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HPNORD-HP\Users\Public\Documents\FHP\DOSSIERS ECONOMIQUES\CAMPAGNES TARIFAIRES\CIRCULAIRES BUDGETAIRES\2017\"/>
    </mc:Choice>
  </mc:AlternateContent>
  <bookViews>
    <workbookView xWindow="0" yWindow="0" windowWidth="20490" windowHeight="768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Feuil1!$A$1:$AC$647</definedName>
  </definedNames>
  <calcPr calcId="171027"/>
  <pivotCaches>
    <pivotCache cacheId="0" r:id="rId19"/>
  </pivotCaches>
</workbook>
</file>

<file path=xl/calcChain.xml><?xml version="1.0" encoding="utf-8"?>
<calcChain xmlns="http://schemas.openxmlformats.org/spreadsheetml/2006/main">
  <c r="AA577" i="1" l="1"/>
  <c r="Z577" i="1"/>
  <c r="X577" i="1"/>
  <c r="W577" i="1"/>
  <c r="V577" i="1"/>
  <c r="U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AC577" i="1" l="1"/>
  <c r="M64" i="1"/>
  <c r="W640" i="1" l="1"/>
  <c r="W637" i="1"/>
  <c r="W636" i="1"/>
  <c r="W635" i="1"/>
  <c r="W633" i="1"/>
  <c r="W625" i="1"/>
  <c r="W614" i="1"/>
  <c r="W608" i="1"/>
  <c r="W601" i="1"/>
  <c r="W594" i="1"/>
  <c r="W588" i="1"/>
  <c r="W582" i="1"/>
  <c r="W578" i="1"/>
  <c r="W568" i="1"/>
  <c r="W565" i="1"/>
  <c r="W556" i="1"/>
  <c r="W555" i="1"/>
  <c r="W543" i="1"/>
  <c r="W538" i="1"/>
  <c r="W528" i="1"/>
  <c r="W527" i="1"/>
  <c r="W516" i="1"/>
  <c r="W500" i="1"/>
  <c r="W485" i="1"/>
  <c r="W474" i="1"/>
  <c r="W473" i="1"/>
  <c r="W464" i="1"/>
  <c r="W463" i="1"/>
  <c r="W456" i="1"/>
  <c r="W447" i="1"/>
  <c r="W445" i="1"/>
  <c r="W425" i="1"/>
  <c r="W418" i="1"/>
  <c r="W403" i="1"/>
  <c r="W401" i="1"/>
  <c r="W398" i="1"/>
  <c r="W392" i="1"/>
  <c r="W371" i="1"/>
  <c r="W366" i="1"/>
  <c r="W364" i="1"/>
  <c r="W363" i="1"/>
  <c r="W357" i="1"/>
  <c r="W350" i="1"/>
  <c r="W349" i="1"/>
  <c r="W343" i="1"/>
  <c r="W342" i="1"/>
  <c r="W340" i="1"/>
  <c r="W327" i="1"/>
  <c r="W320" i="1"/>
  <c r="W313" i="1"/>
  <c r="W309" i="1"/>
  <c r="W302" i="1"/>
  <c r="W301" i="1"/>
  <c r="W299" i="1"/>
  <c r="W298" i="1"/>
  <c r="W297" i="1"/>
  <c r="W296" i="1"/>
  <c r="W294" i="1"/>
  <c r="W289" i="1"/>
  <c r="W285" i="1"/>
  <c r="W271" i="1"/>
  <c r="W264" i="1"/>
  <c r="W257" i="1"/>
  <c r="W255" i="1"/>
  <c r="W246" i="1"/>
  <c r="W244" i="1"/>
  <c r="W242" i="1"/>
  <c r="W240" i="1"/>
  <c r="W235" i="1"/>
  <c r="W232" i="1"/>
  <c r="W228" i="1"/>
  <c r="W227" i="1"/>
  <c r="W222" i="1"/>
  <c r="W221" i="1"/>
  <c r="W220" i="1"/>
  <c r="W218" i="1"/>
  <c r="W206" i="1"/>
  <c r="W203" i="1"/>
  <c r="W195" i="1"/>
  <c r="W192" i="1"/>
  <c r="W184" i="1"/>
  <c r="W183" i="1"/>
  <c r="W173" i="1"/>
  <c r="W169" i="1"/>
  <c r="W132" i="1"/>
  <c r="W130" i="1"/>
  <c r="W129" i="1"/>
  <c r="W123" i="1"/>
  <c r="W122" i="1"/>
  <c r="W120" i="1"/>
  <c r="W112" i="1"/>
  <c r="W103" i="1"/>
  <c r="W96" i="1"/>
  <c r="W91" i="1"/>
  <c r="W83" i="1"/>
  <c r="W82" i="1"/>
  <c r="W75" i="1"/>
  <c r="W74" i="1"/>
  <c r="W71" i="1"/>
  <c r="W59" i="1"/>
  <c r="W57" i="1"/>
  <c r="W56" i="1"/>
  <c r="W55" i="1"/>
  <c r="W54" i="1"/>
  <c r="W48" i="1"/>
  <c r="W32" i="1"/>
  <c r="W19" i="1"/>
  <c r="W4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U159" i="1"/>
  <c r="V159" i="1"/>
  <c r="X159" i="1"/>
  <c r="Z159" i="1"/>
  <c r="AA159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U453" i="1"/>
  <c r="V453" i="1"/>
  <c r="X453" i="1"/>
  <c r="Z453" i="1"/>
  <c r="AA453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U186" i="1"/>
  <c r="V186" i="1"/>
  <c r="X186" i="1"/>
  <c r="Z186" i="1"/>
  <c r="AA186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U38" i="1"/>
  <c r="V38" i="1"/>
  <c r="X38" i="1"/>
  <c r="Z38" i="1"/>
  <c r="AA38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U442" i="1"/>
  <c r="V442" i="1"/>
  <c r="X442" i="1"/>
  <c r="Z442" i="1"/>
  <c r="AA442" i="1"/>
  <c r="W9" i="1"/>
  <c r="W29" i="1"/>
  <c r="W40" i="1"/>
  <c r="W53" i="1"/>
  <c r="W61" i="1"/>
  <c r="W86" i="1"/>
  <c r="W87" i="1"/>
  <c r="W113" i="1"/>
  <c r="W119" i="1"/>
  <c r="W121" i="1"/>
  <c r="W134" i="1"/>
  <c r="W139" i="1"/>
  <c r="W140" i="1"/>
  <c r="W154" i="1"/>
  <c r="W157" i="1"/>
  <c r="W164" i="1"/>
  <c r="W190" i="1"/>
  <c r="W212" i="1"/>
  <c r="W216" i="1"/>
  <c r="W238" i="1"/>
  <c r="W239" i="1"/>
  <c r="W245" i="1"/>
  <c r="W251" i="1"/>
  <c r="W266" i="1"/>
  <c r="W272" i="1"/>
  <c r="W278" i="1"/>
  <c r="W300" i="1"/>
  <c r="W303" i="1"/>
  <c r="W304" i="1"/>
  <c r="W306" i="1"/>
  <c r="W308" i="1"/>
  <c r="W322" i="1"/>
  <c r="W323" i="1"/>
  <c r="W352" i="1"/>
  <c r="W355" i="1"/>
  <c r="W377" i="1"/>
  <c r="W383" i="1"/>
  <c r="W405" i="1"/>
  <c r="W407" i="1"/>
  <c r="W410" i="1"/>
  <c r="W411" i="1"/>
  <c r="W427" i="1"/>
  <c r="W433" i="1"/>
  <c r="W436" i="1"/>
  <c r="W448" i="1"/>
  <c r="W451" i="1"/>
  <c r="W454" i="1"/>
  <c r="W461" i="1"/>
  <c r="W470" i="1"/>
  <c r="W479" i="1"/>
  <c r="W484" i="1"/>
  <c r="W489" i="1"/>
  <c r="W495" i="1"/>
  <c r="W497" i="1"/>
  <c r="W523" i="1"/>
  <c r="W524" i="1"/>
  <c r="W534" i="1"/>
  <c r="W545" i="1"/>
  <c r="W547" i="1"/>
  <c r="W554" i="1"/>
  <c r="W558" i="1"/>
  <c r="W562" i="1"/>
  <c r="W564" i="1"/>
  <c r="W566" i="1"/>
  <c r="W570" i="1"/>
  <c r="W589" i="1"/>
  <c r="W602" i="1"/>
  <c r="W611" i="1"/>
  <c r="W624" i="1"/>
  <c r="W629" i="1"/>
  <c r="W630" i="1"/>
  <c r="AA152" i="1"/>
  <c r="Z152" i="1"/>
  <c r="X152" i="1"/>
  <c r="V152" i="1"/>
  <c r="U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W2" i="1" l="1"/>
  <c r="E644" i="1" l="1"/>
  <c r="E643" i="1"/>
  <c r="E642" i="1"/>
  <c r="E640" i="1"/>
  <c r="E637" i="1"/>
  <c r="E636" i="1"/>
  <c r="E634" i="1"/>
  <c r="E633" i="1"/>
  <c r="E631" i="1"/>
  <c r="E630" i="1"/>
  <c r="E629" i="1"/>
  <c r="E627" i="1"/>
  <c r="E625" i="1"/>
  <c r="E623" i="1"/>
  <c r="E622" i="1"/>
  <c r="E621" i="1"/>
  <c r="E619" i="1"/>
  <c r="E617" i="1"/>
  <c r="E615" i="1"/>
  <c r="E613" i="1"/>
  <c r="E612" i="1"/>
  <c r="E611" i="1"/>
  <c r="E610" i="1"/>
  <c r="E609" i="1"/>
  <c r="E608" i="1"/>
  <c r="E606" i="1"/>
  <c r="E604" i="1"/>
  <c r="E603" i="1"/>
  <c r="E602" i="1"/>
  <c r="E601" i="1"/>
  <c r="E600" i="1"/>
  <c r="E599" i="1"/>
  <c r="E598" i="1"/>
  <c r="E597" i="1"/>
  <c r="E596" i="1"/>
  <c r="E594" i="1"/>
  <c r="E592" i="1"/>
  <c r="E591" i="1"/>
  <c r="E589" i="1"/>
  <c r="E588" i="1"/>
  <c r="E587" i="1"/>
  <c r="E585" i="1"/>
  <c r="E584" i="1"/>
  <c r="E583" i="1"/>
  <c r="E582" i="1"/>
  <c r="E581" i="1"/>
  <c r="E580" i="1"/>
  <c r="E579" i="1"/>
  <c r="E578" i="1"/>
  <c r="E575" i="1"/>
  <c r="E574" i="1"/>
  <c r="E573" i="1"/>
  <c r="E572" i="1"/>
  <c r="E571" i="1"/>
  <c r="E570" i="1"/>
  <c r="E569" i="1"/>
  <c r="E568" i="1"/>
  <c r="E566" i="1"/>
  <c r="E565" i="1"/>
  <c r="E564" i="1"/>
  <c r="E563" i="1"/>
  <c r="E562" i="1"/>
  <c r="E560" i="1"/>
  <c r="E559" i="1"/>
  <c r="E558" i="1"/>
  <c r="E557" i="1"/>
  <c r="E556" i="1"/>
  <c r="E555" i="1"/>
  <c r="E554" i="1"/>
  <c r="E553" i="1"/>
  <c r="E552" i="1"/>
  <c r="E549" i="1"/>
  <c r="E548" i="1"/>
  <c r="E547" i="1"/>
  <c r="E546" i="1"/>
  <c r="E545" i="1"/>
  <c r="E544" i="1"/>
  <c r="E543" i="1"/>
  <c r="E540" i="1"/>
  <c r="E539" i="1"/>
  <c r="E538" i="1"/>
  <c r="E537" i="1"/>
  <c r="E536" i="1"/>
  <c r="E535" i="1"/>
  <c r="E534" i="1"/>
  <c r="E533" i="1"/>
  <c r="E531" i="1"/>
  <c r="E530" i="1"/>
  <c r="E529" i="1"/>
  <c r="E528" i="1"/>
  <c r="E527" i="1"/>
  <c r="E525" i="1"/>
  <c r="E524" i="1"/>
  <c r="E523" i="1"/>
  <c r="E522" i="1"/>
  <c r="E521" i="1"/>
  <c r="E519" i="1"/>
  <c r="E516" i="1"/>
  <c r="E515" i="1"/>
  <c r="E514" i="1"/>
  <c r="E513" i="1"/>
  <c r="E512" i="1"/>
  <c r="E510" i="1"/>
  <c r="E509" i="1"/>
  <c r="E507" i="1"/>
  <c r="E505" i="1"/>
  <c r="E504" i="1"/>
  <c r="E503" i="1"/>
  <c r="E502" i="1"/>
  <c r="E500" i="1"/>
  <c r="E499" i="1"/>
  <c r="E498" i="1"/>
  <c r="E497" i="1"/>
  <c r="E496" i="1"/>
  <c r="E495" i="1"/>
  <c r="E494" i="1"/>
  <c r="E493" i="1"/>
  <c r="E492" i="1"/>
  <c r="E490" i="1"/>
  <c r="E489" i="1"/>
  <c r="E488" i="1"/>
  <c r="E487" i="1"/>
  <c r="E486" i="1"/>
  <c r="E485" i="1"/>
  <c r="E484" i="1"/>
  <c r="E483" i="1"/>
  <c r="E482" i="1"/>
  <c r="E481" i="1"/>
  <c r="E480" i="1"/>
  <c r="E478" i="1"/>
  <c r="E477" i="1"/>
  <c r="E476" i="1"/>
  <c r="E474" i="1"/>
  <c r="E471" i="1"/>
  <c r="E470" i="1"/>
  <c r="E469" i="1"/>
  <c r="E468" i="1"/>
  <c r="E466" i="1"/>
  <c r="E465" i="1"/>
  <c r="E464" i="1"/>
  <c r="E463" i="1"/>
  <c r="E462" i="1"/>
  <c r="E461" i="1"/>
  <c r="E459" i="1"/>
  <c r="E458" i="1"/>
  <c r="E457" i="1"/>
  <c r="E455" i="1"/>
  <c r="E454" i="1"/>
  <c r="E452" i="1"/>
  <c r="E451" i="1"/>
  <c r="E450" i="1"/>
  <c r="E448" i="1"/>
  <c r="E446" i="1"/>
  <c r="E445" i="1"/>
  <c r="E443" i="1"/>
  <c r="E441" i="1"/>
  <c r="E440" i="1"/>
  <c r="E439" i="1"/>
  <c r="E438" i="1"/>
  <c r="E437" i="1"/>
  <c r="E436" i="1"/>
  <c r="E434" i="1"/>
  <c r="E433" i="1"/>
  <c r="E432" i="1"/>
  <c r="E430" i="1"/>
  <c r="E429" i="1"/>
  <c r="E428" i="1"/>
  <c r="E427" i="1"/>
  <c r="E426" i="1"/>
  <c r="E425" i="1"/>
  <c r="E424" i="1"/>
  <c r="E423" i="1"/>
  <c r="E422" i="1"/>
  <c r="E421" i="1"/>
  <c r="E419" i="1"/>
  <c r="E418" i="1"/>
  <c r="E416" i="1"/>
  <c r="E415" i="1"/>
  <c r="E414" i="1"/>
  <c r="E412" i="1"/>
  <c r="E411" i="1"/>
  <c r="E410" i="1"/>
  <c r="E408" i="1"/>
  <c r="E407" i="1"/>
  <c r="E406" i="1"/>
  <c r="E405" i="1"/>
  <c r="E403" i="1"/>
  <c r="E402" i="1"/>
  <c r="E401" i="1"/>
  <c r="E400" i="1"/>
  <c r="E399" i="1"/>
  <c r="E398" i="1"/>
  <c r="E397" i="1"/>
  <c r="E396" i="1"/>
  <c r="E394" i="1"/>
  <c r="E393" i="1"/>
  <c r="E392" i="1"/>
  <c r="E391" i="1"/>
  <c r="E390" i="1"/>
  <c r="E389" i="1"/>
  <c r="E387" i="1"/>
  <c r="E385" i="1"/>
  <c r="E384" i="1"/>
  <c r="E383" i="1"/>
  <c r="E382" i="1"/>
  <c r="E380" i="1"/>
  <c r="E377" i="1"/>
  <c r="E376" i="1"/>
  <c r="E375" i="1"/>
  <c r="E374" i="1"/>
  <c r="E373" i="1"/>
  <c r="E369" i="1"/>
  <c r="E367" i="1"/>
  <c r="E366" i="1"/>
  <c r="E365" i="1"/>
  <c r="E364" i="1"/>
  <c r="E362" i="1"/>
  <c r="E361" i="1"/>
  <c r="E360" i="1"/>
  <c r="E358" i="1"/>
  <c r="E356" i="1"/>
  <c r="E355" i="1"/>
  <c r="E354" i="1"/>
  <c r="E353" i="1"/>
  <c r="E352" i="1"/>
  <c r="E351" i="1"/>
  <c r="E349" i="1"/>
  <c r="E348" i="1"/>
  <c r="E345" i="1"/>
  <c r="E344" i="1"/>
  <c r="E343" i="1"/>
  <c r="E342" i="1"/>
  <c r="E341" i="1"/>
  <c r="E340" i="1"/>
  <c r="E339" i="1"/>
  <c r="E338" i="1"/>
  <c r="E336" i="1"/>
  <c r="E333" i="1"/>
  <c r="E332" i="1"/>
  <c r="E331" i="1"/>
  <c r="E329" i="1"/>
  <c r="E328" i="1"/>
  <c r="E327" i="1"/>
  <c r="E325" i="1"/>
  <c r="E324" i="1"/>
  <c r="E323" i="1"/>
  <c r="E322" i="1"/>
  <c r="E321" i="1"/>
  <c r="E320" i="1"/>
  <c r="E319" i="1"/>
  <c r="E318" i="1"/>
  <c r="E316" i="1"/>
  <c r="E315" i="1"/>
  <c r="E314" i="1"/>
  <c r="E311" i="1"/>
  <c r="E310" i="1"/>
  <c r="E309" i="1"/>
  <c r="E308" i="1"/>
  <c r="E306" i="1"/>
  <c r="E304" i="1"/>
  <c r="E303" i="1"/>
  <c r="E300" i="1"/>
  <c r="E298" i="1"/>
  <c r="E292" i="1"/>
  <c r="E291" i="1"/>
  <c r="E290" i="1"/>
  <c r="E289" i="1"/>
  <c r="E287" i="1"/>
  <c r="E286" i="1"/>
  <c r="E285" i="1"/>
  <c r="E283" i="1"/>
  <c r="E282" i="1"/>
  <c r="E281" i="1"/>
  <c r="E280" i="1"/>
  <c r="E279" i="1"/>
  <c r="E278" i="1"/>
  <c r="E275" i="1"/>
  <c r="E273" i="1"/>
  <c r="E272" i="1"/>
  <c r="E271" i="1"/>
  <c r="E269" i="1"/>
  <c r="E267" i="1"/>
  <c r="E266" i="1"/>
  <c r="E265" i="1"/>
  <c r="E264" i="1"/>
  <c r="E263" i="1"/>
  <c r="E262" i="1"/>
  <c r="E261" i="1"/>
  <c r="E260" i="1"/>
  <c r="E259" i="1"/>
  <c r="E258" i="1"/>
  <c r="E257" i="1"/>
  <c r="E255" i="1"/>
  <c r="E253" i="1"/>
  <c r="E251" i="1"/>
  <c r="E250" i="1"/>
  <c r="E248" i="1"/>
  <c r="E247" i="1"/>
  <c r="E246" i="1"/>
  <c r="E245" i="1"/>
  <c r="E244" i="1"/>
  <c r="E242" i="1"/>
  <c r="E241" i="1"/>
  <c r="E239" i="1"/>
  <c r="E238" i="1"/>
  <c r="E236" i="1"/>
  <c r="E235" i="1"/>
  <c r="E234" i="1"/>
  <c r="E233" i="1"/>
  <c r="E232" i="1"/>
  <c r="E230" i="1"/>
  <c r="E229" i="1"/>
  <c r="E228" i="1"/>
  <c r="E227" i="1"/>
  <c r="E223" i="1"/>
  <c r="E222" i="1"/>
  <c r="E221" i="1"/>
  <c r="E220" i="1"/>
  <c r="E219" i="1"/>
  <c r="E218" i="1"/>
  <c r="E217" i="1"/>
  <c r="E216" i="1"/>
  <c r="E215" i="1"/>
  <c r="E213" i="1"/>
  <c r="E212" i="1"/>
  <c r="E211" i="1"/>
  <c r="E210" i="1"/>
  <c r="E208" i="1"/>
  <c r="E207" i="1"/>
  <c r="E206" i="1"/>
  <c r="E205" i="1"/>
  <c r="E203" i="1"/>
  <c r="E202" i="1"/>
  <c r="E201" i="1"/>
  <c r="E200" i="1"/>
  <c r="E199" i="1"/>
  <c r="E198" i="1"/>
  <c r="E195" i="1"/>
  <c r="E193" i="1"/>
  <c r="E192" i="1"/>
  <c r="E191" i="1"/>
  <c r="E190" i="1"/>
  <c r="E189" i="1"/>
  <c r="E188" i="1"/>
  <c r="E187" i="1"/>
  <c r="E185" i="1"/>
  <c r="E184" i="1"/>
  <c r="E183" i="1"/>
  <c r="E181" i="1"/>
  <c r="E179" i="1"/>
  <c r="E177" i="1"/>
  <c r="E176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8" i="1"/>
  <c r="E157" i="1"/>
  <c r="E155" i="1"/>
  <c r="E154" i="1"/>
  <c r="E153" i="1"/>
  <c r="E151" i="1"/>
  <c r="E150" i="1"/>
  <c r="E149" i="1"/>
  <c r="E147" i="1"/>
  <c r="E146" i="1"/>
  <c r="E145" i="1"/>
  <c r="E143" i="1"/>
  <c r="E142" i="1"/>
  <c r="E140" i="1"/>
  <c r="E139" i="1"/>
  <c r="E138" i="1"/>
  <c r="E136" i="1"/>
  <c r="E134" i="1"/>
  <c r="E133" i="1"/>
  <c r="E132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6" i="1"/>
  <c r="E104" i="1"/>
  <c r="E103" i="1"/>
  <c r="E101" i="1"/>
  <c r="E100" i="1"/>
  <c r="E98" i="1"/>
  <c r="E97" i="1"/>
  <c r="E96" i="1"/>
  <c r="E95" i="1"/>
  <c r="E94" i="1"/>
  <c r="E93" i="1"/>
  <c r="E92" i="1"/>
  <c r="E91" i="1"/>
  <c r="E88" i="1"/>
  <c r="E87" i="1"/>
  <c r="E86" i="1"/>
  <c r="E84" i="1"/>
  <c r="E83" i="1"/>
  <c r="E82" i="1"/>
  <c r="E78" i="1"/>
  <c r="E77" i="1"/>
  <c r="E76" i="1"/>
  <c r="E75" i="1"/>
  <c r="E74" i="1"/>
  <c r="E73" i="1"/>
  <c r="E71" i="1"/>
  <c r="E69" i="1"/>
  <c r="E68" i="1"/>
  <c r="E67" i="1"/>
  <c r="E65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6" i="1"/>
  <c r="E45" i="1"/>
  <c r="E43" i="1"/>
  <c r="E42" i="1"/>
  <c r="E40" i="1"/>
  <c r="E39" i="1"/>
  <c r="E37" i="1"/>
  <c r="E36" i="1"/>
  <c r="E34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6" i="1"/>
  <c r="E15" i="1"/>
  <c r="E13" i="1"/>
  <c r="E12" i="1"/>
  <c r="E11" i="1"/>
  <c r="E10" i="1"/>
  <c r="E9" i="1"/>
  <c r="E7" i="1"/>
  <c r="E6" i="1"/>
  <c r="E5" i="1"/>
  <c r="E4" i="1"/>
  <c r="E3" i="1"/>
  <c r="E2" i="1"/>
  <c r="U647" i="1" l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2" i="1"/>
  <c r="U451" i="1"/>
  <c r="U450" i="1"/>
  <c r="U449" i="1"/>
  <c r="U448" i="1"/>
  <c r="U447" i="1"/>
  <c r="U446" i="1"/>
  <c r="U445" i="1"/>
  <c r="U444" i="1"/>
  <c r="U443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8" i="1"/>
  <c r="U157" i="1"/>
  <c r="U156" i="1"/>
  <c r="U155" i="1"/>
  <c r="U154" i="1"/>
  <c r="U153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V647" i="1" l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2" i="1"/>
  <c r="V451" i="1"/>
  <c r="V450" i="1"/>
  <c r="V449" i="1"/>
  <c r="V448" i="1"/>
  <c r="V447" i="1"/>
  <c r="V446" i="1"/>
  <c r="V445" i="1"/>
  <c r="V444" i="1"/>
  <c r="V443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8" i="1"/>
  <c r="V157" i="1"/>
  <c r="V156" i="1"/>
  <c r="V155" i="1"/>
  <c r="V154" i="1"/>
  <c r="V153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X9" i="1"/>
  <c r="Z9" i="1"/>
  <c r="AA9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X28" i="1"/>
  <c r="Z28" i="1"/>
  <c r="AA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X29" i="1"/>
  <c r="Z29" i="1"/>
  <c r="AA2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X40" i="1"/>
  <c r="Z40" i="1"/>
  <c r="AA40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X53" i="1"/>
  <c r="Z53" i="1"/>
  <c r="AA53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X61" i="1"/>
  <c r="Z61" i="1"/>
  <c r="AA61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X65" i="1"/>
  <c r="Z65" i="1"/>
  <c r="AA65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X188" i="1"/>
  <c r="Z188" i="1"/>
  <c r="AA188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X525" i="1"/>
  <c r="Z525" i="1"/>
  <c r="AA525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X604" i="1"/>
  <c r="Z604" i="1"/>
  <c r="AA604" i="1"/>
  <c r="AC40" i="1" l="1"/>
  <c r="AC29" i="1"/>
  <c r="AC9" i="1"/>
  <c r="AC61" i="1"/>
  <c r="AC53" i="1"/>
  <c r="F211" i="1" l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X211" i="1"/>
  <c r="Z211" i="1"/>
  <c r="AA211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X58" i="1"/>
  <c r="Z58" i="1"/>
  <c r="AA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X458" i="1"/>
  <c r="Z458" i="1"/>
  <c r="AA45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X189" i="1"/>
  <c r="Z189" i="1"/>
  <c r="AA189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X165" i="1"/>
  <c r="Z165" i="1"/>
  <c r="AA165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X452" i="1"/>
  <c r="Z452" i="1"/>
  <c r="AA452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X236" i="1"/>
  <c r="Z236" i="1"/>
  <c r="AA236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X631" i="1"/>
  <c r="Z631" i="1"/>
  <c r="AA631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X627" i="1"/>
  <c r="Z627" i="1"/>
  <c r="AA627" i="1"/>
  <c r="AA314" i="1"/>
  <c r="Z314" i="1"/>
  <c r="X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X315" i="1"/>
  <c r="Z315" i="1"/>
  <c r="AA31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X76" i="1"/>
  <c r="Z76" i="1"/>
  <c r="AA76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X138" i="1"/>
  <c r="Z138" i="1"/>
  <c r="AA138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X43" i="1"/>
  <c r="Z43" i="1"/>
  <c r="AA43" i="1"/>
  <c r="P3" i="1" l="1"/>
  <c r="P4" i="1"/>
  <c r="P5" i="1"/>
  <c r="P6" i="1"/>
  <c r="P7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30" i="1"/>
  <c r="P31" i="1"/>
  <c r="P32" i="1"/>
  <c r="P33" i="1"/>
  <c r="P34" i="1"/>
  <c r="P35" i="1"/>
  <c r="P36" i="1"/>
  <c r="P37" i="1"/>
  <c r="P39" i="1"/>
  <c r="P41" i="1"/>
  <c r="P42" i="1"/>
  <c r="P44" i="1"/>
  <c r="P45" i="1"/>
  <c r="P46" i="1"/>
  <c r="P47" i="1"/>
  <c r="P48" i="1"/>
  <c r="P49" i="1"/>
  <c r="P50" i="1"/>
  <c r="P51" i="1"/>
  <c r="P52" i="1"/>
  <c r="P54" i="1"/>
  <c r="P55" i="1"/>
  <c r="P56" i="1"/>
  <c r="P57" i="1"/>
  <c r="P59" i="1"/>
  <c r="P60" i="1"/>
  <c r="P62" i="1"/>
  <c r="P63" i="1"/>
  <c r="P64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3" i="1"/>
  <c r="P154" i="1"/>
  <c r="P155" i="1"/>
  <c r="P156" i="1"/>
  <c r="P157" i="1"/>
  <c r="P158" i="1"/>
  <c r="P160" i="1"/>
  <c r="P161" i="1"/>
  <c r="P162" i="1"/>
  <c r="P163" i="1"/>
  <c r="P164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7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3" i="1"/>
  <c r="P444" i="1"/>
  <c r="P445" i="1"/>
  <c r="P446" i="1"/>
  <c r="P447" i="1"/>
  <c r="P448" i="1"/>
  <c r="P449" i="1"/>
  <c r="P450" i="1"/>
  <c r="P451" i="1"/>
  <c r="P454" i="1"/>
  <c r="P455" i="1"/>
  <c r="P456" i="1"/>
  <c r="P457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8" i="1"/>
  <c r="P629" i="1"/>
  <c r="P630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2" i="1"/>
  <c r="R3" i="1"/>
  <c r="S3" i="1"/>
  <c r="R4" i="1"/>
  <c r="S4" i="1"/>
  <c r="R5" i="1"/>
  <c r="S5" i="1"/>
  <c r="R6" i="1"/>
  <c r="S6" i="1"/>
  <c r="R7" i="1"/>
  <c r="S7" i="1"/>
  <c r="R8" i="1"/>
  <c r="S8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9" i="1"/>
  <c r="S39" i="1"/>
  <c r="R41" i="1"/>
  <c r="S41" i="1"/>
  <c r="R42" i="1"/>
  <c r="S42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4" i="1"/>
  <c r="S54" i="1"/>
  <c r="R55" i="1"/>
  <c r="S55" i="1"/>
  <c r="R56" i="1"/>
  <c r="S56" i="1"/>
  <c r="R57" i="1"/>
  <c r="S57" i="1"/>
  <c r="R59" i="1"/>
  <c r="S59" i="1"/>
  <c r="R60" i="1"/>
  <c r="S60" i="1"/>
  <c r="R62" i="1"/>
  <c r="S62" i="1"/>
  <c r="R63" i="1"/>
  <c r="S63" i="1"/>
  <c r="R64" i="1"/>
  <c r="S64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60" i="1"/>
  <c r="S160" i="1"/>
  <c r="R161" i="1"/>
  <c r="S161" i="1"/>
  <c r="R162" i="1"/>
  <c r="S162" i="1"/>
  <c r="R163" i="1"/>
  <c r="S163" i="1"/>
  <c r="R164" i="1"/>
  <c r="S164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7" i="1"/>
  <c r="S187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4" i="1"/>
  <c r="S454" i="1"/>
  <c r="R455" i="1"/>
  <c r="S455" i="1"/>
  <c r="R456" i="1"/>
  <c r="S456" i="1"/>
  <c r="R457" i="1"/>
  <c r="S457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8" i="1"/>
  <c r="S628" i="1"/>
  <c r="R629" i="1"/>
  <c r="S629" i="1"/>
  <c r="R630" i="1"/>
  <c r="S630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S2" i="1"/>
  <c r="R2" i="1"/>
  <c r="N3" i="1"/>
  <c r="N4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0" i="1"/>
  <c r="N31" i="1"/>
  <c r="N32" i="1"/>
  <c r="N33" i="1"/>
  <c r="N34" i="1"/>
  <c r="N35" i="1"/>
  <c r="N36" i="1"/>
  <c r="N37" i="1"/>
  <c r="N39" i="1"/>
  <c r="N41" i="1"/>
  <c r="N42" i="1"/>
  <c r="N44" i="1"/>
  <c r="N45" i="1"/>
  <c r="N46" i="1"/>
  <c r="N47" i="1"/>
  <c r="N48" i="1"/>
  <c r="N49" i="1"/>
  <c r="N50" i="1"/>
  <c r="N51" i="1"/>
  <c r="N52" i="1"/>
  <c r="N54" i="1"/>
  <c r="N55" i="1"/>
  <c r="N56" i="1"/>
  <c r="N57" i="1"/>
  <c r="N59" i="1"/>
  <c r="N60" i="1"/>
  <c r="N62" i="1"/>
  <c r="N63" i="1"/>
  <c r="N64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60" i="1"/>
  <c r="N161" i="1"/>
  <c r="N162" i="1"/>
  <c r="N163" i="1"/>
  <c r="N164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7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3" i="1"/>
  <c r="N444" i="1"/>
  <c r="N445" i="1"/>
  <c r="N446" i="1"/>
  <c r="N447" i="1"/>
  <c r="N448" i="1"/>
  <c r="N449" i="1"/>
  <c r="N450" i="1"/>
  <c r="N451" i="1"/>
  <c r="N454" i="1"/>
  <c r="N455" i="1"/>
  <c r="N456" i="1"/>
  <c r="N457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8" i="1"/>
  <c r="N629" i="1"/>
  <c r="N630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2" i="1"/>
  <c r="J289" i="1" l="1"/>
  <c r="J290" i="1"/>
  <c r="J291" i="1"/>
  <c r="J292" i="1"/>
  <c r="J294" i="1"/>
  <c r="J295" i="1"/>
  <c r="J296" i="1"/>
  <c r="I293" i="1"/>
  <c r="J293" i="1" l="1"/>
  <c r="X609" i="1" l="1"/>
  <c r="AA609" i="1"/>
  <c r="F474" i="1"/>
  <c r="G474" i="1"/>
  <c r="H474" i="1"/>
  <c r="I474" i="1"/>
  <c r="J474" i="1"/>
  <c r="K474" i="1"/>
  <c r="L474" i="1"/>
  <c r="M474" i="1"/>
  <c r="O474" i="1"/>
  <c r="Q474" i="1"/>
  <c r="X474" i="1"/>
  <c r="Z474" i="1"/>
  <c r="AA474" i="1"/>
  <c r="F364" i="1"/>
  <c r="G364" i="1"/>
  <c r="H364" i="1"/>
  <c r="I364" i="1"/>
  <c r="J364" i="1"/>
  <c r="K364" i="1"/>
  <c r="L364" i="1"/>
  <c r="M364" i="1"/>
  <c r="O364" i="1"/>
  <c r="Q364" i="1"/>
  <c r="X364" i="1"/>
  <c r="Z364" i="1"/>
  <c r="AA364" i="1"/>
  <c r="F365" i="1"/>
  <c r="G365" i="1"/>
  <c r="H365" i="1"/>
  <c r="I365" i="1"/>
  <c r="J365" i="1"/>
  <c r="K365" i="1"/>
  <c r="L365" i="1"/>
  <c r="M365" i="1"/>
  <c r="O365" i="1"/>
  <c r="Q365" i="1"/>
  <c r="X365" i="1"/>
  <c r="Z365" i="1"/>
  <c r="AA365" i="1"/>
  <c r="F366" i="1"/>
  <c r="G366" i="1"/>
  <c r="H366" i="1"/>
  <c r="I366" i="1"/>
  <c r="J366" i="1"/>
  <c r="K366" i="1"/>
  <c r="L366" i="1"/>
  <c r="M366" i="1"/>
  <c r="O366" i="1"/>
  <c r="Q366" i="1"/>
  <c r="X366" i="1"/>
  <c r="Z366" i="1"/>
  <c r="AA366" i="1"/>
  <c r="T645" i="1"/>
  <c r="AB645" i="1"/>
  <c r="F342" i="1"/>
  <c r="G342" i="1"/>
  <c r="H342" i="1"/>
  <c r="I342" i="1"/>
  <c r="J342" i="1"/>
  <c r="K342" i="1"/>
  <c r="L342" i="1"/>
  <c r="M342" i="1"/>
  <c r="O342" i="1"/>
  <c r="Q342" i="1"/>
  <c r="X342" i="1"/>
  <c r="Z342" i="1"/>
  <c r="AA342" i="1"/>
  <c r="F339" i="1"/>
  <c r="G339" i="1"/>
  <c r="H339" i="1"/>
  <c r="I339" i="1"/>
  <c r="J339" i="1"/>
  <c r="K339" i="1"/>
  <c r="L339" i="1"/>
  <c r="M339" i="1"/>
  <c r="O339" i="1"/>
  <c r="Q339" i="1"/>
  <c r="X339" i="1"/>
  <c r="Z339" i="1"/>
  <c r="AA339" i="1"/>
  <c r="F340" i="1"/>
  <c r="G340" i="1"/>
  <c r="H340" i="1"/>
  <c r="I340" i="1"/>
  <c r="J340" i="1"/>
  <c r="K340" i="1"/>
  <c r="L340" i="1"/>
  <c r="M340" i="1"/>
  <c r="O340" i="1"/>
  <c r="Q340" i="1"/>
  <c r="X340" i="1"/>
  <c r="Z340" i="1"/>
  <c r="AA340" i="1"/>
  <c r="F625" i="1"/>
  <c r="G625" i="1"/>
  <c r="H625" i="1"/>
  <c r="I625" i="1"/>
  <c r="J625" i="1"/>
  <c r="K625" i="1"/>
  <c r="L625" i="1"/>
  <c r="M625" i="1"/>
  <c r="O625" i="1"/>
  <c r="Q625" i="1"/>
  <c r="X625" i="1"/>
  <c r="Z625" i="1"/>
  <c r="AA625" i="1"/>
  <c r="F614" i="1"/>
  <c r="G614" i="1"/>
  <c r="H614" i="1"/>
  <c r="I614" i="1"/>
  <c r="J614" i="1"/>
  <c r="K614" i="1"/>
  <c r="L614" i="1"/>
  <c r="M614" i="1"/>
  <c r="O614" i="1"/>
  <c r="Q614" i="1"/>
  <c r="X614" i="1"/>
  <c r="Z614" i="1"/>
  <c r="AA614" i="1"/>
  <c r="F613" i="1"/>
  <c r="G613" i="1"/>
  <c r="H613" i="1"/>
  <c r="I613" i="1"/>
  <c r="J613" i="1"/>
  <c r="K613" i="1"/>
  <c r="L613" i="1"/>
  <c r="M613" i="1"/>
  <c r="O613" i="1"/>
  <c r="Q613" i="1"/>
  <c r="F615" i="1"/>
  <c r="G615" i="1"/>
  <c r="H615" i="1"/>
  <c r="I615" i="1"/>
  <c r="J615" i="1"/>
  <c r="K615" i="1"/>
  <c r="L615" i="1"/>
  <c r="M615" i="1"/>
  <c r="O615" i="1"/>
  <c r="Q615" i="1"/>
  <c r="X615" i="1"/>
  <c r="Z615" i="1"/>
  <c r="AA615" i="1"/>
  <c r="F289" i="1"/>
  <c r="G289" i="1"/>
  <c r="H289" i="1"/>
  <c r="I289" i="1"/>
  <c r="K289" i="1"/>
  <c r="L289" i="1"/>
  <c r="M289" i="1"/>
  <c r="O289" i="1"/>
  <c r="Q289" i="1"/>
  <c r="X289" i="1"/>
  <c r="Z289" i="1"/>
  <c r="AA289" i="1"/>
  <c r="F328" i="1"/>
  <c r="G328" i="1"/>
  <c r="H328" i="1"/>
  <c r="I328" i="1"/>
  <c r="J328" i="1"/>
  <c r="K328" i="1"/>
  <c r="L328" i="1"/>
  <c r="M328" i="1"/>
  <c r="O328" i="1"/>
  <c r="Q328" i="1"/>
  <c r="X328" i="1"/>
  <c r="Z328" i="1"/>
  <c r="AA328" i="1"/>
  <c r="F309" i="1"/>
  <c r="G309" i="1"/>
  <c r="H309" i="1"/>
  <c r="I309" i="1"/>
  <c r="J309" i="1"/>
  <c r="K309" i="1"/>
  <c r="L309" i="1"/>
  <c r="M309" i="1"/>
  <c r="O309" i="1"/>
  <c r="Q309" i="1"/>
  <c r="X309" i="1"/>
  <c r="Z309" i="1"/>
  <c r="AA309" i="1"/>
  <c r="F565" i="1"/>
  <c r="G565" i="1"/>
  <c r="H565" i="1"/>
  <c r="I565" i="1"/>
  <c r="J565" i="1"/>
  <c r="K565" i="1"/>
  <c r="L565" i="1"/>
  <c r="M565" i="1"/>
  <c r="O565" i="1"/>
  <c r="Q565" i="1"/>
  <c r="X565" i="1"/>
  <c r="Z565" i="1"/>
  <c r="AA565" i="1"/>
  <c r="F103" i="1"/>
  <c r="G103" i="1"/>
  <c r="H103" i="1"/>
  <c r="I103" i="1"/>
  <c r="J103" i="1"/>
  <c r="K103" i="1"/>
  <c r="L103" i="1"/>
  <c r="M103" i="1"/>
  <c r="O103" i="1"/>
  <c r="Q103" i="1"/>
  <c r="X103" i="1"/>
  <c r="Z103" i="1"/>
  <c r="AA103" i="1"/>
  <c r="F59" i="1"/>
  <c r="G59" i="1"/>
  <c r="H59" i="1"/>
  <c r="I59" i="1"/>
  <c r="J59" i="1"/>
  <c r="K59" i="1"/>
  <c r="L59" i="1"/>
  <c r="M59" i="1"/>
  <c r="O59" i="1"/>
  <c r="Q59" i="1"/>
  <c r="X59" i="1"/>
  <c r="Z59" i="1"/>
  <c r="AA59" i="1"/>
  <c r="F55" i="1"/>
  <c r="G55" i="1"/>
  <c r="H55" i="1"/>
  <c r="I55" i="1"/>
  <c r="J55" i="1"/>
  <c r="K55" i="1"/>
  <c r="L55" i="1"/>
  <c r="M55" i="1"/>
  <c r="O55" i="1"/>
  <c r="Q55" i="1"/>
  <c r="X55" i="1"/>
  <c r="Z55" i="1"/>
  <c r="AA55" i="1"/>
  <c r="F220" i="1"/>
  <c r="G220" i="1"/>
  <c r="H220" i="1"/>
  <c r="I220" i="1"/>
  <c r="J220" i="1"/>
  <c r="K220" i="1"/>
  <c r="L220" i="1"/>
  <c r="M220" i="1"/>
  <c r="O220" i="1"/>
  <c r="Q220" i="1"/>
  <c r="X220" i="1"/>
  <c r="Z220" i="1"/>
  <c r="AA220" i="1"/>
  <c r="F48" i="1"/>
  <c r="G48" i="1"/>
  <c r="H48" i="1"/>
  <c r="I48" i="1"/>
  <c r="J48" i="1"/>
  <c r="K48" i="1"/>
  <c r="L48" i="1"/>
  <c r="M48" i="1"/>
  <c r="O48" i="1"/>
  <c r="Q48" i="1"/>
  <c r="X48" i="1"/>
  <c r="Z48" i="1"/>
  <c r="AA48" i="1"/>
  <c r="F279" i="1"/>
  <c r="G279" i="1"/>
  <c r="H279" i="1"/>
  <c r="I279" i="1"/>
  <c r="J279" i="1"/>
  <c r="K279" i="1"/>
  <c r="L279" i="1"/>
  <c r="M279" i="1"/>
  <c r="O279" i="1"/>
  <c r="Q279" i="1"/>
  <c r="X279" i="1"/>
  <c r="Z279" i="1"/>
  <c r="AA279" i="1"/>
  <c r="F257" i="1"/>
  <c r="G257" i="1"/>
  <c r="H257" i="1"/>
  <c r="I257" i="1"/>
  <c r="J257" i="1"/>
  <c r="K257" i="1"/>
  <c r="L257" i="1"/>
  <c r="M257" i="1"/>
  <c r="O257" i="1"/>
  <c r="Q257" i="1"/>
  <c r="X257" i="1"/>
  <c r="Z257" i="1"/>
  <c r="AA257" i="1"/>
  <c r="AC257" i="1" l="1"/>
  <c r="F255" i="1"/>
  <c r="G255" i="1"/>
  <c r="H255" i="1"/>
  <c r="I255" i="1"/>
  <c r="J255" i="1"/>
  <c r="K255" i="1"/>
  <c r="L255" i="1"/>
  <c r="M255" i="1"/>
  <c r="O255" i="1"/>
  <c r="Q255" i="1"/>
  <c r="X255" i="1"/>
  <c r="Z255" i="1"/>
  <c r="AA255" i="1"/>
  <c r="F242" i="1"/>
  <c r="G242" i="1"/>
  <c r="H242" i="1"/>
  <c r="I242" i="1"/>
  <c r="J242" i="1"/>
  <c r="K242" i="1"/>
  <c r="L242" i="1"/>
  <c r="M242" i="1"/>
  <c r="O242" i="1"/>
  <c r="Q242" i="1"/>
  <c r="X242" i="1"/>
  <c r="Z242" i="1"/>
  <c r="AA242" i="1"/>
  <c r="F96" i="1"/>
  <c r="G96" i="1"/>
  <c r="H96" i="1"/>
  <c r="I96" i="1"/>
  <c r="J96" i="1"/>
  <c r="K96" i="1"/>
  <c r="L96" i="1"/>
  <c r="M96" i="1"/>
  <c r="O96" i="1"/>
  <c r="Q96" i="1"/>
  <c r="X96" i="1"/>
  <c r="Z96" i="1"/>
  <c r="AA96" i="1"/>
  <c r="F203" i="1"/>
  <c r="G203" i="1"/>
  <c r="H203" i="1"/>
  <c r="I203" i="1"/>
  <c r="J203" i="1"/>
  <c r="K203" i="1"/>
  <c r="L203" i="1"/>
  <c r="M203" i="1"/>
  <c r="O203" i="1"/>
  <c r="Q203" i="1"/>
  <c r="X203" i="1"/>
  <c r="Z203" i="1"/>
  <c r="AA203" i="1"/>
  <c r="F169" i="1"/>
  <c r="G169" i="1"/>
  <c r="H169" i="1"/>
  <c r="I169" i="1"/>
  <c r="J169" i="1"/>
  <c r="K169" i="1"/>
  <c r="L169" i="1"/>
  <c r="M169" i="1"/>
  <c r="O169" i="1"/>
  <c r="Q169" i="1"/>
  <c r="X169" i="1"/>
  <c r="Z169" i="1"/>
  <c r="AA169" i="1"/>
  <c r="F83" i="1"/>
  <c r="G83" i="1"/>
  <c r="H83" i="1"/>
  <c r="I83" i="1"/>
  <c r="J83" i="1"/>
  <c r="K83" i="1"/>
  <c r="L83" i="1"/>
  <c r="M83" i="1"/>
  <c r="O83" i="1"/>
  <c r="Q83" i="1"/>
  <c r="X83" i="1"/>
  <c r="Z83" i="1"/>
  <c r="AA83" i="1"/>
  <c r="F82" i="1"/>
  <c r="G82" i="1"/>
  <c r="H82" i="1"/>
  <c r="I82" i="1"/>
  <c r="J82" i="1"/>
  <c r="K82" i="1"/>
  <c r="L82" i="1"/>
  <c r="M82" i="1"/>
  <c r="O82" i="1"/>
  <c r="Q82" i="1"/>
  <c r="X82" i="1"/>
  <c r="Z82" i="1"/>
  <c r="AA82" i="1"/>
  <c r="F425" i="1"/>
  <c r="G425" i="1"/>
  <c r="H425" i="1"/>
  <c r="I425" i="1"/>
  <c r="J425" i="1"/>
  <c r="K425" i="1"/>
  <c r="L425" i="1"/>
  <c r="M425" i="1"/>
  <c r="O425" i="1"/>
  <c r="Q425" i="1"/>
  <c r="X425" i="1"/>
  <c r="Z425" i="1"/>
  <c r="AA425" i="1"/>
  <c r="F608" i="1"/>
  <c r="G608" i="1"/>
  <c r="H608" i="1"/>
  <c r="I608" i="1"/>
  <c r="J608" i="1"/>
  <c r="K608" i="1"/>
  <c r="L608" i="1"/>
  <c r="M608" i="1"/>
  <c r="O608" i="1"/>
  <c r="Q608" i="1"/>
  <c r="X608" i="1"/>
  <c r="Z608" i="1"/>
  <c r="AA608" i="1"/>
  <c r="F2" i="1"/>
  <c r="G2" i="1"/>
  <c r="H2" i="1"/>
  <c r="I2" i="1"/>
  <c r="J2" i="1"/>
  <c r="K2" i="1"/>
  <c r="L2" i="1"/>
  <c r="M2" i="1"/>
  <c r="O2" i="1"/>
  <c r="Q2" i="1"/>
  <c r="X2" i="1"/>
  <c r="Y2" i="1"/>
  <c r="Z2" i="1"/>
  <c r="AA2" i="1"/>
  <c r="Z4" i="1" l="1"/>
  <c r="Z5" i="1"/>
  <c r="Z6" i="1"/>
  <c r="Z7" i="1"/>
  <c r="Z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30" i="1"/>
  <c r="Z31" i="1"/>
  <c r="Z32" i="1"/>
  <c r="Z33" i="1"/>
  <c r="Z34" i="1"/>
  <c r="Z35" i="1"/>
  <c r="Z36" i="1"/>
  <c r="Z37" i="1"/>
  <c r="Z39" i="1"/>
  <c r="Z41" i="1"/>
  <c r="Z42" i="1"/>
  <c r="Z44" i="1"/>
  <c r="Z45" i="1"/>
  <c r="Z46" i="1"/>
  <c r="Z47" i="1"/>
  <c r="Z49" i="1"/>
  <c r="Z50" i="1"/>
  <c r="Z51" i="1"/>
  <c r="Z52" i="1"/>
  <c r="Z54" i="1"/>
  <c r="Z56" i="1"/>
  <c r="Z57" i="1"/>
  <c r="Z60" i="1"/>
  <c r="Z62" i="1"/>
  <c r="Z63" i="1"/>
  <c r="Z64" i="1"/>
  <c r="Z66" i="1"/>
  <c r="Z67" i="1"/>
  <c r="Z68" i="1"/>
  <c r="Z69" i="1"/>
  <c r="Z70" i="1"/>
  <c r="Z71" i="1"/>
  <c r="Z72" i="1"/>
  <c r="Z73" i="1"/>
  <c r="Z74" i="1"/>
  <c r="Z75" i="1"/>
  <c r="Z77" i="1"/>
  <c r="Z78" i="1"/>
  <c r="Z79" i="1"/>
  <c r="Z80" i="1"/>
  <c r="Z81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3" i="1"/>
  <c r="Z154" i="1"/>
  <c r="Z155" i="1"/>
  <c r="Z156" i="1"/>
  <c r="Z157" i="1"/>
  <c r="Z158" i="1"/>
  <c r="Z160" i="1"/>
  <c r="Z161" i="1"/>
  <c r="Z162" i="1"/>
  <c r="Z163" i="1"/>
  <c r="Z164" i="1"/>
  <c r="Z166" i="1"/>
  <c r="Z167" i="1"/>
  <c r="Z168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7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4" i="1"/>
  <c r="Z205" i="1"/>
  <c r="Z206" i="1"/>
  <c r="Z207" i="1"/>
  <c r="Z208" i="1"/>
  <c r="Z209" i="1"/>
  <c r="Z210" i="1"/>
  <c r="Z212" i="1"/>
  <c r="Z213" i="1"/>
  <c r="Z214" i="1"/>
  <c r="Z215" i="1"/>
  <c r="Z216" i="1"/>
  <c r="Z217" i="1"/>
  <c r="Z218" i="1"/>
  <c r="Z219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7" i="1"/>
  <c r="Z238" i="1"/>
  <c r="Z239" i="1"/>
  <c r="Z240" i="1"/>
  <c r="Z241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6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80" i="1"/>
  <c r="Z281" i="1"/>
  <c r="Z282" i="1"/>
  <c r="Z283" i="1"/>
  <c r="Z284" i="1"/>
  <c r="Z285" i="1"/>
  <c r="Z286" i="1"/>
  <c r="Z287" i="1"/>
  <c r="Z288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10" i="1"/>
  <c r="Z311" i="1"/>
  <c r="Z312" i="1"/>
  <c r="Z313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9" i="1"/>
  <c r="Z330" i="1"/>
  <c r="Z331" i="1"/>
  <c r="Z332" i="1"/>
  <c r="Z333" i="1"/>
  <c r="Z334" i="1"/>
  <c r="Z335" i="1"/>
  <c r="Z336" i="1"/>
  <c r="Z337" i="1"/>
  <c r="Z338" i="1"/>
  <c r="Z341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3" i="1"/>
  <c r="Z444" i="1"/>
  <c r="Z445" i="1"/>
  <c r="Z446" i="1"/>
  <c r="Z447" i="1"/>
  <c r="Z448" i="1"/>
  <c r="Z449" i="1"/>
  <c r="Z450" i="1"/>
  <c r="Z451" i="1"/>
  <c r="Z454" i="1"/>
  <c r="Z455" i="1"/>
  <c r="Z456" i="1"/>
  <c r="Z457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6" i="1"/>
  <c r="Z567" i="1"/>
  <c r="Z568" i="1"/>
  <c r="Z569" i="1"/>
  <c r="Z570" i="1"/>
  <c r="Z571" i="1"/>
  <c r="Z572" i="1"/>
  <c r="Z573" i="1"/>
  <c r="Z574" i="1"/>
  <c r="Z575" i="1"/>
  <c r="Z576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5" i="1"/>
  <c r="Z606" i="1"/>
  <c r="Z607" i="1"/>
  <c r="Z609" i="1"/>
  <c r="Z610" i="1"/>
  <c r="Z611" i="1"/>
  <c r="Z612" i="1"/>
  <c r="Z613" i="1"/>
  <c r="Z616" i="1"/>
  <c r="Z617" i="1"/>
  <c r="Z618" i="1"/>
  <c r="Z619" i="1"/>
  <c r="Z620" i="1"/>
  <c r="Z621" i="1"/>
  <c r="Z622" i="1"/>
  <c r="Z623" i="1"/>
  <c r="Z624" i="1"/>
  <c r="Z626" i="1"/>
  <c r="Z628" i="1"/>
  <c r="Z629" i="1"/>
  <c r="Z630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3" i="1"/>
  <c r="Z645" i="1" l="1"/>
  <c r="X647" i="1"/>
  <c r="X4" i="1"/>
  <c r="X5" i="1"/>
  <c r="X6" i="1"/>
  <c r="X7" i="1"/>
  <c r="X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30" i="1"/>
  <c r="X31" i="1"/>
  <c r="X32" i="1"/>
  <c r="X33" i="1"/>
  <c r="X34" i="1"/>
  <c r="X35" i="1"/>
  <c r="X36" i="1"/>
  <c r="X37" i="1"/>
  <c r="X39" i="1"/>
  <c r="X41" i="1"/>
  <c r="X42" i="1"/>
  <c r="X44" i="1"/>
  <c r="X45" i="1"/>
  <c r="X46" i="1"/>
  <c r="X47" i="1"/>
  <c r="X49" i="1"/>
  <c r="X50" i="1"/>
  <c r="X51" i="1"/>
  <c r="X52" i="1"/>
  <c r="X54" i="1"/>
  <c r="X56" i="1"/>
  <c r="X57" i="1"/>
  <c r="X60" i="1"/>
  <c r="X62" i="1"/>
  <c r="X63" i="1"/>
  <c r="X64" i="1"/>
  <c r="X66" i="1"/>
  <c r="X67" i="1"/>
  <c r="X68" i="1"/>
  <c r="X69" i="1"/>
  <c r="X70" i="1"/>
  <c r="X71" i="1"/>
  <c r="X72" i="1"/>
  <c r="X73" i="1"/>
  <c r="X74" i="1"/>
  <c r="X75" i="1"/>
  <c r="X77" i="1"/>
  <c r="X78" i="1"/>
  <c r="X79" i="1"/>
  <c r="X80" i="1"/>
  <c r="X81" i="1"/>
  <c r="X84" i="1"/>
  <c r="X85" i="1"/>
  <c r="X86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3" i="1"/>
  <c r="X154" i="1"/>
  <c r="X155" i="1"/>
  <c r="X156" i="1"/>
  <c r="X157" i="1"/>
  <c r="X158" i="1"/>
  <c r="X160" i="1"/>
  <c r="X161" i="1"/>
  <c r="X162" i="1"/>
  <c r="X163" i="1"/>
  <c r="X164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7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4" i="1"/>
  <c r="X205" i="1"/>
  <c r="X206" i="1"/>
  <c r="X207" i="1"/>
  <c r="X208" i="1"/>
  <c r="X209" i="1"/>
  <c r="X210" i="1"/>
  <c r="X212" i="1"/>
  <c r="X213" i="1"/>
  <c r="X214" i="1"/>
  <c r="X215" i="1"/>
  <c r="X216" i="1"/>
  <c r="X217" i="1"/>
  <c r="X218" i="1"/>
  <c r="X219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7" i="1"/>
  <c r="X238" i="1"/>
  <c r="X239" i="1"/>
  <c r="X240" i="1"/>
  <c r="X241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6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80" i="1"/>
  <c r="X281" i="1"/>
  <c r="X282" i="1"/>
  <c r="X283" i="1"/>
  <c r="X284" i="1"/>
  <c r="X285" i="1"/>
  <c r="X286" i="1"/>
  <c r="X287" i="1"/>
  <c r="X288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10" i="1"/>
  <c r="X311" i="1"/>
  <c r="X312" i="1"/>
  <c r="X313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9" i="1"/>
  <c r="X330" i="1"/>
  <c r="X331" i="1"/>
  <c r="X332" i="1"/>
  <c r="X333" i="1"/>
  <c r="X334" i="1"/>
  <c r="X335" i="1"/>
  <c r="X336" i="1"/>
  <c r="X337" i="1"/>
  <c r="X338" i="1"/>
  <c r="X341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3" i="1"/>
  <c r="X444" i="1"/>
  <c r="X445" i="1"/>
  <c r="X446" i="1"/>
  <c r="X447" i="1"/>
  <c r="X448" i="1"/>
  <c r="X449" i="1"/>
  <c r="X450" i="1"/>
  <c r="X451" i="1"/>
  <c r="X454" i="1"/>
  <c r="X455" i="1"/>
  <c r="X456" i="1"/>
  <c r="X457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6" i="1"/>
  <c r="X567" i="1"/>
  <c r="X568" i="1"/>
  <c r="X569" i="1"/>
  <c r="X570" i="1"/>
  <c r="X571" i="1"/>
  <c r="X572" i="1"/>
  <c r="X573" i="1"/>
  <c r="X574" i="1"/>
  <c r="X575" i="1"/>
  <c r="X576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5" i="1"/>
  <c r="X606" i="1"/>
  <c r="X607" i="1"/>
  <c r="X610" i="1"/>
  <c r="X611" i="1"/>
  <c r="X612" i="1"/>
  <c r="X613" i="1"/>
  <c r="X616" i="1"/>
  <c r="X617" i="1"/>
  <c r="X618" i="1"/>
  <c r="X619" i="1"/>
  <c r="X620" i="1"/>
  <c r="X621" i="1"/>
  <c r="X622" i="1"/>
  <c r="X623" i="1"/>
  <c r="X624" i="1"/>
  <c r="X626" i="1"/>
  <c r="X628" i="1"/>
  <c r="X629" i="1"/>
  <c r="X630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3" i="1"/>
  <c r="Y3" i="1"/>
  <c r="Y645" i="1" s="1"/>
  <c r="X645" i="1" l="1"/>
  <c r="Z647" i="1"/>
  <c r="K4" i="1" l="1"/>
  <c r="L4" i="1"/>
  <c r="M4" i="1"/>
  <c r="O4" i="1"/>
  <c r="Q4" i="1"/>
  <c r="K5" i="1"/>
  <c r="L5" i="1"/>
  <c r="M5" i="1"/>
  <c r="O5" i="1"/>
  <c r="Q5" i="1"/>
  <c r="K6" i="1"/>
  <c r="L6" i="1"/>
  <c r="M6" i="1"/>
  <c r="O6" i="1"/>
  <c r="Q6" i="1"/>
  <c r="K7" i="1"/>
  <c r="L7" i="1"/>
  <c r="M7" i="1"/>
  <c r="O7" i="1"/>
  <c r="Q7" i="1"/>
  <c r="K8" i="1"/>
  <c r="L8" i="1"/>
  <c r="M8" i="1"/>
  <c r="O8" i="1"/>
  <c r="Q8" i="1"/>
  <c r="K10" i="1"/>
  <c r="L10" i="1"/>
  <c r="M10" i="1"/>
  <c r="O10" i="1"/>
  <c r="Q10" i="1"/>
  <c r="K11" i="1"/>
  <c r="L11" i="1"/>
  <c r="M11" i="1"/>
  <c r="O11" i="1"/>
  <c r="Q11" i="1"/>
  <c r="K12" i="1"/>
  <c r="L12" i="1"/>
  <c r="M12" i="1"/>
  <c r="O12" i="1"/>
  <c r="Q12" i="1"/>
  <c r="K13" i="1"/>
  <c r="L13" i="1"/>
  <c r="M13" i="1"/>
  <c r="O13" i="1"/>
  <c r="Q13" i="1"/>
  <c r="K14" i="1"/>
  <c r="L14" i="1"/>
  <c r="M14" i="1"/>
  <c r="O14" i="1"/>
  <c r="Q14" i="1"/>
  <c r="K15" i="1"/>
  <c r="L15" i="1"/>
  <c r="M15" i="1"/>
  <c r="O15" i="1"/>
  <c r="Q15" i="1"/>
  <c r="K16" i="1"/>
  <c r="L16" i="1"/>
  <c r="M16" i="1"/>
  <c r="O16" i="1"/>
  <c r="Q16" i="1"/>
  <c r="K17" i="1"/>
  <c r="L17" i="1"/>
  <c r="M17" i="1"/>
  <c r="O17" i="1"/>
  <c r="Q17" i="1"/>
  <c r="K18" i="1"/>
  <c r="L18" i="1"/>
  <c r="M18" i="1"/>
  <c r="O18" i="1"/>
  <c r="Q18" i="1"/>
  <c r="K19" i="1"/>
  <c r="L19" i="1"/>
  <c r="M19" i="1"/>
  <c r="O19" i="1"/>
  <c r="Q19" i="1"/>
  <c r="K20" i="1"/>
  <c r="L20" i="1"/>
  <c r="M20" i="1"/>
  <c r="O20" i="1"/>
  <c r="Q20" i="1"/>
  <c r="K21" i="1"/>
  <c r="L21" i="1"/>
  <c r="M21" i="1"/>
  <c r="O21" i="1"/>
  <c r="Q21" i="1"/>
  <c r="K22" i="1"/>
  <c r="L22" i="1"/>
  <c r="M22" i="1"/>
  <c r="O22" i="1"/>
  <c r="Q22" i="1"/>
  <c r="K23" i="1"/>
  <c r="L23" i="1"/>
  <c r="M23" i="1"/>
  <c r="O23" i="1"/>
  <c r="Q23" i="1"/>
  <c r="K24" i="1"/>
  <c r="L24" i="1"/>
  <c r="M24" i="1"/>
  <c r="O24" i="1"/>
  <c r="Q24" i="1"/>
  <c r="K25" i="1"/>
  <c r="L25" i="1"/>
  <c r="M25" i="1"/>
  <c r="O25" i="1"/>
  <c r="Q25" i="1"/>
  <c r="K26" i="1"/>
  <c r="L26" i="1"/>
  <c r="M26" i="1"/>
  <c r="O26" i="1"/>
  <c r="Q26" i="1"/>
  <c r="K27" i="1"/>
  <c r="L27" i="1"/>
  <c r="M27" i="1"/>
  <c r="O27" i="1"/>
  <c r="Q27" i="1"/>
  <c r="K30" i="1"/>
  <c r="L30" i="1"/>
  <c r="M30" i="1"/>
  <c r="O30" i="1"/>
  <c r="Q30" i="1"/>
  <c r="K31" i="1"/>
  <c r="L31" i="1"/>
  <c r="M31" i="1"/>
  <c r="O31" i="1"/>
  <c r="Q31" i="1"/>
  <c r="K32" i="1"/>
  <c r="L32" i="1"/>
  <c r="M32" i="1"/>
  <c r="O32" i="1"/>
  <c r="Q32" i="1"/>
  <c r="K33" i="1"/>
  <c r="L33" i="1"/>
  <c r="M33" i="1"/>
  <c r="O33" i="1"/>
  <c r="Q33" i="1"/>
  <c r="K34" i="1"/>
  <c r="L34" i="1"/>
  <c r="M34" i="1"/>
  <c r="O34" i="1"/>
  <c r="Q34" i="1"/>
  <c r="K35" i="1"/>
  <c r="L35" i="1"/>
  <c r="M35" i="1"/>
  <c r="O35" i="1"/>
  <c r="Q35" i="1"/>
  <c r="K36" i="1"/>
  <c r="L36" i="1"/>
  <c r="M36" i="1"/>
  <c r="O36" i="1"/>
  <c r="Q36" i="1"/>
  <c r="K37" i="1"/>
  <c r="L37" i="1"/>
  <c r="M37" i="1"/>
  <c r="O37" i="1"/>
  <c r="Q37" i="1"/>
  <c r="K39" i="1"/>
  <c r="L39" i="1"/>
  <c r="M39" i="1"/>
  <c r="O39" i="1"/>
  <c r="Q39" i="1"/>
  <c r="K41" i="1"/>
  <c r="L41" i="1"/>
  <c r="M41" i="1"/>
  <c r="O41" i="1"/>
  <c r="Q41" i="1"/>
  <c r="K42" i="1"/>
  <c r="L42" i="1"/>
  <c r="M42" i="1"/>
  <c r="O42" i="1"/>
  <c r="Q42" i="1"/>
  <c r="K44" i="1"/>
  <c r="L44" i="1"/>
  <c r="M44" i="1"/>
  <c r="O44" i="1"/>
  <c r="Q44" i="1"/>
  <c r="K45" i="1"/>
  <c r="L45" i="1"/>
  <c r="M45" i="1"/>
  <c r="O45" i="1"/>
  <c r="Q45" i="1"/>
  <c r="K46" i="1"/>
  <c r="L46" i="1"/>
  <c r="M46" i="1"/>
  <c r="O46" i="1"/>
  <c r="Q46" i="1"/>
  <c r="K47" i="1"/>
  <c r="L47" i="1"/>
  <c r="M47" i="1"/>
  <c r="O47" i="1"/>
  <c r="Q47" i="1"/>
  <c r="K49" i="1"/>
  <c r="L49" i="1"/>
  <c r="M49" i="1"/>
  <c r="O49" i="1"/>
  <c r="Q49" i="1"/>
  <c r="K50" i="1"/>
  <c r="L50" i="1"/>
  <c r="M50" i="1"/>
  <c r="O50" i="1"/>
  <c r="Q50" i="1"/>
  <c r="K51" i="1"/>
  <c r="L51" i="1"/>
  <c r="M51" i="1"/>
  <c r="O51" i="1"/>
  <c r="Q51" i="1"/>
  <c r="K52" i="1"/>
  <c r="L52" i="1"/>
  <c r="M52" i="1"/>
  <c r="O52" i="1"/>
  <c r="Q52" i="1"/>
  <c r="K54" i="1"/>
  <c r="L54" i="1"/>
  <c r="M54" i="1"/>
  <c r="O54" i="1"/>
  <c r="Q54" i="1"/>
  <c r="K56" i="1"/>
  <c r="L56" i="1"/>
  <c r="M56" i="1"/>
  <c r="O56" i="1"/>
  <c r="Q56" i="1"/>
  <c r="K57" i="1"/>
  <c r="L57" i="1"/>
  <c r="M57" i="1"/>
  <c r="O57" i="1"/>
  <c r="Q57" i="1"/>
  <c r="K60" i="1"/>
  <c r="L60" i="1"/>
  <c r="M60" i="1"/>
  <c r="O60" i="1"/>
  <c r="Q60" i="1"/>
  <c r="K62" i="1"/>
  <c r="L62" i="1"/>
  <c r="M62" i="1"/>
  <c r="O62" i="1"/>
  <c r="Q62" i="1"/>
  <c r="K63" i="1"/>
  <c r="L63" i="1"/>
  <c r="M63" i="1"/>
  <c r="O63" i="1"/>
  <c r="Q63" i="1"/>
  <c r="K64" i="1"/>
  <c r="L64" i="1"/>
  <c r="O64" i="1"/>
  <c r="Q64" i="1"/>
  <c r="K66" i="1"/>
  <c r="L66" i="1"/>
  <c r="M66" i="1"/>
  <c r="O66" i="1"/>
  <c r="Q66" i="1"/>
  <c r="K67" i="1"/>
  <c r="L67" i="1"/>
  <c r="M67" i="1"/>
  <c r="O67" i="1"/>
  <c r="Q67" i="1"/>
  <c r="K68" i="1"/>
  <c r="L68" i="1"/>
  <c r="M68" i="1"/>
  <c r="O68" i="1"/>
  <c r="Q68" i="1"/>
  <c r="K69" i="1"/>
  <c r="L69" i="1"/>
  <c r="M69" i="1"/>
  <c r="O69" i="1"/>
  <c r="Q69" i="1"/>
  <c r="K70" i="1"/>
  <c r="L70" i="1"/>
  <c r="M70" i="1"/>
  <c r="O70" i="1"/>
  <c r="Q70" i="1"/>
  <c r="K71" i="1"/>
  <c r="L71" i="1"/>
  <c r="M71" i="1"/>
  <c r="O71" i="1"/>
  <c r="Q71" i="1"/>
  <c r="K72" i="1"/>
  <c r="L72" i="1"/>
  <c r="M72" i="1"/>
  <c r="O72" i="1"/>
  <c r="Q72" i="1"/>
  <c r="K73" i="1"/>
  <c r="L73" i="1"/>
  <c r="M73" i="1"/>
  <c r="O73" i="1"/>
  <c r="Q73" i="1"/>
  <c r="K74" i="1"/>
  <c r="L74" i="1"/>
  <c r="M74" i="1"/>
  <c r="O74" i="1"/>
  <c r="Q74" i="1"/>
  <c r="K75" i="1"/>
  <c r="L75" i="1"/>
  <c r="M75" i="1"/>
  <c r="O75" i="1"/>
  <c r="Q75" i="1"/>
  <c r="K77" i="1"/>
  <c r="L77" i="1"/>
  <c r="M77" i="1"/>
  <c r="O77" i="1"/>
  <c r="Q77" i="1"/>
  <c r="K78" i="1"/>
  <c r="L78" i="1"/>
  <c r="M78" i="1"/>
  <c r="O78" i="1"/>
  <c r="Q78" i="1"/>
  <c r="K79" i="1"/>
  <c r="L79" i="1"/>
  <c r="M79" i="1"/>
  <c r="O79" i="1"/>
  <c r="Q79" i="1"/>
  <c r="K80" i="1"/>
  <c r="L80" i="1"/>
  <c r="M80" i="1"/>
  <c r="O80" i="1"/>
  <c r="Q80" i="1"/>
  <c r="K81" i="1"/>
  <c r="L81" i="1"/>
  <c r="M81" i="1"/>
  <c r="O81" i="1"/>
  <c r="Q81" i="1"/>
  <c r="K84" i="1"/>
  <c r="L84" i="1"/>
  <c r="M84" i="1"/>
  <c r="O84" i="1"/>
  <c r="Q84" i="1"/>
  <c r="K85" i="1"/>
  <c r="L85" i="1"/>
  <c r="M85" i="1"/>
  <c r="O85" i="1"/>
  <c r="Q85" i="1"/>
  <c r="K86" i="1"/>
  <c r="L86" i="1"/>
  <c r="M86" i="1"/>
  <c r="O86" i="1"/>
  <c r="Q86" i="1"/>
  <c r="K87" i="1"/>
  <c r="L87" i="1"/>
  <c r="M87" i="1"/>
  <c r="O87" i="1"/>
  <c r="Q87" i="1"/>
  <c r="K88" i="1"/>
  <c r="L88" i="1"/>
  <c r="M88" i="1"/>
  <c r="O88" i="1"/>
  <c r="Q88" i="1"/>
  <c r="K89" i="1"/>
  <c r="L89" i="1"/>
  <c r="M89" i="1"/>
  <c r="O89" i="1"/>
  <c r="Q89" i="1"/>
  <c r="K90" i="1"/>
  <c r="L90" i="1"/>
  <c r="M90" i="1"/>
  <c r="O90" i="1"/>
  <c r="Q90" i="1"/>
  <c r="K91" i="1"/>
  <c r="L91" i="1"/>
  <c r="M91" i="1"/>
  <c r="O91" i="1"/>
  <c r="Q91" i="1"/>
  <c r="K92" i="1"/>
  <c r="L92" i="1"/>
  <c r="M92" i="1"/>
  <c r="O92" i="1"/>
  <c r="Q92" i="1"/>
  <c r="K93" i="1"/>
  <c r="L93" i="1"/>
  <c r="M93" i="1"/>
  <c r="O93" i="1"/>
  <c r="Q93" i="1"/>
  <c r="K94" i="1"/>
  <c r="L94" i="1"/>
  <c r="M94" i="1"/>
  <c r="O94" i="1"/>
  <c r="Q94" i="1"/>
  <c r="K95" i="1"/>
  <c r="L95" i="1"/>
  <c r="M95" i="1"/>
  <c r="O95" i="1"/>
  <c r="Q95" i="1"/>
  <c r="K97" i="1"/>
  <c r="L97" i="1"/>
  <c r="M97" i="1"/>
  <c r="O97" i="1"/>
  <c r="Q97" i="1"/>
  <c r="K98" i="1"/>
  <c r="L98" i="1"/>
  <c r="M98" i="1"/>
  <c r="O98" i="1"/>
  <c r="Q98" i="1"/>
  <c r="K99" i="1"/>
  <c r="L99" i="1"/>
  <c r="M99" i="1"/>
  <c r="O99" i="1"/>
  <c r="Q99" i="1"/>
  <c r="K100" i="1"/>
  <c r="L100" i="1"/>
  <c r="M100" i="1"/>
  <c r="O100" i="1"/>
  <c r="Q100" i="1"/>
  <c r="K101" i="1"/>
  <c r="L101" i="1"/>
  <c r="M101" i="1"/>
  <c r="O101" i="1"/>
  <c r="Q101" i="1"/>
  <c r="K102" i="1"/>
  <c r="L102" i="1"/>
  <c r="M102" i="1"/>
  <c r="O102" i="1"/>
  <c r="Q102" i="1"/>
  <c r="K104" i="1"/>
  <c r="L104" i="1"/>
  <c r="M104" i="1"/>
  <c r="O104" i="1"/>
  <c r="Q104" i="1"/>
  <c r="K105" i="1"/>
  <c r="L105" i="1"/>
  <c r="M105" i="1"/>
  <c r="O105" i="1"/>
  <c r="Q105" i="1"/>
  <c r="K106" i="1"/>
  <c r="L106" i="1"/>
  <c r="M106" i="1"/>
  <c r="O106" i="1"/>
  <c r="Q106" i="1"/>
  <c r="K107" i="1"/>
  <c r="L107" i="1"/>
  <c r="M107" i="1"/>
  <c r="O107" i="1"/>
  <c r="Q107" i="1"/>
  <c r="K108" i="1"/>
  <c r="L108" i="1"/>
  <c r="M108" i="1"/>
  <c r="O108" i="1"/>
  <c r="Q108" i="1"/>
  <c r="K109" i="1"/>
  <c r="L109" i="1"/>
  <c r="M109" i="1"/>
  <c r="O109" i="1"/>
  <c r="Q109" i="1"/>
  <c r="K110" i="1"/>
  <c r="L110" i="1"/>
  <c r="M110" i="1"/>
  <c r="O110" i="1"/>
  <c r="Q110" i="1"/>
  <c r="K111" i="1"/>
  <c r="L111" i="1"/>
  <c r="M111" i="1"/>
  <c r="O111" i="1"/>
  <c r="Q111" i="1"/>
  <c r="K112" i="1"/>
  <c r="L112" i="1"/>
  <c r="M112" i="1"/>
  <c r="O112" i="1"/>
  <c r="Q112" i="1"/>
  <c r="K113" i="1"/>
  <c r="L113" i="1"/>
  <c r="M113" i="1"/>
  <c r="O113" i="1"/>
  <c r="Q113" i="1"/>
  <c r="K114" i="1"/>
  <c r="L114" i="1"/>
  <c r="M114" i="1"/>
  <c r="O114" i="1"/>
  <c r="Q114" i="1"/>
  <c r="K115" i="1"/>
  <c r="L115" i="1"/>
  <c r="M115" i="1"/>
  <c r="O115" i="1"/>
  <c r="Q115" i="1"/>
  <c r="K116" i="1"/>
  <c r="L116" i="1"/>
  <c r="M116" i="1"/>
  <c r="O116" i="1"/>
  <c r="Q116" i="1"/>
  <c r="K117" i="1"/>
  <c r="L117" i="1"/>
  <c r="M117" i="1"/>
  <c r="O117" i="1"/>
  <c r="Q117" i="1"/>
  <c r="K118" i="1"/>
  <c r="L118" i="1"/>
  <c r="M118" i="1"/>
  <c r="O118" i="1"/>
  <c r="Q118" i="1"/>
  <c r="K119" i="1"/>
  <c r="L119" i="1"/>
  <c r="M119" i="1"/>
  <c r="O119" i="1"/>
  <c r="Q119" i="1"/>
  <c r="K120" i="1"/>
  <c r="L120" i="1"/>
  <c r="M120" i="1"/>
  <c r="O120" i="1"/>
  <c r="Q120" i="1"/>
  <c r="K121" i="1"/>
  <c r="L121" i="1"/>
  <c r="M121" i="1"/>
  <c r="O121" i="1"/>
  <c r="Q121" i="1"/>
  <c r="K122" i="1"/>
  <c r="L122" i="1"/>
  <c r="M122" i="1"/>
  <c r="O122" i="1"/>
  <c r="Q122" i="1"/>
  <c r="K123" i="1"/>
  <c r="L123" i="1"/>
  <c r="M123" i="1"/>
  <c r="O123" i="1"/>
  <c r="Q123" i="1"/>
  <c r="K124" i="1"/>
  <c r="L124" i="1"/>
  <c r="M124" i="1"/>
  <c r="O124" i="1"/>
  <c r="Q124" i="1"/>
  <c r="K125" i="1"/>
  <c r="L125" i="1"/>
  <c r="M125" i="1"/>
  <c r="O125" i="1"/>
  <c r="Q125" i="1"/>
  <c r="K126" i="1"/>
  <c r="L126" i="1"/>
  <c r="M126" i="1"/>
  <c r="O126" i="1"/>
  <c r="Q126" i="1"/>
  <c r="K127" i="1"/>
  <c r="L127" i="1"/>
  <c r="M127" i="1"/>
  <c r="O127" i="1"/>
  <c r="Q127" i="1"/>
  <c r="K128" i="1"/>
  <c r="L128" i="1"/>
  <c r="M128" i="1"/>
  <c r="O128" i="1"/>
  <c r="Q128" i="1"/>
  <c r="K129" i="1"/>
  <c r="L129" i="1"/>
  <c r="M129" i="1"/>
  <c r="O129" i="1"/>
  <c r="Q129" i="1"/>
  <c r="K130" i="1"/>
  <c r="L130" i="1"/>
  <c r="M130" i="1"/>
  <c r="O130" i="1"/>
  <c r="Q130" i="1"/>
  <c r="K131" i="1"/>
  <c r="L131" i="1"/>
  <c r="M131" i="1"/>
  <c r="O131" i="1"/>
  <c r="Q131" i="1"/>
  <c r="K132" i="1"/>
  <c r="L132" i="1"/>
  <c r="M132" i="1"/>
  <c r="O132" i="1"/>
  <c r="Q132" i="1"/>
  <c r="K133" i="1"/>
  <c r="L133" i="1"/>
  <c r="M133" i="1"/>
  <c r="O133" i="1"/>
  <c r="Q133" i="1"/>
  <c r="K134" i="1"/>
  <c r="L134" i="1"/>
  <c r="M134" i="1"/>
  <c r="O134" i="1"/>
  <c r="Q134" i="1"/>
  <c r="K135" i="1"/>
  <c r="L135" i="1"/>
  <c r="M135" i="1"/>
  <c r="O135" i="1"/>
  <c r="Q135" i="1"/>
  <c r="K136" i="1"/>
  <c r="L136" i="1"/>
  <c r="M136" i="1"/>
  <c r="O136" i="1"/>
  <c r="Q136" i="1"/>
  <c r="K137" i="1"/>
  <c r="L137" i="1"/>
  <c r="M137" i="1"/>
  <c r="O137" i="1"/>
  <c r="Q137" i="1"/>
  <c r="K139" i="1"/>
  <c r="L139" i="1"/>
  <c r="M139" i="1"/>
  <c r="O139" i="1"/>
  <c r="Q139" i="1"/>
  <c r="K140" i="1"/>
  <c r="L140" i="1"/>
  <c r="M140" i="1"/>
  <c r="O140" i="1"/>
  <c r="Q140" i="1"/>
  <c r="K141" i="1"/>
  <c r="L141" i="1"/>
  <c r="M141" i="1"/>
  <c r="O141" i="1"/>
  <c r="Q141" i="1"/>
  <c r="K142" i="1"/>
  <c r="L142" i="1"/>
  <c r="M142" i="1"/>
  <c r="O142" i="1"/>
  <c r="Q142" i="1"/>
  <c r="K143" i="1"/>
  <c r="L143" i="1"/>
  <c r="M143" i="1"/>
  <c r="O143" i="1"/>
  <c r="Q143" i="1"/>
  <c r="K144" i="1"/>
  <c r="L144" i="1"/>
  <c r="M144" i="1"/>
  <c r="O144" i="1"/>
  <c r="Q144" i="1"/>
  <c r="K145" i="1"/>
  <c r="L145" i="1"/>
  <c r="M145" i="1"/>
  <c r="O145" i="1"/>
  <c r="Q145" i="1"/>
  <c r="K146" i="1"/>
  <c r="L146" i="1"/>
  <c r="M146" i="1"/>
  <c r="O146" i="1"/>
  <c r="Q146" i="1"/>
  <c r="K147" i="1"/>
  <c r="L147" i="1"/>
  <c r="M147" i="1"/>
  <c r="O147" i="1"/>
  <c r="Q147" i="1"/>
  <c r="K148" i="1"/>
  <c r="L148" i="1"/>
  <c r="M148" i="1"/>
  <c r="O148" i="1"/>
  <c r="Q148" i="1"/>
  <c r="K149" i="1"/>
  <c r="L149" i="1"/>
  <c r="M149" i="1"/>
  <c r="O149" i="1"/>
  <c r="Q149" i="1"/>
  <c r="K150" i="1"/>
  <c r="L150" i="1"/>
  <c r="M150" i="1"/>
  <c r="O150" i="1"/>
  <c r="Q150" i="1"/>
  <c r="K151" i="1"/>
  <c r="L151" i="1"/>
  <c r="M151" i="1"/>
  <c r="O151" i="1"/>
  <c r="Q151" i="1"/>
  <c r="K153" i="1"/>
  <c r="L153" i="1"/>
  <c r="M153" i="1"/>
  <c r="O153" i="1"/>
  <c r="Q153" i="1"/>
  <c r="K154" i="1"/>
  <c r="L154" i="1"/>
  <c r="M154" i="1"/>
  <c r="O154" i="1"/>
  <c r="Q154" i="1"/>
  <c r="K155" i="1"/>
  <c r="L155" i="1"/>
  <c r="M155" i="1"/>
  <c r="O155" i="1"/>
  <c r="Q155" i="1"/>
  <c r="K156" i="1"/>
  <c r="L156" i="1"/>
  <c r="M156" i="1"/>
  <c r="O156" i="1"/>
  <c r="Q156" i="1"/>
  <c r="K157" i="1"/>
  <c r="L157" i="1"/>
  <c r="M157" i="1"/>
  <c r="O157" i="1"/>
  <c r="Q157" i="1"/>
  <c r="K158" i="1"/>
  <c r="L158" i="1"/>
  <c r="M158" i="1"/>
  <c r="O158" i="1"/>
  <c r="Q158" i="1"/>
  <c r="K160" i="1"/>
  <c r="L160" i="1"/>
  <c r="M160" i="1"/>
  <c r="O160" i="1"/>
  <c r="Q160" i="1"/>
  <c r="K161" i="1"/>
  <c r="L161" i="1"/>
  <c r="M161" i="1"/>
  <c r="O161" i="1"/>
  <c r="Q161" i="1"/>
  <c r="K162" i="1"/>
  <c r="L162" i="1"/>
  <c r="M162" i="1"/>
  <c r="O162" i="1"/>
  <c r="Q162" i="1"/>
  <c r="K163" i="1"/>
  <c r="L163" i="1"/>
  <c r="M163" i="1"/>
  <c r="O163" i="1"/>
  <c r="Q163" i="1"/>
  <c r="K164" i="1"/>
  <c r="L164" i="1"/>
  <c r="M164" i="1"/>
  <c r="O164" i="1"/>
  <c r="Q164" i="1"/>
  <c r="K166" i="1"/>
  <c r="L166" i="1"/>
  <c r="M166" i="1"/>
  <c r="O166" i="1"/>
  <c r="Q166" i="1"/>
  <c r="K167" i="1"/>
  <c r="L167" i="1"/>
  <c r="M167" i="1"/>
  <c r="O167" i="1"/>
  <c r="Q167" i="1"/>
  <c r="K168" i="1"/>
  <c r="L168" i="1"/>
  <c r="M168" i="1"/>
  <c r="O168" i="1"/>
  <c r="Q168" i="1"/>
  <c r="K170" i="1"/>
  <c r="L170" i="1"/>
  <c r="M170" i="1"/>
  <c r="O170" i="1"/>
  <c r="Q170" i="1"/>
  <c r="K171" i="1"/>
  <c r="L171" i="1"/>
  <c r="M171" i="1"/>
  <c r="O171" i="1"/>
  <c r="Q171" i="1"/>
  <c r="K172" i="1"/>
  <c r="L172" i="1"/>
  <c r="M172" i="1"/>
  <c r="O172" i="1"/>
  <c r="Q172" i="1"/>
  <c r="K173" i="1"/>
  <c r="L173" i="1"/>
  <c r="M173" i="1"/>
  <c r="O173" i="1"/>
  <c r="Q173" i="1"/>
  <c r="K174" i="1"/>
  <c r="L174" i="1"/>
  <c r="M174" i="1"/>
  <c r="O174" i="1"/>
  <c r="Q174" i="1"/>
  <c r="K175" i="1"/>
  <c r="L175" i="1"/>
  <c r="M175" i="1"/>
  <c r="O175" i="1"/>
  <c r="Q175" i="1"/>
  <c r="K176" i="1"/>
  <c r="L176" i="1"/>
  <c r="M176" i="1"/>
  <c r="O176" i="1"/>
  <c r="Q176" i="1"/>
  <c r="K177" i="1"/>
  <c r="L177" i="1"/>
  <c r="M177" i="1"/>
  <c r="O177" i="1"/>
  <c r="Q177" i="1"/>
  <c r="K178" i="1"/>
  <c r="L178" i="1"/>
  <c r="M178" i="1"/>
  <c r="O178" i="1"/>
  <c r="Q178" i="1"/>
  <c r="K179" i="1"/>
  <c r="L179" i="1"/>
  <c r="M179" i="1"/>
  <c r="O179" i="1"/>
  <c r="Q179" i="1"/>
  <c r="K180" i="1"/>
  <c r="L180" i="1"/>
  <c r="M180" i="1"/>
  <c r="O180" i="1"/>
  <c r="Q180" i="1"/>
  <c r="K181" i="1"/>
  <c r="L181" i="1"/>
  <c r="M181" i="1"/>
  <c r="O181" i="1"/>
  <c r="Q181" i="1"/>
  <c r="K182" i="1"/>
  <c r="L182" i="1"/>
  <c r="M182" i="1"/>
  <c r="O182" i="1"/>
  <c r="Q182" i="1"/>
  <c r="K183" i="1"/>
  <c r="L183" i="1"/>
  <c r="M183" i="1"/>
  <c r="O183" i="1"/>
  <c r="Q183" i="1"/>
  <c r="K184" i="1"/>
  <c r="L184" i="1"/>
  <c r="M184" i="1"/>
  <c r="O184" i="1"/>
  <c r="Q184" i="1"/>
  <c r="K185" i="1"/>
  <c r="L185" i="1"/>
  <c r="M185" i="1"/>
  <c r="O185" i="1"/>
  <c r="Q185" i="1"/>
  <c r="K187" i="1"/>
  <c r="L187" i="1"/>
  <c r="M187" i="1"/>
  <c r="O187" i="1"/>
  <c r="Q187" i="1"/>
  <c r="K190" i="1"/>
  <c r="L190" i="1"/>
  <c r="M190" i="1"/>
  <c r="O190" i="1"/>
  <c r="Q190" i="1"/>
  <c r="K191" i="1"/>
  <c r="L191" i="1"/>
  <c r="M191" i="1"/>
  <c r="O191" i="1"/>
  <c r="Q191" i="1"/>
  <c r="K192" i="1"/>
  <c r="L192" i="1"/>
  <c r="M192" i="1"/>
  <c r="O192" i="1"/>
  <c r="Q192" i="1"/>
  <c r="K193" i="1"/>
  <c r="L193" i="1"/>
  <c r="M193" i="1"/>
  <c r="O193" i="1"/>
  <c r="Q193" i="1"/>
  <c r="K194" i="1"/>
  <c r="L194" i="1"/>
  <c r="M194" i="1"/>
  <c r="O194" i="1"/>
  <c r="Q194" i="1"/>
  <c r="K195" i="1"/>
  <c r="L195" i="1"/>
  <c r="M195" i="1"/>
  <c r="O195" i="1"/>
  <c r="Q195" i="1"/>
  <c r="K196" i="1"/>
  <c r="L196" i="1"/>
  <c r="M196" i="1"/>
  <c r="O196" i="1"/>
  <c r="Q196" i="1"/>
  <c r="K197" i="1"/>
  <c r="L197" i="1"/>
  <c r="M197" i="1"/>
  <c r="O197" i="1"/>
  <c r="Q197" i="1"/>
  <c r="K198" i="1"/>
  <c r="L198" i="1"/>
  <c r="M198" i="1"/>
  <c r="O198" i="1"/>
  <c r="Q198" i="1"/>
  <c r="K199" i="1"/>
  <c r="L199" i="1"/>
  <c r="M199" i="1"/>
  <c r="O199" i="1"/>
  <c r="Q199" i="1"/>
  <c r="K200" i="1"/>
  <c r="L200" i="1"/>
  <c r="M200" i="1"/>
  <c r="O200" i="1"/>
  <c r="Q200" i="1"/>
  <c r="K201" i="1"/>
  <c r="L201" i="1"/>
  <c r="M201" i="1"/>
  <c r="O201" i="1"/>
  <c r="Q201" i="1"/>
  <c r="K202" i="1"/>
  <c r="L202" i="1"/>
  <c r="M202" i="1"/>
  <c r="O202" i="1"/>
  <c r="Q202" i="1"/>
  <c r="K204" i="1"/>
  <c r="L204" i="1"/>
  <c r="M204" i="1"/>
  <c r="O204" i="1"/>
  <c r="Q204" i="1"/>
  <c r="K205" i="1"/>
  <c r="L205" i="1"/>
  <c r="M205" i="1"/>
  <c r="O205" i="1"/>
  <c r="Q205" i="1"/>
  <c r="K206" i="1"/>
  <c r="L206" i="1"/>
  <c r="M206" i="1"/>
  <c r="O206" i="1"/>
  <c r="Q206" i="1"/>
  <c r="K207" i="1"/>
  <c r="L207" i="1"/>
  <c r="M207" i="1"/>
  <c r="O207" i="1"/>
  <c r="Q207" i="1"/>
  <c r="K208" i="1"/>
  <c r="L208" i="1"/>
  <c r="M208" i="1"/>
  <c r="O208" i="1"/>
  <c r="Q208" i="1"/>
  <c r="K209" i="1"/>
  <c r="L209" i="1"/>
  <c r="M209" i="1"/>
  <c r="O209" i="1"/>
  <c r="Q209" i="1"/>
  <c r="K210" i="1"/>
  <c r="L210" i="1"/>
  <c r="M210" i="1"/>
  <c r="O210" i="1"/>
  <c r="Q210" i="1"/>
  <c r="K212" i="1"/>
  <c r="L212" i="1"/>
  <c r="M212" i="1"/>
  <c r="O212" i="1"/>
  <c r="Q212" i="1"/>
  <c r="K213" i="1"/>
  <c r="L213" i="1"/>
  <c r="M213" i="1"/>
  <c r="O213" i="1"/>
  <c r="Q213" i="1"/>
  <c r="K214" i="1"/>
  <c r="L214" i="1"/>
  <c r="M214" i="1"/>
  <c r="O214" i="1"/>
  <c r="Q214" i="1"/>
  <c r="K215" i="1"/>
  <c r="L215" i="1"/>
  <c r="M215" i="1"/>
  <c r="O215" i="1"/>
  <c r="Q215" i="1"/>
  <c r="K216" i="1"/>
  <c r="L216" i="1"/>
  <c r="M216" i="1"/>
  <c r="O216" i="1"/>
  <c r="Q216" i="1"/>
  <c r="K217" i="1"/>
  <c r="L217" i="1"/>
  <c r="M217" i="1"/>
  <c r="O217" i="1"/>
  <c r="Q217" i="1"/>
  <c r="K218" i="1"/>
  <c r="L218" i="1"/>
  <c r="M218" i="1"/>
  <c r="O218" i="1"/>
  <c r="Q218" i="1"/>
  <c r="K219" i="1"/>
  <c r="L219" i="1"/>
  <c r="M219" i="1"/>
  <c r="O219" i="1"/>
  <c r="Q219" i="1"/>
  <c r="K221" i="1"/>
  <c r="L221" i="1"/>
  <c r="M221" i="1"/>
  <c r="O221" i="1"/>
  <c r="Q221" i="1"/>
  <c r="K222" i="1"/>
  <c r="L222" i="1"/>
  <c r="M222" i="1"/>
  <c r="O222" i="1"/>
  <c r="Q222" i="1"/>
  <c r="K223" i="1"/>
  <c r="L223" i="1"/>
  <c r="M223" i="1"/>
  <c r="O223" i="1"/>
  <c r="Q223" i="1"/>
  <c r="K224" i="1"/>
  <c r="L224" i="1"/>
  <c r="M224" i="1"/>
  <c r="O224" i="1"/>
  <c r="Q224" i="1"/>
  <c r="K225" i="1"/>
  <c r="L225" i="1"/>
  <c r="M225" i="1"/>
  <c r="O225" i="1"/>
  <c r="Q225" i="1"/>
  <c r="K226" i="1"/>
  <c r="L226" i="1"/>
  <c r="M226" i="1"/>
  <c r="O226" i="1"/>
  <c r="Q226" i="1"/>
  <c r="K227" i="1"/>
  <c r="L227" i="1"/>
  <c r="M227" i="1"/>
  <c r="O227" i="1"/>
  <c r="Q227" i="1"/>
  <c r="K228" i="1"/>
  <c r="L228" i="1"/>
  <c r="M228" i="1"/>
  <c r="O228" i="1"/>
  <c r="Q228" i="1"/>
  <c r="K229" i="1"/>
  <c r="L229" i="1"/>
  <c r="M229" i="1"/>
  <c r="O229" i="1"/>
  <c r="Q229" i="1"/>
  <c r="K230" i="1"/>
  <c r="L230" i="1"/>
  <c r="M230" i="1"/>
  <c r="O230" i="1"/>
  <c r="Q230" i="1"/>
  <c r="K231" i="1"/>
  <c r="L231" i="1"/>
  <c r="M231" i="1"/>
  <c r="O231" i="1"/>
  <c r="Q231" i="1"/>
  <c r="K232" i="1"/>
  <c r="L232" i="1"/>
  <c r="M232" i="1"/>
  <c r="O232" i="1"/>
  <c r="Q232" i="1"/>
  <c r="K233" i="1"/>
  <c r="L233" i="1"/>
  <c r="M233" i="1"/>
  <c r="O233" i="1"/>
  <c r="Q233" i="1"/>
  <c r="K234" i="1"/>
  <c r="L234" i="1"/>
  <c r="M234" i="1"/>
  <c r="O234" i="1"/>
  <c r="Q234" i="1"/>
  <c r="K235" i="1"/>
  <c r="L235" i="1"/>
  <c r="M235" i="1"/>
  <c r="O235" i="1"/>
  <c r="Q235" i="1"/>
  <c r="K237" i="1"/>
  <c r="L237" i="1"/>
  <c r="M237" i="1"/>
  <c r="O237" i="1"/>
  <c r="Q237" i="1"/>
  <c r="K238" i="1"/>
  <c r="L238" i="1"/>
  <c r="M238" i="1"/>
  <c r="O238" i="1"/>
  <c r="Q238" i="1"/>
  <c r="K239" i="1"/>
  <c r="L239" i="1"/>
  <c r="M239" i="1"/>
  <c r="O239" i="1"/>
  <c r="Q239" i="1"/>
  <c r="K240" i="1"/>
  <c r="L240" i="1"/>
  <c r="M240" i="1"/>
  <c r="O240" i="1"/>
  <c r="Q240" i="1"/>
  <c r="K241" i="1"/>
  <c r="L241" i="1"/>
  <c r="M241" i="1"/>
  <c r="O241" i="1"/>
  <c r="Q241" i="1"/>
  <c r="K243" i="1"/>
  <c r="L243" i="1"/>
  <c r="M243" i="1"/>
  <c r="O243" i="1"/>
  <c r="Q243" i="1"/>
  <c r="K244" i="1"/>
  <c r="L244" i="1"/>
  <c r="M244" i="1"/>
  <c r="O244" i="1"/>
  <c r="Q244" i="1"/>
  <c r="K245" i="1"/>
  <c r="L245" i="1"/>
  <c r="M245" i="1"/>
  <c r="O245" i="1"/>
  <c r="Q245" i="1"/>
  <c r="K246" i="1"/>
  <c r="L246" i="1"/>
  <c r="M246" i="1"/>
  <c r="O246" i="1"/>
  <c r="Q246" i="1"/>
  <c r="K247" i="1"/>
  <c r="L247" i="1"/>
  <c r="M247" i="1"/>
  <c r="O247" i="1"/>
  <c r="Q247" i="1"/>
  <c r="K248" i="1"/>
  <c r="L248" i="1"/>
  <c r="M248" i="1"/>
  <c r="O248" i="1"/>
  <c r="Q248" i="1"/>
  <c r="K249" i="1"/>
  <c r="L249" i="1"/>
  <c r="M249" i="1"/>
  <c r="O249" i="1"/>
  <c r="Q249" i="1"/>
  <c r="K250" i="1"/>
  <c r="L250" i="1"/>
  <c r="M250" i="1"/>
  <c r="O250" i="1"/>
  <c r="Q250" i="1"/>
  <c r="K251" i="1"/>
  <c r="L251" i="1"/>
  <c r="M251" i="1"/>
  <c r="O251" i="1"/>
  <c r="Q251" i="1"/>
  <c r="K252" i="1"/>
  <c r="L252" i="1"/>
  <c r="M252" i="1"/>
  <c r="O252" i="1"/>
  <c r="Q252" i="1"/>
  <c r="K253" i="1"/>
  <c r="L253" i="1"/>
  <c r="M253" i="1"/>
  <c r="O253" i="1"/>
  <c r="Q253" i="1"/>
  <c r="K254" i="1"/>
  <c r="L254" i="1"/>
  <c r="M254" i="1"/>
  <c r="O254" i="1"/>
  <c r="Q254" i="1"/>
  <c r="K256" i="1"/>
  <c r="L256" i="1"/>
  <c r="M256" i="1"/>
  <c r="O256" i="1"/>
  <c r="Q256" i="1"/>
  <c r="K258" i="1"/>
  <c r="L258" i="1"/>
  <c r="M258" i="1"/>
  <c r="O258" i="1"/>
  <c r="Q258" i="1"/>
  <c r="K259" i="1"/>
  <c r="L259" i="1"/>
  <c r="M259" i="1"/>
  <c r="O259" i="1"/>
  <c r="Q259" i="1"/>
  <c r="K260" i="1"/>
  <c r="L260" i="1"/>
  <c r="M260" i="1"/>
  <c r="O260" i="1"/>
  <c r="Q260" i="1"/>
  <c r="K261" i="1"/>
  <c r="L261" i="1"/>
  <c r="M261" i="1"/>
  <c r="O261" i="1"/>
  <c r="Q261" i="1"/>
  <c r="K262" i="1"/>
  <c r="L262" i="1"/>
  <c r="M262" i="1"/>
  <c r="O262" i="1"/>
  <c r="Q262" i="1"/>
  <c r="K263" i="1"/>
  <c r="L263" i="1"/>
  <c r="M263" i="1"/>
  <c r="O263" i="1"/>
  <c r="Q263" i="1"/>
  <c r="K264" i="1"/>
  <c r="L264" i="1"/>
  <c r="M264" i="1"/>
  <c r="O264" i="1"/>
  <c r="Q264" i="1"/>
  <c r="K265" i="1"/>
  <c r="L265" i="1"/>
  <c r="M265" i="1"/>
  <c r="O265" i="1"/>
  <c r="Q265" i="1"/>
  <c r="K266" i="1"/>
  <c r="L266" i="1"/>
  <c r="M266" i="1"/>
  <c r="O266" i="1"/>
  <c r="Q266" i="1"/>
  <c r="K267" i="1"/>
  <c r="L267" i="1"/>
  <c r="M267" i="1"/>
  <c r="O267" i="1"/>
  <c r="Q267" i="1"/>
  <c r="K268" i="1"/>
  <c r="L268" i="1"/>
  <c r="M268" i="1"/>
  <c r="O268" i="1"/>
  <c r="Q268" i="1"/>
  <c r="K269" i="1"/>
  <c r="L269" i="1"/>
  <c r="M269" i="1"/>
  <c r="O269" i="1"/>
  <c r="Q269" i="1"/>
  <c r="K270" i="1"/>
  <c r="L270" i="1"/>
  <c r="M270" i="1"/>
  <c r="O270" i="1"/>
  <c r="Q270" i="1"/>
  <c r="K271" i="1"/>
  <c r="L271" i="1"/>
  <c r="M271" i="1"/>
  <c r="O271" i="1"/>
  <c r="Q271" i="1"/>
  <c r="K272" i="1"/>
  <c r="L272" i="1"/>
  <c r="M272" i="1"/>
  <c r="O272" i="1"/>
  <c r="Q272" i="1"/>
  <c r="K273" i="1"/>
  <c r="L273" i="1"/>
  <c r="M273" i="1"/>
  <c r="O273" i="1"/>
  <c r="Q273" i="1"/>
  <c r="K274" i="1"/>
  <c r="L274" i="1"/>
  <c r="M274" i="1"/>
  <c r="O274" i="1"/>
  <c r="Q274" i="1"/>
  <c r="K275" i="1"/>
  <c r="L275" i="1"/>
  <c r="M275" i="1"/>
  <c r="O275" i="1"/>
  <c r="Q275" i="1"/>
  <c r="K276" i="1"/>
  <c r="L276" i="1"/>
  <c r="M276" i="1"/>
  <c r="O276" i="1"/>
  <c r="Q276" i="1"/>
  <c r="K277" i="1"/>
  <c r="L277" i="1"/>
  <c r="M277" i="1"/>
  <c r="O277" i="1"/>
  <c r="Q277" i="1"/>
  <c r="K278" i="1"/>
  <c r="L278" i="1"/>
  <c r="M278" i="1"/>
  <c r="O278" i="1"/>
  <c r="Q278" i="1"/>
  <c r="K280" i="1"/>
  <c r="L280" i="1"/>
  <c r="M280" i="1"/>
  <c r="O280" i="1"/>
  <c r="Q280" i="1"/>
  <c r="K281" i="1"/>
  <c r="L281" i="1"/>
  <c r="M281" i="1"/>
  <c r="O281" i="1"/>
  <c r="Q281" i="1"/>
  <c r="K282" i="1"/>
  <c r="L282" i="1"/>
  <c r="M282" i="1"/>
  <c r="O282" i="1"/>
  <c r="Q282" i="1"/>
  <c r="K283" i="1"/>
  <c r="L283" i="1"/>
  <c r="M283" i="1"/>
  <c r="O283" i="1"/>
  <c r="Q283" i="1"/>
  <c r="K284" i="1"/>
  <c r="L284" i="1"/>
  <c r="M284" i="1"/>
  <c r="O284" i="1"/>
  <c r="Q284" i="1"/>
  <c r="K285" i="1"/>
  <c r="L285" i="1"/>
  <c r="M285" i="1"/>
  <c r="O285" i="1"/>
  <c r="Q285" i="1"/>
  <c r="K286" i="1"/>
  <c r="L286" i="1"/>
  <c r="M286" i="1"/>
  <c r="O286" i="1"/>
  <c r="Q286" i="1"/>
  <c r="K287" i="1"/>
  <c r="L287" i="1"/>
  <c r="M287" i="1"/>
  <c r="O287" i="1"/>
  <c r="Q287" i="1"/>
  <c r="K288" i="1"/>
  <c r="L288" i="1"/>
  <c r="M288" i="1"/>
  <c r="O288" i="1"/>
  <c r="Q288" i="1"/>
  <c r="K290" i="1"/>
  <c r="L290" i="1"/>
  <c r="M290" i="1"/>
  <c r="O290" i="1"/>
  <c r="Q290" i="1"/>
  <c r="K291" i="1"/>
  <c r="L291" i="1"/>
  <c r="M291" i="1"/>
  <c r="O291" i="1"/>
  <c r="Q291" i="1"/>
  <c r="K292" i="1"/>
  <c r="L292" i="1"/>
  <c r="M292" i="1"/>
  <c r="O292" i="1"/>
  <c r="Q292" i="1"/>
  <c r="K293" i="1"/>
  <c r="L293" i="1"/>
  <c r="M293" i="1"/>
  <c r="O293" i="1"/>
  <c r="Q293" i="1"/>
  <c r="K294" i="1"/>
  <c r="L294" i="1"/>
  <c r="M294" i="1"/>
  <c r="O294" i="1"/>
  <c r="Q294" i="1"/>
  <c r="K295" i="1"/>
  <c r="L295" i="1"/>
  <c r="M295" i="1"/>
  <c r="O295" i="1"/>
  <c r="Q295" i="1"/>
  <c r="K296" i="1"/>
  <c r="L296" i="1"/>
  <c r="M296" i="1"/>
  <c r="O296" i="1"/>
  <c r="Q296" i="1"/>
  <c r="K297" i="1"/>
  <c r="L297" i="1"/>
  <c r="M297" i="1"/>
  <c r="O297" i="1"/>
  <c r="Q297" i="1"/>
  <c r="K298" i="1"/>
  <c r="L298" i="1"/>
  <c r="M298" i="1"/>
  <c r="O298" i="1"/>
  <c r="Q298" i="1"/>
  <c r="K299" i="1"/>
  <c r="L299" i="1"/>
  <c r="M299" i="1"/>
  <c r="O299" i="1"/>
  <c r="Q299" i="1"/>
  <c r="K300" i="1"/>
  <c r="L300" i="1"/>
  <c r="M300" i="1"/>
  <c r="O300" i="1"/>
  <c r="Q300" i="1"/>
  <c r="K301" i="1"/>
  <c r="L301" i="1"/>
  <c r="M301" i="1"/>
  <c r="O301" i="1"/>
  <c r="Q301" i="1"/>
  <c r="K302" i="1"/>
  <c r="L302" i="1"/>
  <c r="M302" i="1"/>
  <c r="O302" i="1"/>
  <c r="Q302" i="1"/>
  <c r="K303" i="1"/>
  <c r="L303" i="1"/>
  <c r="M303" i="1"/>
  <c r="O303" i="1"/>
  <c r="Q303" i="1"/>
  <c r="K304" i="1"/>
  <c r="L304" i="1"/>
  <c r="M304" i="1"/>
  <c r="O304" i="1"/>
  <c r="Q304" i="1"/>
  <c r="K305" i="1"/>
  <c r="L305" i="1"/>
  <c r="M305" i="1"/>
  <c r="O305" i="1"/>
  <c r="Q305" i="1"/>
  <c r="K306" i="1"/>
  <c r="L306" i="1"/>
  <c r="M306" i="1"/>
  <c r="O306" i="1"/>
  <c r="Q306" i="1"/>
  <c r="K307" i="1"/>
  <c r="L307" i="1"/>
  <c r="M307" i="1"/>
  <c r="O307" i="1"/>
  <c r="Q307" i="1"/>
  <c r="K308" i="1"/>
  <c r="L308" i="1"/>
  <c r="M308" i="1"/>
  <c r="O308" i="1"/>
  <c r="Q308" i="1"/>
  <c r="K310" i="1"/>
  <c r="L310" i="1"/>
  <c r="M310" i="1"/>
  <c r="O310" i="1"/>
  <c r="Q310" i="1"/>
  <c r="K311" i="1"/>
  <c r="L311" i="1"/>
  <c r="M311" i="1"/>
  <c r="O311" i="1"/>
  <c r="Q311" i="1"/>
  <c r="K312" i="1"/>
  <c r="L312" i="1"/>
  <c r="M312" i="1"/>
  <c r="O312" i="1"/>
  <c r="Q312" i="1"/>
  <c r="K313" i="1"/>
  <c r="L313" i="1"/>
  <c r="M313" i="1"/>
  <c r="O313" i="1"/>
  <c r="Q313" i="1"/>
  <c r="K316" i="1"/>
  <c r="L316" i="1"/>
  <c r="M316" i="1"/>
  <c r="O316" i="1"/>
  <c r="Q316" i="1"/>
  <c r="K317" i="1"/>
  <c r="L317" i="1"/>
  <c r="M317" i="1"/>
  <c r="O317" i="1"/>
  <c r="Q317" i="1"/>
  <c r="K318" i="1"/>
  <c r="L318" i="1"/>
  <c r="M318" i="1"/>
  <c r="O318" i="1"/>
  <c r="Q318" i="1"/>
  <c r="K319" i="1"/>
  <c r="L319" i="1"/>
  <c r="M319" i="1"/>
  <c r="O319" i="1"/>
  <c r="Q319" i="1"/>
  <c r="K320" i="1"/>
  <c r="L320" i="1"/>
  <c r="M320" i="1"/>
  <c r="O320" i="1"/>
  <c r="Q320" i="1"/>
  <c r="K321" i="1"/>
  <c r="L321" i="1"/>
  <c r="M321" i="1"/>
  <c r="O321" i="1"/>
  <c r="Q321" i="1"/>
  <c r="K322" i="1"/>
  <c r="L322" i="1"/>
  <c r="M322" i="1"/>
  <c r="O322" i="1"/>
  <c r="Q322" i="1"/>
  <c r="K323" i="1"/>
  <c r="L323" i="1"/>
  <c r="M323" i="1"/>
  <c r="O323" i="1"/>
  <c r="Q323" i="1"/>
  <c r="K324" i="1"/>
  <c r="L324" i="1"/>
  <c r="M324" i="1"/>
  <c r="O324" i="1"/>
  <c r="Q324" i="1"/>
  <c r="K325" i="1"/>
  <c r="L325" i="1"/>
  <c r="M325" i="1"/>
  <c r="O325" i="1"/>
  <c r="Q325" i="1"/>
  <c r="K326" i="1"/>
  <c r="L326" i="1"/>
  <c r="M326" i="1"/>
  <c r="O326" i="1"/>
  <c r="Q326" i="1"/>
  <c r="K327" i="1"/>
  <c r="L327" i="1"/>
  <c r="M327" i="1"/>
  <c r="O327" i="1"/>
  <c r="Q327" i="1"/>
  <c r="K329" i="1"/>
  <c r="L329" i="1"/>
  <c r="M329" i="1"/>
  <c r="O329" i="1"/>
  <c r="Q329" i="1"/>
  <c r="K330" i="1"/>
  <c r="L330" i="1"/>
  <c r="M330" i="1"/>
  <c r="O330" i="1"/>
  <c r="Q330" i="1"/>
  <c r="K331" i="1"/>
  <c r="L331" i="1"/>
  <c r="M331" i="1"/>
  <c r="O331" i="1"/>
  <c r="Q331" i="1"/>
  <c r="K332" i="1"/>
  <c r="L332" i="1"/>
  <c r="M332" i="1"/>
  <c r="O332" i="1"/>
  <c r="Q332" i="1"/>
  <c r="K333" i="1"/>
  <c r="L333" i="1"/>
  <c r="M333" i="1"/>
  <c r="O333" i="1"/>
  <c r="Q333" i="1"/>
  <c r="K334" i="1"/>
  <c r="L334" i="1"/>
  <c r="M334" i="1"/>
  <c r="O334" i="1"/>
  <c r="Q334" i="1"/>
  <c r="K335" i="1"/>
  <c r="L335" i="1"/>
  <c r="M335" i="1"/>
  <c r="O335" i="1"/>
  <c r="Q335" i="1"/>
  <c r="K336" i="1"/>
  <c r="L336" i="1"/>
  <c r="M336" i="1"/>
  <c r="O336" i="1"/>
  <c r="Q336" i="1"/>
  <c r="K337" i="1"/>
  <c r="L337" i="1"/>
  <c r="M337" i="1"/>
  <c r="O337" i="1"/>
  <c r="Q337" i="1"/>
  <c r="K338" i="1"/>
  <c r="L338" i="1"/>
  <c r="M338" i="1"/>
  <c r="O338" i="1"/>
  <c r="Q338" i="1"/>
  <c r="K341" i="1"/>
  <c r="L341" i="1"/>
  <c r="M341" i="1"/>
  <c r="O341" i="1"/>
  <c r="Q341" i="1"/>
  <c r="K343" i="1"/>
  <c r="L343" i="1"/>
  <c r="M343" i="1"/>
  <c r="O343" i="1"/>
  <c r="Q343" i="1"/>
  <c r="K344" i="1"/>
  <c r="L344" i="1"/>
  <c r="M344" i="1"/>
  <c r="O344" i="1"/>
  <c r="Q344" i="1"/>
  <c r="K345" i="1"/>
  <c r="L345" i="1"/>
  <c r="M345" i="1"/>
  <c r="O345" i="1"/>
  <c r="Q345" i="1"/>
  <c r="K346" i="1"/>
  <c r="L346" i="1"/>
  <c r="M346" i="1"/>
  <c r="O346" i="1"/>
  <c r="Q346" i="1"/>
  <c r="K347" i="1"/>
  <c r="L347" i="1"/>
  <c r="M347" i="1"/>
  <c r="O347" i="1"/>
  <c r="Q347" i="1"/>
  <c r="K348" i="1"/>
  <c r="L348" i="1"/>
  <c r="M348" i="1"/>
  <c r="O348" i="1"/>
  <c r="Q348" i="1"/>
  <c r="K349" i="1"/>
  <c r="L349" i="1"/>
  <c r="M349" i="1"/>
  <c r="O349" i="1"/>
  <c r="Q349" i="1"/>
  <c r="K350" i="1"/>
  <c r="L350" i="1"/>
  <c r="M350" i="1"/>
  <c r="O350" i="1"/>
  <c r="Q350" i="1"/>
  <c r="K351" i="1"/>
  <c r="L351" i="1"/>
  <c r="M351" i="1"/>
  <c r="O351" i="1"/>
  <c r="Q351" i="1"/>
  <c r="K352" i="1"/>
  <c r="L352" i="1"/>
  <c r="M352" i="1"/>
  <c r="O352" i="1"/>
  <c r="Q352" i="1"/>
  <c r="K353" i="1"/>
  <c r="L353" i="1"/>
  <c r="M353" i="1"/>
  <c r="O353" i="1"/>
  <c r="Q353" i="1"/>
  <c r="K354" i="1"/>
  <c r="L354" i="1"/>
  <c r="M354" i="1"/>
  <c r="O354" i="1"/>
  <c r="Q354" i="1"/>
  <c r="K355" i="1"/>
  <c r="L355" i="1"/>
  <c r="M355" i="1"/>
  <c r="O355" i="1"/>
  <c r="Q355" i="1"/>
  <c r="K356" i="1"/>
  <c r="L356" i="1"/>
  <c r="M356" i="1"/>
  <c r="O356" i="1"/>
  <c r="Q356" i="1"/>
  <c r="K357" i="1"/>
  <c r="L357" i="1"/>
  <c r="M357" i="1"/>
  <c r="O357" i="1"/>
  <c r="Q357" i="1"/>
  <c r="K358" i="1"/>
  <c r="L358" i="1"/>
  <c r="M358" i="1"/>
  <c r="O358" i="1"/>
  <c r="Q358" i="1"/>
  <c r="K359" i="1"/>
  <c r="L359" i="1"/>
  <c r="M359" i="1"/>
  <c r="O359" i="1"/>
  <c r="Q359" i="1"/>
  <c r="K360" i="1"/>
  <c r="L360" i="1"/>
  <c r="M360" i="1"/>
  <c r="O360" i="1"/>
  <c r="Q360" i="1"/>
  <c r="K361" i="1"/>
  <c r="L361" i="1"/>
  <c r="M361" i="1"/>
  <c r="O361" i="1"/>
  <c r="Q361" i="1"/>
  <c r="K362" i="1"/>
  <c r="L362" i="1"/>
  <c r="M362" i="1"/>
  <c r="O362" i="1"/>
  <c r="Q362" i="1"/>
  <c r="K363" i="1"/>
  <c r="L363" i="1"/>
  <c r="M363" i="1"/>
  <c r="O363" i="1"/>
  <c r="Q363" i="1"/>
  <c r="K367" i="1"/>
  <c r="L367" i="1"/>
  <c r="M367" i="1"/>
  <c r="O367" i="1"/>
  <c r="Q367" i="1"/>
  <c r="K368" i="1"/>
  <c r="L368" i="1"/>
  <c r="M368" i="1"/>
  <c r="O368" i="1"/>
  <c r="Q368" i="1"/>
  <c r="K369" i="1"/>
  <c r="L369" i="1"/>
  <c r="M369" i="1"/>
  <c r="O369" i="1"/>
  <c r="Q369" i="1"/>
  <c r="K370" i="1"/>
  <c r="L370" i="1"/>
  <c r="M370" i="1"/>
  <c r="O370" i="1"/>
  <c r="Q370" i="1"/>
  <c r="K371" i="1"/>
  <c r="L371" i="1"/>
  <c r="M371" i="1"/>
  <c r="O371" i="1"/>
  <c r="Q371" i="1"/>
  <c r="K372" i="1"/>
  <c r="L372" i="1"/>
  <c r="M372" i="1"/>
  <c r="O372" i="1"/>
  <c r="Q372" i="1"/>
  <c r="K373" i="1"/>
  <c r="L373" i="1"/>
  <c r="M373" i="1"/>
  <c r="O373" i="1"/>
  <c r="Q373" i="1"/>
  <c r="K374" i="1"/>
  <c r="L374" i="1"/>
  <c r="M374" i="1"/>
  <c r="O374" i="1"/>
  <c r="Q374" i="1"/>
  <c r="K375" i="1"/>
  <c r="L375" i="1"/>
  <c r="M375" i="1"/>
  <c r="O375" i="1"/>
  <c r="Q375" i="1"/>
  <c r="K376" i="1"/>
  <c r="L376" i="1"/>
  <c r="M376" i="1"/>
  <c r="O376" i="1"/>
  <c r="Q376" i="1"/>
  <c r="K377" i="1"/>
  <c r="L377" i="1"/>
  <c r="M377" i="1"/>
  <c r="O377" i="1"/>
  <c r="Q377" i="1"/>
  <c r="K378" i="1"/>
  <c r="L378" i="1"/>
  <c r="M378" i="1"/>
  <c r="O378" i="1"/>
  <c r="Q378" i="1"/>
  <c r="K379" i="1"/>
  <c r="L379" i="1"/>
  <c r="M379" i="1"/>
  <c r="O379" i="1"/>
  <c r="Q379" i="1"/>
  <c r="K380" i="1"/>
  <c r="L380" i="1"/>
  <c r="M380" i="1"/>
  <c r="O380" i="1"/>
  <c r="Q380" i="1"/>
  <c r="K381" i="1"/>
  <c r="L381" i="1"/>
  <c r="M381" i="1"/>
  <c r="O381" i="1"/>
  <c r="Q381" i="1"/>
  <c r="K382" i="1"/>
  <c r="L382" i="1"/>
  <c r="M382" i="1"/>
  <c r="O382" i="1"/>
  <c r="Q382" i="1"/>
  <c r="K383" i="1"/>
  <c r="L383" i="1"/>
  <c r="M383" i="1"/>
  <c r="O383" i="1"/>
  <c r="Q383" i="1"/>
  <c r="K384" i="1"/>
  <c r="L384" i="1"/>
  <c r="M384" i="1"/>
  <c r="O384" i="1"/>
  <c r="Q384" i="1"/>
  <c r="K385" i="1"/>
  <c r="L385" i="1"/>
  <c r="M385" i="1"/>
  <c r="O385" i="1"/>
  <c r="Q385" i="1"/>
  <c r="K386" i="1"/>
  <c r="L386" i="1"/>
  <c r="M386" i="1"/>
  <c r="O386" i="1"/>
  <c r="Q386" i="1"/>
  <c r="K387" i="1"/>
  <c r="L387" i="1"/>
  <c r="M387" i="1"/>
  <c r="O387" i="1"/>
  <c r="Q387" i="1"/>
  <c r="K388" i="1"/>
  <c r="L388" i="1"/>
  <c r="M388" i="1"/>
  <c r="O388" i="1"/>
  <c r="Q388" i="1"/>
  <c r="K389" i="1"/>
  <c r="L389" i="1"/>
  <c r="M389" i="1"/>
  <c r="O389" i="1"/>
  <c r="Q389" i="1"/>
  <c r="K390" i="1"/>
  <c r="L390" i="1"/>
  <c r="M390" i="1"/>
  <c r="O390" i="1"/>
  <c r="Q390" i="1"/>
  <c r="K391" i="1"/>
  <c r="L391" i="1"/>
  <c r="M391" i="1"/>
  <c r="O391" i="1"/>
  <c r="Q391" i="1"/>
  <c r="K392" i="1"/>
  <c r="L392" i="1"/>
  <c r="M392" i="1"/>
  <c r="O392" i="1"/>
  <c r="Q392" i="1"/>
  <c r="K393" i="1"/>
  <c r="L393" i="1"/>
  <c r="M393" i="1"/>
  <c r="O393" i="1"/>
  <c r="Q393" i="1"/>
  <c r="K394" i="1"/>
  <c r="L394" i="1"/>
  <c r="M394" i="1"/>
  <c r="O394" i="1"/>
  <c r="Q394" i="1"/>
  <c r="K395" i="1"/>
  <c r="L395" i="1"/>
  <c r="M395" i="1"/>
  <c r="O395" i="1"/>
  <c r="Q395" i="1"/>
  <c r="K396" i="1"/>
  <c r="L396" i="1"/>
  <c r="M396" i="1"/>
  <c r="O396" i="1"/>
  <c r="Q396" i="1"/>
  <c r="K397" i="1"/>
  <c r="L397" i="1"/>
  <c r="M397" i="1"/>
  <c r="O397" i="1"/>
  <c r="Q397" i="1"/>
  <c r="K398" i="1"/>
  <c r="L398" i="1"/>
  <c r="M398" i="1"/>
  <c r="O398" i="1"/>
  <c r="Q398" i="1"/>
  <c r="K399" i="1"/>
  <c r="L399" i="1"/>
  <c r="M399" i="1"/>
  <c r="O399" i="1"/>
  <c r="Q399" i="1"/>
  <c r="K400" i="1"/>
  <c r="L400" i="1"/>
  <c r="M400" i="1"/>
  <c r="O400" i="1"/>
  <c r="Q400" i="1"/>
  <c r="K401" i="1"/>
  <c r="L401" i="1"/>
  <c r="M401" i="1"/>
  <c r="O401" i="1"/>
  <c r="Q401" i="1"/>
  <c r="K402" i="1"/>
  <c r="L402" i="1"/>
  <c r="M402" i="1"/>
  <c r="O402" i="1"/>
  <c r="Q402" i="1"/>
  <c r="K403" i="1"/>
  <c r="L403" i="1"/>
  <c r="M403" i="1"/>
  <c r="O403" i="1"/>
  <c r="Q403" i="1"/>
  <c r="K404" i="1"/>
  <c r="L404" i="1"/>
  <c r="M404" i="1"/>
  <c r="O404" i="1"/>
  <c r="Q404" i="1"/>
  <c r="K405" i="1"/>
  <c r="L405" i="1"/>
  <c r="M405" i="1"/>
  <c r="O405" i="1"/>
  <c r="Q405" i="1"/>
  <c r="K406" i="1"/>
  <c r="L406" i="1"/>
  <c r="M406" i="1"/>
  <c r="O406" i="1"/>
  <c r="Q406" i="1"/>
  <c r="K407" i="1"/>
  <c r="L407" i="1"/>
  <c r="M407" i="1"/>
  <c r="O407" i="1"/>
  <c r="Q407" i="1"/>
  <c r="K408" i="1"/>
  <c r="L408" i="1"/>
  <c r="M408" i="1"/>
  <c r="O408" i="1"/>
  <c r="Q408" i="1"/>
  <c r="K409" i="1"/>
  <c r="L409" i="1"/>
  <c r="M409" i="1"/>
  <c r="O409" i="1"/>
  <c r="Q409" i="1"/>
  <c r="K410" i="1"/>
  <c r="L410" i="1"/>
  <c r="M410" i="1"/>
  <c r="O410" i="1"/>
  <c r="Q410" i="1"/>
  <c r="K411" i="1"/>
  <c r="L411" i="1"/>
  <c r="M411" i="1"/>
  <c r="O411" i="1"/>
  <c r="Q411" i="1"/>
  <c r="K412" i="1"/>
  <c r="L412" i="1"/>
  <c r="M412" i="1"/>
  <c r="O412" i="1"/>
  <c r="Q412" i="1"/>
  <c r="K413" i="1"/>
  <c r="L413" i="1"/>
  <c r="M413" i="1"/>
  <c r="O413" i="1"/>
  <c r="Q413" i="1"/>
  <c r="K414" i="1"/>
  <c r="L414" i="1"/>
  <c r="M414" i="1"/>
  <c r="O414" i="1"/>
  <c r="Q414" i="1"/>
  <c r="K415" i="1"/>
  <c r="L415" i="1"/>
  <c r="M415" i="1"/>
  <c r="O415" i="1"/>
  <c r="Q415" i="1"/>
  <c r="K416" i="1"/>
  <c r="L416" i="1"/>
  <c r="M416" i="1"/>
  <c r="O416" i="1"/>
  <c r="Q416" i="1"/>
  <c r="K417" i="1"/>
  <c r="L417" i="1"/>
  <c r="M417" i="1"/>
  <c r="O417" i="1"/>
  <c r="Q417" i="1"/>
  <c r="K418" i="1"/>
  <c r="L418" i="1"/>
  <c r="M418" i="1"/>
  <c r="O418" i="1"/>
  <c r="Q418" i="1"/>
  <c r="K419" i="1"/>
  <c r="L419" i="1"/>
  <c r="M419" i="1"/>
  <c r="O419" i="1"/>
  <c r="Q419" i="1"/>
  <c r="K420" i="1"/>
  <c r="L420" i="1"/>
  <c r="M420" i="1"/>
  <c r="O420" i="1"/>
  <c r="Q420" i="1"/>
  <c r="K421" i="1"/>
  <c r="L421" i="1"/>
  <c r="M421" i="1"/>
  <c r="O421" i="1"/>
  <c r="Q421" i="1"/>
  <c r="K422" i="1"/>
  <c r="L422" i="1"/>
  <c r="M422" i="1"/>
  <c r="O422" i="1"/>
  <c r="Q422" i="1"/>
  <c r="K423" i="1"/>
  <c r="L423" i="1"/>
  <c r="M423" i="1"/>
  <c r="O423" i="1"/>
  <c r="Q423" i="1"/>
  <c r="K424" i="1"/>
  <c r="L424" i="1"/>
  <c r="M424" i="1"/>
  <c r="O424" i="1"/>
  <c r="Q424" i="1"/>
  <c r="K426" i="1"/>
  <c r="L426" i="1"/>
  <c r="M426" i="1"/>
  <c r="O426" i="1"/>
  <c r="Q426" i="1"/>
  <c r="K427" i="1"/>
  <c r="L427" i="1"/>
  <c r="M427" i="1"/>
  <c r="O427" i="1"/>
  <c r="Q427" i="1"/>
  <c r="K428" i="1"/>
  <c r="L428" i="1"/>
  <c r="M428" i="1"/>
  <c r="O428" i="1"/>
  <c r="Q428" i="1"/>
  <c r="K429" i="1"/>
  <c r="L429" i="1"/>
  <c r="M429" i="1"/>
  <c r="O429" i="1"/>
  <c r="Q429" i="1"/>
  <c r="K430" i="1"/>
  <c r="L430" i="1"/>
  <c r="M430" i="1"/>
  <c r="O430" i="1"/>
  <c r="Q430" i="1"/>
  <c r="K431" i="1"/>
  <c r="L431" i="1"/>
  <c r="M431" i="1"/>
  <c r="O431" i="1"/>
  <c r="Q431" i="1"/>
  <c r="K432" i="1"/>
  <c r="L432" i="1"/>
  <c r="M432" i="1"/>
  <c r="O432" i="1"/>
  <c r="Q432" i="1"/>
  <c r="K433" i="1"/>
  <c r="L433" i="1"/>
  <c r="M433" i="1"/>
  <c r="O433" i="1"/>
  <c r="Q433" i="1"/>
  <c r="K434" i="1"/>
  <c r="L434" i="1"/>
  <c r="M434" i="1"/>
  <c r="O434" i="1"/>
  <c r="Q434" i="1"/>
  <c r="K435" i="1"/>
  <c r="L435" i="1"/>
  <c r="M435" i="1"/>
  <c r="O435" i="1"/>
  <c r="Q435" i="1"/>
  <c r="K436" i="1"/>
  <c r="L436" i="1"/>
  <c r="M436" i="1"/>
  <c r="O436" i="1"/>
  <c r="Q436" i="1"/>
  <c r="K437" i="1"/>
  <c r="L437" i="1"/>
  <c r="M437" i="1"/>
  <c r="O437" i="1"/>
  <c r="Q437" i="1"/>
  <c r="K438" i="1"/>
  <c r="L438" i="1"/>
  <c r="M438" i="1"/>
  <c r="O438" i="1"/>
  <c r="Q438" i="1"/>
  <c r="K439" i="1"/>
  <c r="L439" i="1"/>
  <c r="M439" i="1"/>
  <c r="O439" i="1"/>
  <c r="Q439" i="1"/>
  <c r="K440" i="1"/>
  <c r="L440" i="1"/>
  <c r="M440" i="1"/>
  <c r="O440" i="1"/>
  <c r="Q440" i="1"/>
  <c r="K441" i="1"/>
  <c r="L441" i="1"/>
  <c r="M441" i="1"/>
  <c r="O441" i="1"/>
  <c r="Q441" i="1"/>
  <c r="K443" i="1"/>
  <c r="L443" i="1"/>
  <c r="M443" i="1"/>
  <c r="O443" i="1"/>
  <c r="Q443" i="1"/>
  <c r="K444" i="1"/>
  <c r="L444" i="1"/>
  <c r="M444" i="1"/>
  <c r="O444" i="1"/>
  <c r="Q444" i="1"/>
  <c r="K445" i="1"/>
  <c r="L445" i="1"/>
  <c r="M445" i="1"/>
  <c r="O445" i="1"/>
  <c r="Q445" i="1"/>
  <c r="K446" i="1"/>
  <c r="L446" i="1"/>
  <c r="M446" i="1"/>
  <c r="O446" i="1"/>
  <c r="Q446" i="1"/>
  <c r="K447" i="1"/>
  <c r="L447" i="1"/>
  <c r="M447" i="1"/>
  <c r="O447" i="1"/>
  <c r="Q447" i="1"/>
  <c r="K448" i="1"/>
  <c r="L448" i="1"/>
  <c r="M448" i="1"/>
  <c r="O448" i="1"/>
  <c r="Q448" i="1"/>
  <c r="K449" i="1"/>
  <c r="L449" i="1"/>
  <c r="M449" i="1"/>
  <c r="O449" i="1"/>
  <c r="Q449" i="1"/>
  <c r="K450" i="1"/>
  <c r="L450" i="1"/>
  <c r="M450" i="1"/>
  <c r="O450" i="1"/>
  <c r="Q450" i="1"/>
  <c r="K451" i="1"/>
  <c r="L451" i="1"/>
  <c r="M451" i="1"/>
  <c r="O451" i="1"/>
  <c r="Q451" i="1"/>
  <c r="K454" i="1"/>
  <c r="L454" i="1"/>
  <c r="M454" i="1"/>
  <c r="O454" i="1"/>
  <c r="Q454" i="1"/>
  <c r="K455" i="1"/>
  <c r="L455" i="1"/>
  <c r="M455" i="1"/>
  <c r="O455" i="1"/>
  <c r="Q455" i="1"/>
  <c r="K456" i="1"/>
  <c r="L456" i="1"/>
  <c r="M456" i="1"/>
  <c r="O456" i="1"/>
  <c r="Q456" i="1"/>
  <c r="K457" i="1"/>
  <c r="L457" i="1"/>
  <c r="M457" i="1"/>
  <c r="O457" i="1"/>
  <c r="Q457" i="1"/>
  <c r="K459" i="1"/>
  <c r="L459" i="1"/>
  <c r="M459" i="1"/>
  <c r="O459" i="1"/>
  <c r="Q459" i="1"/>
  <c r="K460" i="1"/>
  <c r="L460" i="1"/>
  <c r="M460" i="1"/>
  <c r="O460" i="1"/>
  <c r="Q460" i="1"/>
  <c r="K461" i="1"/>
  <c r="L461" i="1"/>
  <c r="M461" i="1"/>
  <c r="O461" i="1"/>
  <c r="Q461" i="1"/>
  <c r="K462" i="1"/>
  <c r="L462" i="1"/>
  <c r="M462" i="1"/>
  <c r="O462" i="1"/>
  <c r="Q462" i="1"/>
  <c r="K463" i="1"/>
  <c r="L463" i="1"/>
  <c r="M463" i="1"/>
  <c r="O463" i="1"/>
  <c r="Q463" i="1"/>
  <c r="K464" i="1"/>
  <c r="L464" i="1"/>
  <c r="M464" i="1"/>
  <c r="O464" i="1"/>
  <c r="Q464" i="1"/>
  <c r="K465" i="1"/>
  <c r="L465" i="1"/>
  <c r="M465" i="1"/>
  <c r="O465" i="1"/>
  <c r="Q465" i="1"/>
  <c r="K466" i="1"/>
  <c r="L466" i="1"/>
  <c r="M466" i="1"/>
  <c r="O466" i="1"/>
  <c r="Q466" i="1"/>
  <c r="K467" i="1"/>
  <c r="L467" i="1"/>
  <c r="M467" i="1"/>
  <c r="O467" i="1"/>
  <c r="Q467" i="1"/>
  <c r="K468" i="1"/>
  <c r="L468" i="1"/>
  <c r="M468" i="1"/>
  <c r="O468" i="1"/>
  <c r="Q468" i="1"/>
  <c r="K469" i="1"/>
  <c r="L469" i="1"/>
  <c r="M469" i="1"/>
  <c r="O469" i="1"/>
  <c r="Q469" i="1"/>
  <c r="K470" i="1"/>
  <c r="L470" i="1"/>
  <c r="M470" i="1"/>
  <c r="O470" i="1"/>
  <c r="Q470" i="1"/>
  <c r="K471" i="1"/>
  <c r="L471" i="1"/>
  <c r="M471" i="1"/>
  <c r="O471" i="1"/>
  <c r="Q471" i="1"/>
  <c r="K472" i="1"/>
  <c r="L472" i="1"/>
  <c r="M472" i="1"/>
  <c r="O472" i="1"/>
  <c r="Q472" i="1"/>
  <c r="K473" i="1"/>
  <c r="L473" i="1"/>
  <c r="M473" i="1"/>
  <c r="O473" i="1"/>
  <c r="Q473" i="1"/>
  <c r="K475" i="1"/>
  <c r="L475" i="1"/>
  <c r="M475" i="1"/>
  <c r="O475" i="1"/>
  <c r="Q475" i="1"/>
  <c r="K476" i="1"/>
  <c r="L476" i="1"/>
  <c r="M476" i="1"/>
  <c r="O476" i="1"/>
  <c r="Q476" i="1"/>
  <c r="K477" i="1"/>
  <c r="L477" i="1"/>
  <c r="M477" i="1"/>
  <c r="O477" i="1"/>
  <c r="Q477" i="1"/>
  <c r="K478" i="1"/>
  <c r="L478" i="1"/>
  <c r="M478" i="1"/>
  <c r="O478" i="1"/>
  <c r="Q478" i="1"/>
  <c r="K479" i="1"/>
  <c r="L479" i="1"/>
  <c r="M479" i="1"/>
  <c r="O479" i="1"/>
  <c r="Q479" i="1"/>
  <c r="K480" i="1"/>
  <c r="L480" i="1"/>
  <c r="M480" i="1"/>
  <c r="O480" i="1"/>
  <c r="Q480" i="1"/>
  <c r="K481" i="1"/>
  <c r="L481" i="1"/>
  <c r="M481" i="1"/>
  <c r="O481" i="1"/>
  <c r="Q481" i="1"/>
  <c r="K482" i="1"/>
  <c r="L482" i="1"/>
  <c r="M482" i="1"/>
  <c r="O482" i="1"/>
  <c r="Q482" i="1"/>
  <c r="K483" i="1"/>
  <c r="L483" i="1"/>
  <c r="M483" i="1"/>
  <c r="O483" i="1"/>
  <c r="Q483" i="1"/>
  <c r="K484" i="1"/>
  <c r="L484" i="1"/>
  <c r="M484" i="1"/>
  <c r="O484" i="1"/>
  <c r="Q484" i="1"/>
  <c r="K485" i="1"/>
  <c r="L485" i="1"/>
  <c r="M485" i="1"/>
  <c r="O485" i="1"/>
  <c r="Q485" i="1"/>
  <c r="K486" i="1"/>
  <c r="L486" i="1"/>
  <c r="M486" i="1"/>
  <c r="O486" i="1"/>
  <c r="Q486" i="1"/>
  <c r="K487" i="1"/>
  <c r="L487" i="1"/>
  <c r="M487" i="1"/>
  <c r="O487" i="1"/>
  <c r="Q487" i="1"/>
  <c r="K488" i="1"/>
  <c r="L488" i="1"/>
  <c r="M488" i="1"/>
  <c r="O488" i="1"/>
  <c r="Q488" i="1"/>
  <c r="K489" i="1"/>
  <c r="L489" i="1"/>
  <c r="M489" i="1"/>
  <c r="O489" i="1"/>
  <c r="Q489" i="1"/>
  <c r="K490" i="1"/>
  <c r="L490" i="1"/>
  <c r="M490" i="1"/>
  <c r="O490" i="1"/>
  <c r="Q490" i="1"/>
  <c r="K491" i="1"/>
  <c r="L491" i="1"/>
  <c r="M491" i="1"/>
  <c r="O491" i="1"/>
  <c r="Q491" i="1"/>
  <c r="K492" i="1"/>
  <c r="L492" i="1"/>
  <c r="M492" i="1"/>
  <c r="O492" i="1"/>
  <c r="Q492" i="1"/>
  <c r="K493" i="1"/>
  <c r="L493" i="1"/>
  <c r="M493" i="1"/>
  <c r="O493" i="1"/>
  <c r="Q493" i="1"/>
  <c r="K494" i="1"/>
  <c r="L494" i="1"/>
  <c r="M494" i="1"/>
  <c r="O494" i="1"/>
  <c r="Q494" i="1"/>
  <c r="K495" i="1"/>
  <c r="L495" i="1"/>
  <c r="M495" i="1"/>
  <c r="O495" i="1"/>
  <c r="Q495" i="1"/>
  <c r="K496" i="1"/>
  <c r="L496" i="1"/>
  <c r="M496" i="1"/>
  <c r="O496" i="1"/>
  <c r="Q496" i="1"/>
  <c r="K497" i="1"/>
  <c r="L497" i="1"/>
  <c r="M497" i="1"/>
  <c r="O497" i="1"/>
  <c r="Q497" i="1"/>
  <c r="K498" i="1"/>
  <c r="L498" i="1"/>
  <c r="M498" i="1"/>
  <c r="O498" i="1"/>
  <c r="Q498" i="1"/>
  <c r="K499" i="1"/>
  <c r="L499" i="1"/>
  <c r="M499" i="1"/>
  <c r="O499" i="1"/>
  <c r="Q499" i="1"/>
  <c r="K500" i="1"/>
  <c r="L500" i="1"/>
  <c r="M500" i="1"/>
  <c r="O500" i="1"/>
  <c r="Q500" i="1"/>
  <c r="K501" i="1"/>
  <c r="L501" i="1"/>
  <c r="M501" i="1"/>
  <c r="O501" i="1"/>
  <c r="Q501" i="1"/>
  <c r="K502" i="1"/>
  <c r="L502" i="1"/>
  <c r="M502" i="1"/>
  <c r="O502" i="1"/>
  <c r="Q502" i="1"/>
  <c r="K503" i="1"/>
  <c r="L503" i="1"/>
  <c r="M503" i="1"/>
  <c r="O503" i="1"/>
  <c r="Q503" i="1"/>
  <c r="K504" i="1"/>
  <c r="L504" i="1"/>
  <c r="M504" i="1"/>
  <c r="O504" i="1"/>
  <c r="Q504" i="1"/>
  <c r="K505" i="1"/>
  <c r="L505" i="1"/>
  <c r="M505" i="1"/>
  <c r="O505" i="1"/>
  <c r="Q505" i="1"/>
  <c r="K506" i="1"/>
  <c r="L506" i="1"/>
  <c r="M506" i="1"/>
  <c r="O506" i="1"/>
  <c r="Q506" i="1"/>
  <c r="K507" i="1"/>
  <c r="L507" i="1"/>
  <c r="M507" i="1"/>
  <c r="O507" i="1"/>
  <c r="Q507" i="1"/>
  <c r="K508" i="1"/>
  <c r="L508" i="1"/>
  <c r="M508" i="1"/>
  <c r="O508" i="1"/>
  <c r="Q508" i="1"/>
  <c r="K509" i="1"/>
  <c r="L509" i="1"/>
  <c r="M509" i="1"/>
  <c r="O509" i="1"/>
  <c r="Q509" i="1"/>
  <c r="K510" i="1"/>
  <c r="L510" i="1"/>
  <c r="M510" i="1"/>
  <c r="O510" i="1"/>
  <c r="Q510" i="1"/>
  <c r="K511" i="1"/>
  <c r="L511" i="1"/>
  <c r="M511" i="1"/>
  <c r="O511" i="1"/>
  <c r="Q511" i="1"/>
  <c r="K512" i="1"/>
  <c r="L512" i="1"/>
  <c r="M512" i="1"/>
  <c r="O512" i="1"/>
  <c r="Q512" i="1"/>
  <c r="K513" i="1"/>
  <c r="L513" i="1"/>
  <c r="M513" i="1"/>
  <c r="O513" i="1"/>
  <c r="Q513" i="1"/>
  <c r="K514" i="1"/>
  <c r="L514" i="1"/>
  <c r="M514" i="1"/>
  <c r="O514" i="1"/>
  <c r="Q514" i="1"/>
  <c r="K515" i="1"/>
  <c r="L515" i="1"/>
  <c r="M515" i="1"/>
  <c r="O515" i="1"/>
  <c r="Q515" i="1"/>
  <c r="K516" i="1"/>
  <c r="L516" i="1"/>
  <c r="M516" i="1"/>
  <c r="O516" i="1"/>
  <c r="Q516" i="1"/>
  <c r="K517" i="1"/>
  <c r="L517" i="1"/>
  <c r="M517" i="1"/>
  <c r="O517" i="1"/>
  <c r="Q517" i="1"/>
  <c r="K518" i="1"/>
  <c r="L518" i="1"/>
  <c r="M518" i="1"/>
  <c r="O518" i="1"/>
  <c r="Q518" i="1"/>
  <c r="K519" i="1"/>
  <c r="L519" i="1"/>
  <c r="M519" i="1"/>
  <c r="O519" i="1"/>
  <c r="Q519" i="1"/>
  <c r="K520" i="1"/>
  <c r="L520" i="1"/>
  <c r="M520" i="1"/>
  <c r="O520" i="1"/>
  <c r="Q520" i="1"/>
  <c r="K521" i="1"/>
  <c r="L521" i="1"/>
  <c r="M521" i="1"/>
  <c r="O521" i="1"/>
  <c r="Q521" i="1"/>
  <c r="K522" i="1"/>
  <c r="L522" i="1"/>
  <c r="M522" i="1"/>
  <c r="O522" i="1"/>
  <c r="Q522" i="1"/>
  <c r="K523" i="1"/>
  <c r="L523" i="1"/>
  <c r="M523" i="1"/>
  <c r="O523" i="1"/>
  <c r="Q523" i="1"/>
  <c r="K524" i="1"/>
  <c r="L524" i="1"/>
  <c r="M524" i="1"/>
  <c r="O524" i="1"/>
  <c r="Q524" i="1"/>
  <c r="K526" i="1"/>
  <c r="L526" i="1"/>
  <c r="M526" i="1"/>
  <c r="O526" i="1"/>
  <c r="Q526" i="1"/>
  <c r="K527" i="1"/>
  <c r="L527" i="1"/>
  <c r="M527" i="1"/>
  <c r="O527" i="1"/>
  <c r="Q527" i="1"/>
  <c r="K528" i="1"/>
  <c r="L528" i="1"/>
  <c r="M528" i="1"/>
  <c r="O528" i="1"/>
  <c r="Q528" i="1"/>
  <c r="K529" i="1"/>
  <c r="L529" i="1"/>
  <c r="M529" i="1"/>
  <c r="O529" i="1"/>
  <c r="Q529" i="1"/>
  <c r="K530" i="1"/>
  <c r="L530" i="1"/>
  <c r="M530" i="1"/>
  <c r="O530" i="1"/>
  <c r="Q530" i="1"/>
  <c r="K531" i="1"/>
  <c r="L531" i="1"/>
  <c r="M531" i="1"/>
  <c r="O531" i="1"/>
  <c r="Q531" i="1"/>
  <c r="K532" i="1"/>
  <c r="L532" i="1"/>
  <c r="M532" i="1"/>
  <c r="O532" i="1"/>
  <c r="Q532" i="1"/>
  <c r="K533" i="1"/>
  <c r="L533" i="1"/>
  <c r="M533" i="1"/>
  <c r="O533" i="1"/>
  <c r="Q533" i="1"/>
  <c r="K534" i="1"/>
  <c r="L534" i="1"/>
  <c r="M534" i="1"/>
  <c r="O534" i="1"/>
  <c r="Q534" i="1"/>
  <c r="K535" i="1"/>
  <c r="L535" i="1"/>
  <c r="M535" i="1"/>
  <c r="O535" i="1"/>
  <c r="Q535" i="1"/>
  <c r="K536" i="1"/>
  <c r="L536" i="1"/>
  <c r="M536" i="1"/>
  <c r="O536" i="1"/>
  <c r="Q536" i="1"/>
  <c r="K537" i="1"/>
  <c r="L537" i="1"/>
  <c r="M537" i="1"/>
  <c r="O537" i="1"/>
  <c r="Q537" i="1"/>
  <c r="K538" i="1"/>
  <c r="L538" i="1"/>
  <c r="M538" i="1"/>
  <c r="O538" i="1"/>
  <c r="Q538" i="1"/>
  <c r="K539" i="1"/>
  <c r="L539" i="1"/>
  <c r="M539" i="1"/>
  <c r="O539" i="1"/>
  <c r="Q539" i="1"/>
  <c r="K540" i="1"/>
  <c r="L540" i="1"/>
  <c r="M540" i="1"/>
  <c r="O540" i="1"/>
  <c r="Q540" i="1"/>
  <c r="K541" i="1"/>
  <c r="L541" i="1"/>
  <c r="M541" i="1"/>
  <c r="O541" i="1"/>
  <c r="Q541" i="1"/>
  <c r="K542" i="1"/>
  <c r="L542" i="1"/>
  <c r="M542" i="1"/>
  <c r="O542" i="1"/>
  <c r="Q542" i="1"/>
  <c r="K543" i="1"/>
  <c r="L543" i="1"/>
  <c r="M543" i="1"/>
  <c r="O543" i="1"/>
  <c r="Q543" i="1"/>
  <c r="K544" i="1"/>
  <c r="L544" i="1"/>
  <c r="M544" i="1"/>
  <c r="O544" i="1"/>
  <c r="Q544" i="1"/>
  <c r="K545" i="1"/>
  <c r="L545" i="1"/>
  <c r="M545" i="1"/>
  <c r="O545" i="1"/>
  <c r="Q545" i="1"/>
  <c r="K546" i="1"/>
  <c r="L546" i="1"/>
  <c r="M546" i="1"/>
  <c r="O546" i="1"/>
  <c r="Q546" i="1"/>
  <c r="K547" i="1"/>
  <c r="L547" i="1"/>
  <c r="M547" i="1"/>
  <c r="O547" i="1"/>
  <c r="Q547" i="1"/>
  <c r="K548" i="1"/>
  <c r="L548" i="1"/>
  <c r="M548" i="1"/>
  <c r="O548" i="1"/>
  <c r="Q548" i="1"/>
  <c r="K549" i="1"/>
  <c r="L549" i="1"/>
  <c r="M549" i="1"/>
  <c r="O549" i="1"/>
  <c r="Q549" i="1"/>
  <c r="K550" i="1"/>
  <c r="L550" i="1"/>
  <c r="M550" i="1"/>
  <c r="O550" i="1"/>
  <c r="Q550" i="1"/>
  <c r="K551" i="1"/>
  <c r="L551" i="1"/>
  <c r="M551" i="1"/>
  <c r="O551" i="1"/>
  <c r="Q551" i="1"/>
  <c r="K552" i="1"/>
  <c r="L552" i="1"/>
  <c r="M552" i="1"/>
  <c r="O552" i="1"/>
  <c r="Q552" i="1"/>
  <c r="K553" i="1"/>
  <c r="L553" i="1"/>
  <c r="M553" i="1"/>
  <c r="O553" i="1"/>
  <c r="Q553" i="1"/>
  <c r="K554" i="1"/>
  <c r="L554" i="1"/>
  <c r="M554" i="1"/>
  <c r="O554" i="1"/>
  <c r="Q554" i="1"/>
  <c r="K555" i="1"/>
  <c r="L555" i="1"/>
  <c r="M555" i="1"/>
  <c r="O555" i="1"/>
  <c r="Q555" i="1"/>
  <c r="K556" i="1"/>
  <c r="L556" i="1"/>
  <c r="M556" i="1"/>
  <c r="O556" i="1"/>
  <c r="Q556" i="1"/>
  <c r="K557" i="1"/>
  <c r="L557" i="1"/>
  <c r="M557" i="1"/>
  <c r="O557" i="1"/>
  <c r="Q557" i="1"/>
  <c r="K558" i="1"/>
  <c r="L558" i="1"/>
  <c r="M558" i="1"/>
  <c r="O558" i="1"/>
  <c r="Q558" i="1"/>
  <c r="K559" i="1"/>
  <c r="L559" i="1"/>
  <c r="M559" i="1"/>
  <c r="O559" i="1"/>
  <c r="Q559" i="1"/>
  <c r="K560" i="1"/>
  <c r="L560" i="1"/>
  <c r="M560" i="1"/>
  <c r="O560" i="1"/>
  <c r="Q560" i="1"/>
  <c r="K561" i="1"/>
  <c r="L561" i="1"/>
  <c r="M561" i="1"/>
  <c r="O561" i="1"/>
  <c r="Q561" i="1"/>
  <c r="K562" i="1"/>
  <c r="L562" i="1"/>
  <c r="M562" i="1"/>
  <c r="O562" i="1"/>
  <c r="Q562" i="1"/>
  <c r="K563" i="1"/>
  <c r="L563" i="1"/>
  <c r="M563" i="1"/>
  <c r="O563" i="1"/>
  <c r="Q563" i="1"/>
  <c r="K564" i="1"/>
  <c r="L564" i="1"/>
  <c r="M564" i="1"/>
  <c r="O564" i="1"/>
  <c r="Q564" i="1"/>
  <c r="K566" i="1"/>
  <c r="L566" i="1"/>
  <c r="M566" i="1"/>
  <c r="O566" i="1"/>
  <c r="Q566" i="1"/>
  <c r="K567" i="1"/>
  <c r="L567" i="1"/>
  <c r="M567" i="1"/>
  <c r="O567" i="1"/>
  <c r="Q567" i="1"/>
  <c r="K568" i="1"/>
  <c r="L568" i="1"/>
  <c r="M568" i="1"/>
  <c r="O568" i="1"/>
  <c r="Q568" i="1"/>
  <c r="K569" i="1"/>
  <c r="L569" i="1"/>
  <c r="M569" i="1"/>
  <c r="O569" i="1"/>
  <c r="Q569" i="1"/>
  <c r="K570" i="1"/>
  <c r="L570" i="1"/>
  <c r="M570" i="1"/>
  <c r="O570" i="1"/>
  <c r="Q570" i="1"/>
  <c r="K571" i="1"/>
  <c r="L571" i="1"/>
  <c r="M571" i="1"/>
  <c r="O571" i="1"/>
  <c r="Q571" i="1"/>
  <c r="K572" i="1"/>
  <c r="L572" i="1"/>
  <c r="M572" i="1"/>
  <c r="O572" i="1"/>
  <c r="Q572" i="1"/>
  <c r="K573" i="1"/>
  <c r="L573" i="1"/>
  <c r="M573" i="1"/>
  <c r="O573" i="1"/>
  <c r="Q573" i="1"/>
  <c r="K574" i="1"/>
  <c r="L574" i="1"/>
  <c r="M574" i="1"/>
  <c r="O574" i="1"/>
  <c r="Q574" i="1"/>
  <c r="K575" i="1"/>
  <c r="L575" i="1"/>
  <c r="M575" i="1"/>
  <c r="O575" i="1"/>
  <c r="Q575" i="1"/>
  <c r="K576" i="1"/>
  <c r="L576" i="1"/>
  <c r="M576" i="1"/>
  <c r="O576" i="1"/>
  <c r="Q576" i="1"/>
  <c r="K578" i="1"/>
  <c r="L578" i="1"/>
  <c r="M578" i="1"/>
  <c r="O578" i="1"/>
  <c r="Q578" i="1"/>
  <c r="K579" i="1"/>
  <c r="L579" i="1"/>
  <c r="M579" i="1"/>
  <c r="O579" i="1"/>
  <c r="Q579" i="1"/>
  <c r="K580" i="1"/>
  <c r="L580" i="1"/>
  <c r="M580" i="1"/>
  <c r="O580" i="1"/>
  <c r="Q580" i="1"/>
  <c r="K581" i="1"/>
  <c r="L581" i="1"/>
  <c r="M581" i="1"/>
  <c r="O581" i="1"/>
  <c r="Q581" i="1"/>
  <c r="K582" i="1"/>
  <c r="L582" i="1"/>
  <c r="M582" i="1"/>
  <c r="O582" i="1"/>
  <c r="Q582" i="1"/>
  <c r="K583" i="1"/>
  <c r="L583" i="1"/>
  <c r="M583" i="1"/>
  <c r="O583" i="1"/>
  <c r="Q583" i="1"/>
  <c r="K584" i="1"/>
  <c r="L584" i="1"/>
  <c r="M584" i="1"/>
  <c r="O584" i="1"/>
  <c r="Q584" i="1"/>
  <c r="K585" i="1"/>
  <c r="L585" i="1"/>
  <c r="M585" i="1"/>
  <c r="O585" i="1"/>
  <c r="Q585" i="1"/>
  <c r="K586" i="1"/>
  <c r="L586" i="1"/>
  <c r="M586" i="1"/>
  <c r="O586" i="1"/>
  <c r="Q586" i="1"/>
  <c r="K587" i="1"/>
  <c r="L587" i="1"/>
  <c r="M587" i="1"/>
  <c r="O587" i="1"/>
  <c r="Q587" i="1"/>
  <c r="K588" i="1"/>
  <c r="L588" i="1"/>
  <c r="M588" i="1"/>
  <c r="O588" i="1"/>
  <c r="Q588" i="1"/>
  <c r="K589" i="1"/>
  <c r="L589" i="1"/>
  <c r="M589" i="1"/>
  <c r="O589" i="1"/>
  <c r="Q589" i="1"/>
  <c r="K590" i="1"/>
  <c r="L590" i="1"/>
  <c r="M590" i="1"/>
  <c r="O590" i="1"/>
  <c r="Q590" i="1"/>
  <c r="K591" i="1"/>
  <c r="L591" i="1"/>
  <c r="M591" i="1"/>
  <c r="O591" i="1"/>
  <c r="Q591" i="1"/>
  <c r="K592" i="1"/>
  <c r="L592" i="1"/>
  <c r="M592" i="1"/>
  <c r="O592" i="1"/>
  <c r="Q592" i="1"/>
  <c r="K593" i="1"/>
  <c r="L593" i="1"/>
  <c r="M593" i="1"/>
  <c r="O593" i="1"/>
  <c r="Q593" i="1"/>
  <c r="K594" i="1"/>
  <c r="L594" i="1"/>
  <c r="M594" i="1"/>
  <c r="O594" i="1"/>
  <c r="Q594" i="1"/>
  <c r="K595" i="1"/>
  <c r="L595" i="1"/>
  <c r="M595" i="1"/>
  <c r="O595" i="1"/>
  <c r="Q595" i="1"/>
  <c r="K596" i="1"/>
  <c r="L596" i="1"/>
  <c r="M596" i="1"/>
  <c r="O596" i="1"/>
  <c r="Q596" i="1"/>
  <c r="K597" i="1"/>
  <c r="L597" i="1"/>
  <c r="M597" i="1"/>
  <c r="O597" i="1"/>
  <c r="Q597" i="1"/>
  <c r="K598" i="1"/>
  <c r="L598" i="1"/>
  <c r="M598" i="1"/>
  <c r="O598" i="1"/>
  <c r="Q598" i="1"/>
  <c r="K599" i="1"/>
  <c r="L599" i="1"/>
  <c r="M599" i="1"/>
  <c r="O599" i="1"/>
  <c r="Q599" i="1"/>
  <c r="K600" i="1"/>
  <c r="L600" i="1"/>
  <c r="M600" i="1"/>
  <c r="O600" i="1"/>
  <c r="Q600" i="1"/>
  <c r="K601" i="1"/>
  <c r="L601" i="1"/>
  <c r="M601" i="1"/>
  <c r="O601" i="1"/>
  <c r="Q601" i="1"/>
  <c r="K602" i="1"/>
  <c r="L602" i="1"/>
  <c r="M602" i="1"/>
  <c r="O602" i="1"/>
  <c r="Q602" i="1"/>
  <c r="K603" i="1"/>
  <c r="L603" i="1"/>
  <c r="M603" i="1"/>
  <c r="O603" i="1"/>
  <c r="Q603" i="1"/>
  <c r="K605" i="1"/>
  <c r="L605" i="1"/>
  <c r="M605" i="1"/>
  <c r="O605" i="1"/>
  <c r="Q605" i="1"/>
  <c r="K606" i="1"/>
  <c r="L606" i="1"/>
  <c r="M606" i="1"/>
  <c r="O606" i="1"/>
  <c r="Q606" i="1"/>
  <c r="K607" i="1"/>
  <c r="L607" i="1"/>
  <c r="M607" i="1"/>
  <c r="O607" i="1"/>
  <c r="Q607" i="1"/>
  <c r="K609" i="1"/>
  <c r="L609" i="1"/>
  <c r="M609" i="1"/>
  <c r="O609" i="1"/>
  <c r="Q609" i="1"/>
  <c r="K610" i="1"/>
  <c r="L610" i="1"/>
  <c r="M610" i="1"/>
  <c r="O610" i="1"/>
  <c r="Q610" i="1"/>
  <c r="K611" i="1"/>
  <c r="L611" i="1"/>
  <c r="M611" i="1"/>
  <c r="O611" i="1"/>
  <c r="Q611" i="1"/>
  <c r="K612" i="1"/>
  <c r="L612" i="1"/>
  <c r="M612" i="1"/>
  <c r="O612" i="1"/>
  <c r="Q612" i="1"/>
  <c r="K616" i="1"/>
  <c r="L616" i="1"/>
  <c r="M616" i="1"/>
  <c r="O616" i="1"/>
  <c r="Q616" i="1"/>
  <c r="K617" i="1"/>
  <c r="L617" i="1"/>
  <c r="M617" i="1"/>
  <c r="O617" i="1"/>
  <c r="Q617" i="1"/>
  <c r="K618" i="1"/>
  <c r="L618" i="1"/>
  <c r="M618" i="1"/>
  <c r="O618" i="1"/>
  <c r="Q618" i="1"/>
  <c r="K619" i="1"/>
  <c r="L619" i="1"/>
  <c r="M619" i="1"/>
  <c r="O619" i="1"/>
  <c r="Q619" i="1"/>
  <c r="K620" i="1"/>
  <c r="L620" i="1"/>
  <c r="M620" i="1"/>
  <c r="O620" i="1"/>
  <c r="Q620" i="1"/>
  <c r="K621" i="1"/>
  <c r="L621" i="1"/>
  <c r="M621" i="1"/>
  <c r="O621" i="1"/>
  <c r="Q621" i="1"/>
  <c r="K622" i="1"/>
  <c r="L622" i="1"/>
  <c r="M622" i="1"/>
  <c r="O622" i="1"/>
  <c r="Q622" i="1"/>
  <c r="K623" i="1"/>
  <c r="L623" i="1"/>
  <c r="M623" i="1"/>
  <c r="O623" i="1"/>
  <c r="Q623" i="1"/>
  <c r="K624" i="1"/>
  <c r="L624" i="1"/>
  <c r="M624" i="1"/>
  <c r="O624" i="1"/>
  <c r="Q624" i="1"/>
  <c r="K626" i="1"/>
  <c r="L626" i="1"/>
  <c r="M626" i="1"/>
  <c r="O626" i="1"/>
  <c r="Q626" i="1"/>
  <c r="K628" i="1"/>
  <c r="L628" i="1"/>
  <c r="M628" i="1"/>
  <c r="O628" i="1"/>
  <c r="Q628" i="1"/>
  <c r="K629" i="1"/>
  <c r="L629" i="1"/>
  <c r="M629" i="1"/>
  <c r="O629" i="1"/>
  <c r="Q629" i="1"/>
  <c r="K630" i="1"/>
  <c r="L630" i="1"/>
  <c r="M630" i="1"/>
  <c r="O630" i="1"/>
  <c r="Q630" i="1"/>
  <c r="K632" i="1"/>
  <c r="L632" i="1"/>
  <c r="M632" i="1"/>
  <c r="O632" i="1"/>
  <c r="Q632" i="1"/>
  <c r="K633" i="1"/>
  <c r="L633" i="1"/>
  <c r="M633" i="1"/>
  <c r="O633" i="1"/>
  <c r="Q633" i="1"/>
  <c r="K634" i="1"/>
  <c r="L634" i="1"/>
  <c r="M634" i="1"/>
  <c r="O634" i="1"/>
  <c r="Q634" i="1"/>
  <c r="K635" i="1"/>
  <c r="L635" i="1"/>
  <c r="M635" i="1"/>
  <c r="O635" i="1"/>
  <c r="Q635" i="1"/>
  <c r="K636" i="1"/>
  <c r="L636" i="1"/>
  <c r="M636" i="1"/>
  <c r="O636" i="1"/>
  <c r="Q636" i="1"/>
  <c r="K637" i="1"/>
  <c r="L637" i="1"/>
  <c r="M637" i="1"/>
  <c r="O637" i="1"/>
  <c r="Q637" i="1"/>
  <c r="K638" i="1"/>
  <c r="L638" i="1"/>
  <c r="M638" i="1"/>
  <c r="O638" i="1"/>
  <c r="Q638" i="1"/>
  <c r="K639" i="1"/>
  <c r="L639" i="1"/>
  <c r="M639" i="1"/>
  <c r="O639" i="1"/>
  <c r="Q639" i="1"/>
  <c r="K640" i="1"/>
  <c r="L640" i="1"/>
  <c r="M640" i="1"/>
  <c r="O640" i="1"/>
  <c r="Q640" i="1"/>
  <c r="K641" i="1"/>
  <c r="L641" i="1"/>
  <c r="M641" i="1"/>
  <c r="O641" i="1"/>
  <c r="Q641" i="1"/>
  <c r="K642" i="1"/>
  <c r="L642" i="1"/>
  <c r="M642" i="1"/>
  <c r="O642" i="1"/>
  <c r="Q642" i="1"/>
  <c r="K643" i="1"/>
  <c r="L643" i="1"/>
  <c r="M643" i="1"/>
  <c r="O643" i="1"/>
  <c r="Q643" i="1"/>
  <c r="K644" i="1"/>
  <c r="L644" i="1"/>
  <c r="M644" i="1"/>
  <c r="O644" i="1"/>
  <c r="Q644" i="1"/>
  <c r="Q3" i="1"/>
  <c r="O3" i="1"/>
  <c r="M3" i="1"/>
  <c r="L3" i="1"/>
  <c r="K3" i="1"/>
  <c r="K645" i="1" l="1"/>
  <c r="M645" i="1"/>
  <c r="L645" i="1"/>
  <c r="O645" i="1"/>
  <c r="N645" i="1"/>
  <c r="P645" i="1"/>
  <c r="R645" i="1"/>
  <c r="Q645" i="1"/>
  <c r="S645" i="1"/>
  <c r="E296" i="1"/>
  <c r="E479" i="1"/>
  <c r="E624" i="1"/>
  <c r="G4" i="1" l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33" i="1"/>
  <c r="G34" i="1"/>
  <c r="G35" i="1"/>
  <c r="G36" i="1"/>
  <c r="G37" i="1"/>
  <c r="G39" i="1"/>
  <c r="G41" i="1"/>
  <c r="G42" i="1"/>
  <c r="G44" i="1"/>
  <c r="G45" i="1"/>
  <c r="G46" i="1"/>
  <c r="G47" i="1"/>
  <c r="G49" i="1"/>
  <c r="G50" i="1"/>
  <c r="G51" i="1"/>
  <c r="G52" i="1"/>
  <c r="G54" i="1"/>
  <c r="G56" i="1"/>
  <c r="G57" i="1"/>
  <c r="G60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8" i="1"/>
  <c r="G160" i="1"/>
  <c r="G161" i="1"/>
  <c r="G162" i="1"/>
  <c r="G163" i="1"/>
  <c r="G164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7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6" i="1"/>
  <c r="G287" i="1"/>
  <c r="G288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9" i="1"/>
  <c r="G330" i="1"/>
  <c r="G331" i="1"/>
  <c r="G332" i="1"/>
  <c r="G333" i="1"/>
  <c r="G334" i="1"/>
  <c r="G335" i="1"/>
  <c r="G336" i="1"/>
  <c r="G337" i="1"/>
  <c r="G338" i="1"/>
  <c r="G341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3" i="1"/>
  <c r="G444" i="1"/>
  <c r="G445" i="1"/>
  <c r="G446" i="1"/>
  <c r="G447" i="1"/>
  <c r="G448" i="1"/>
  <c r="G449" i="1"/>
  <c r="G450" i="1"/>
  <c r="G451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6" i="1"/>
  <c r="G567" i="1"/>
  <c r="G568" i="1"/>
  <c r="G569" i="1"/>
  <c r="G570" i="1"/>
  <c r="G571" i="1"/>
  <c r="G572" i="1"/>
  <c r="G573" i="1"/>
  <c r="G574" i="1"/>
  <c r="G575" i="1"/>
  <c r="G576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5" i="1"/>
  <c r="G606" i="1"/>
  <c r="G607" i="1"/>
  <c r="G609" i="1"/>
  <c r="G610" i="1"/>
  <c r="G611" i="1"/>
  <c r="G612" i="1"/>
  <c r="G616" i="1"/>
  <c r="G617" i="1"/>
  <c r="G618" i="1"/>
  <c r="G619" i="1"/>
  <c r="G620" i="1"/>
  <c r="G621" i="1"/>
  <c r="G622" i="1"/>
  <c r="G623" i="1"/>
  <c r="G624" i="1"/>
  <c r="G626" i="1"/>
  <c r="G628" i="1"/>
  <c r="G629" i="1"/>
  <c r="G630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3" i="1"/>
  <c r="F313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9" i="1"/>
  <c r="F330" i="1"/>
  <c r="F331" i="1"/>
  <c r="F332" i="1"/>
  <c r="F333" i="1"/>
  <c r="F334" i="1"/>
  <c r="F335" i="1"/>
  <c r="F336" i="1"/>
  <c r="F337" i="1"/>
  <c r="F338" i="1"/>
  <c r="F341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3" i="1"/>
  <c r="F444" i="1"/>
  <c r="F445" i="1"/>
  <c r="F446" i="1"/>
  <c r="F447" i="1"/>
  <c r="F448" i="1"/>
  <c r="F449" i="1"/>
  <c r="F450" i="1"/>
  <c r="F451" i="1"/>
  <c r="F454" i="1"/>
  <c r="F455" i="1"/>
  <c r="F456" i="1"/>
  <c r="F457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6" i="1"/>
  <c r="F567" i="1"/>
  <c r="F568" i="1"/>
  <c r="F569" i="1"/>
  <c r="F570" i="1"/>
  <c r="F571" i="1"/>
  <c r="F572" i="1"/>
  <c r="F573" i="1"/>
  <c r="F574" i="1"/>
  <c r="F575" i="1"/>
  <c r="F576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5" i="1"/>
  <c r="F606" i="1"/>
  <c r="F607" i="1"/>
  <c r="F609" i="1"/>
  <c r="F610" i="1"/>
  <c r="F611" i="1"/>
  <c r="F612" i="1"/>
  <c r="F616" i="1"/>
  <c r="F617" i="1"/>
  <c r="F618" i="1"/>
  <c r="F619" i="1"/>
  <c r="F620" i="1"/>
  <c r="F621" i="1"/>
  <c r="F622" i="1"/>
  <c r="F623" i="1"/>
  <c r="F624" i="1"/>
  <c r="F626" i="1"/>
  <c r="F628" i="1"/>
  <c r="F629" i="1"/>
  <c r="F630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9" i="1"/>
  <c r="F41" i="1"/>
  <c r="F42" i="1"/>
  <c r="F44" i="1"/>
  <c r="F45" i="1"/>
  <c r="F46" i="1"/>
  <c r="F47" i="1"/>
  <c r="F49" i="1"/>
  <c r="F50" i="1"/>
  <c r="F51" i="1"/>
  <c r="F52" i="1"/>
  <c r="F54" i="1"/>
  <c r="F56" i="1"/>
  <c r="F57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60" i="1"/>
  <c r="F161" i="1"/>
  <c r="F162" i="1"/>
  <c r="F163" i="1"/>
  <c r="F164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G645" i="1" l="1"/>
  <c r="F645" i="1"/>
  <c r="H592" i="1"/>
  <c r="I592" i="1"/>
  <c r="J592" i="1"/>
  <c r="AA592" i="1"/>
  <c r="AA519" i="1" l="1"/>
  <c r="H519" i="1"/>
  <c r="I519" i="1"/>
  <c r="J519" i="1"/>
  <c r="H496" i="1" l="1"/>
  <c r="I496" i="1"/>
  <c r="J496" i="1"/>
  <c r="AA496" i="1"/>
  <c r="H477" i="1"/>
  <c r="I477" i="1"/>
  <c r="J477" i="1"/>
  <c r="AA477" i="1"/>
  <c r="H416" i="1"/>
  <c r="I416" i="1"/>
  <c r="J416" i="1"/>
  <c r="AA416" i="1"/>
  <c r="H376" i="1"/>
  <c r="I376" i="1"/>
  <c r="J376" i="1"/>
  <c r="AA376" i="1"/>
  <c r="AA173" i="1" l="1"/>
  <c r="H173" i="1" l="1"/>
  <c r="I173" i="1"/>
  <c r="J173" i="1"/>
  <c r="AA116" i="1"/>
  <c r="H116" i="1"/>
  <c r="I116" i="1"/>
  <c r="J116" i="1"/>
  <c r="H71" i="1"/>
  <c r="I71" i="1"/>
  <c r="J71" i="1"/>
  <c r="AA71" i="1"/>
  <c r="H62" i="1"/>
  <c r="I62" i="1"/>
  <c r="J62" i="1"/>
  <c r="AA62" i="1"/>
  <c r="H33" i="1" l="1"/>
  <c r="I33" i="1"/>
  <c r="J33" i="1"/>
  <c r="AA33" i="1"/>
  <c r="AC71" i="1" l="1"/>
  <c r="V645" i="1" l="1"/>
  <c r="AA647" i="1"/>
  <c r="AA4" i="1"/>
  <c r="AA5" i="1"/>
  <c r="AA6" i="1"/>
  <c r="AA7" i="1"/>
  <c r="AA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30" i="1"/>
  <c r="AA31" i="1"/>
  <c r="AA32" i="1"/>
  <c r="AA34" i="1"/>
  <c r="AA35" i="1"/>
  <c r="AA36" i="1"/>
  <c r="AA37" i="1"/>
  <c r="AA39" i="1"/>
  <c r="AA41" i="1"/>
  <c r="AA42" i="1"/>
  <c r="AA44" i="1"/>
  <c r="AA45" i="1"/>
  <c r="AA46" i="1"/>
  <c r="AA47" i="1"/>
  <c r="AA49" i="1"/>
  <c r="AA50" i="1"/>
  <c r="AA51" i="1"/>
  <c r="AA52" i="1"/>
  <c r="AA54" i="1"/>
  <c r="AA56" i="1"/>
  <c r="AA57" i="1"/>
  <c r="AA60" i="1"/>
  <c r="AA63" i="1"/>
  <c r="AA64" i="1"/>
  <c r="AA66" i="1"/>
  <c r="AA67" i="1"/>
  <c r="AA68" i="1"/>
  <c r="AA69" i="1"/>
  <c r="AA70" i="1"/>
  <c r="AA72" i="1"/>
  <c r="AA73" i="1"/>
  <c r="AA74" i="1"/>
  <c r="AA75" i="1"/>
  <c r="AA77" i="1"/>
  <c r="AA78" i="1"/>
  <c r="AA79" i="1"/>
  <c r="AA80" i="1"/>
  <c r="AA81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7" i="1"/>
  <c r="AA98" i="1"/>
  <c r="AA99" i="1"/>
  <c r="AA100" i="1"/>
  <c r="AA101" i="1"/>
  <c r="AA102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3" i="1"/>
  <c r="AA154" i="1"/>
  <c r="AA155" i="1"/>
  <c r="AA156" i="1"/>
  <c r="AA157" i="1"/>
  <c r="AA158" i="1"/>
  <c r="AA160" i="1"/>
  <c r="AA161" i="1"/>
  <c r="AA162" i="1"/>
  <c r="AA163" i="1"/>
  <c r="AA164" i="1"/>
  <c r="AA166" i="1"/>
  <c r="AA167" i="1"/>
  <c r="AA168" i="1"/>
  <c r="AA170" i="1"/>
  <c r="AA171" i="1"/>
  <c r="AA172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7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4" i="1"/>
  <c r="AA205" i="1"/>
  <c r="AA206" i="1"/>
  <c r="AA207" i="1"/>
  <c r="AA208" i="1"/>
  <c r="AA209" i="1"/>
  <c r="AA210" i="1"/>
  <c r="AA212" i="1"/>
  <c r="AA213" i="1"/>
  <c r="AA214" i="1"/>
  <c r="AA215" i="1"/>
  <c r="AA216" i="1"/>
  <c r="AA217" i="1"/>
  <c r="AA218" i="1"/>
  <c r="AA219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7" i="1"/>
  <c r="AA238" i="1"/>
  <c r="AA239" i="1"/>
  <c r="AA240" i="1"/>
  <c r="AA241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6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80" i="1"/>
  <c r="AA281" i="1"/>
  <c r="AA282" i="1"/>
  <c r="AA283" i="1"/>
  <c r="AA284" i="1"/>
  <c r="AA285" i="1"/>
  <c r="AA286" i="1"/>
  <c r="AA287" i="1"/>
  <c r="AA288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10" i="1"/>
  <c r="AA311" i="1"/>
  <c r="AA312" i="1"/>
  <c r="AA313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9" i="1"/>
  <c r="AA330" i="1"/>
  <c r="AA331" i="1"/>
  <c r="AA332" i="1"/>
  <c r="AA333" i="1"/>
  <c r="AA334" i="1"/>
  <c r="AA335" i="1"/>
  <c r="AA336" i="1"/>
  <c r="AA337" i="1"/>
  <c r="AA338" i="1"/>
  <c r="AA341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7" i="1"/>
  <c r="AA368" i="1"/>
  <c r="AA369" i="1"/>
  <c r="AA370" i="1"/>
  <c r="AA371" i="1"/>
  <c r="AA372" i="1"/>
  <c r="AA373" i="1"/>
  <c r="AA374" i="1"/>
  <c r="AA375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7" i="1"/>
  <c r="AA418" i="1"/>
  <c r="AA419" i="1"/>
  <c r="AA420" i="1"/>
  <c r="AA421" i="1"/>
  <c r="AA422" i="1"/>
  <c r="AA423" i="1"/>
  <c r="AA424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3" i="1"/>
  <c r="AA444" i="1"/>
  <c r="AA445" i="1"/>
  <c r="AA446" i="1"/>
  <c r="AA447" i="1"/>
  <c r="AA448" i="1"/>
  <c r="AA449" i="1"/>
  <c r="AA450" i="1"/>
  <c r="AA451" i="1"/>
  <c r="AA454" i="1"/>
  <c r="AA455" i="1"/>
  <c r="AA456" i="1"/>
  <c r="AA457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5" i="1"/>
  <c r="AA476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20" i="1"/>
  <c r="AA521" i="1"/>
  <c r="AA522" i="1"/>
  <c r="AA523" i="1"/>
  <c r="AA524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6" i="1"/>
  <c r="AA567" i="1"/>
  <c r="AA568" i="1"/>
  <c r="AA569" i="1"/>
  <c r="AA570" i="1"/>
  <c r="AA571" i="1"/>
  <c r="AA572" i="1"/>
  <c r="AA573" i="1"/>
  <c r="AA574" i="1"/>
  <c r="AA575" i="1"/>
  <c r="AA576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3" i="1"/>
  <c r="AA594" i="1"/>
  <c r="AA595" i="1"/>
  <c r="AA596" i="1"/>
  <c r="AA597" i="1"/>
  <c r="AA598" i="1"/>
  <c r="AA599" i="1"/>
  <c r="AA600" i="1"/>
  <c r="AA601" i="1"/>
  <c r="AA602" i="1"/>
  <c r="AA603" i="1"/>
  <c r="AA605" i="1"/>
  <c r="AA606" i="1"/>
  <c r="AA607" i="1"/>
  <c r="AA610" i="1"/>
  <c r="AA611" i="1"/>
  <c r="AA612" i="1"/>
  <c r="AA613" i="1"/>
  <c r="AA616" i="1"/>
  <c r="AA617" i="1"/>
  <c r="AA618" i="1"/>
  <c r="AA619" i="1"/>
  <c r="AA620" i="1"/>
  <c r="AA621" i="1"/>
  <c r="AA622" i="1"/>
  <c r="AA623" i="1"/>
  <c r="AA624" i="1"/>
  <c r="AA626" i="1"/>
  <c r="AA628" i="1"/>
  <c r="AA629" i="1"/>
  <c r="AA630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3" i="1"/>
  <c r="AA645" i="1" l="1"/>
  <c r="I296" i="1"/>
  <c r="AC296" i="1" s="1"/>
  <c r="J647" i="1" l="1"/>
  <c r="J4" i="1"/>
  <c r="J5" i="1"/>
  <c r="J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0" i="1"/>
  <c r="J31" i="1"/>
  <c r="J32" i="1"/>
  <c r="J34" i="1"/>
  <c r="J35" i="1"/>
  <c r="J36" i="1"/>
  <c r="J37" i="1"/>
  <c r="J39" i="1"/>
  <c r="J41" i="1"/>
  <c r="J42" i="1"/>
  <c r="J44" i="1"/>
  <c r="J45" i="1"/>
  <c r="J46" i="1"/>
  <c r="J47" i="1"/>
  <c r="J49" i="1"/>
  <c r="J50" i="1"/>
  <c r="J51" i="1"/>
  <c r="J52" i="1"/>
  <c r="J54" i="1"/>
  <c r="J56" i="1"/>
  <c r="J57" i="1"/>
  <c r="J60" i="1"/>
  <c r="J63" i="1"/>
  <c r="J64" i="1"/>
  <c r="J66" i="1"/>
  <c r="J67" i="1"/>
  <c r="J68" i="1"/>
  <c r="J69" i="1"/>
  <c r="J70" i="1"/>
  <c r="J72" i="1"/>
  <c r="J73" i="1"/>
  <c r="J74" i="1"/>
  <c r="J75" i="1"/>
  <c r="J77" i="1"/>
  <c r="J78" i="1"/>
  <c r="J79" i="1"/>
  <c r="J80" i="1"/>
  <c r="J81" i="1"/>
  <c r="J84" i="1"/>
  <c r="J85" i="1"/>
  <c r="J86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4" i="1"/>
  <c r="J105" i="1"/>
  <c r="J106" i="1"/>
  <c r="J107" i="1"/>
  <c r="J87" i="1"/>
  <c r="J108" i="1"/>
  <c r="J109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9" i="1"/>
  <c r="J140" i="1"/>
  <c r="J141" i="1"/>
  <c r="J142" i="1"/>
  <c r="J143" i="1"/>
  <c r="J144" i="1"/>
  <c r="J136" i="1"/>
  <c r="J110" i="1"/>
  <c r="J145" i="1"/>
  <c r="J146" i="1"/>
  <c r="J147" i="1"/>
  <c r="J148" i="1"/>
  <c r="J150" i="1"/>
  <c r="J151" i="1"/>
  <c r="J153" i="1"/>
  <c r="J154" i="1"/>
  <c r="J156" i="1"/>
  <c r="J157" i="1"/>
  <c r="J158" i="1"/>
  <c r="J160" i="1"/>
  <c r="J161" i="1"/>
  <c r="J162" i="1"/>
  <c r="J163" i="1"/>
  <c r="J164" i="1"/>
  <c r="J166" i="1"/>
  <c r="J167" i="1"/>
  <c r="J168" i="1"/>
  <c r="J149" i="1"/>
  <c r="J155" i="1"/>
  <c r="J170" i="1"/>
  <c r="J171" i="1"/>
  <c r="J172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7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7" i="1"/>
  <c r="J238" i="1"/>
  <c r="J239" i="1"/>
  <c r="J240" i="1"/>
  <c r="J243" i="1"/>
  <c r="J244" i="1"/>
  <c r="J245" i="1"/>
  <c r="J246" i="1"/>
  <c r="J248" i="1"/>
  <c r="J249" i="1"/>
  <c r="J250" i="1"/>
  <c r="J251" i="1"/>
  <c r="J252" i="1"/>
  <c r="J253" i="1"/>
  <c r="J254" i="1"/>
  <c r="J256" i="1"/>
  <c r="J259" i="1"/>
  <c r="J260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6" i="1"/>
  <c r="J277" i="1"/>
  <c r="J278" i="1"/>
  <c r="J280" i="1"/>
  <c r="J281" i="1"/>
  <c r="J282" i="1"/>
  <c r="J283" i="1"/>
  <c r="J284" i="1"/>
  <c r="J285" i="1"/>
  <c r="J286" i="1"/>
  <c r="J287" i="1"/>
  <c r="J288" i="1"/>
  <c r="J241" i="1"/>
  <c r="J247" i="1"/>
  <c r="J258" i="1"/>
  <c r="J266" i="1"/>
  <c r="J275" i="1"/>
  <c r="J297" i="1"/>
  <c r="J298" i="1"/>
  <c r="J299" i="1"/>
  <c r="J301" i="1"/>
  <c r="J302" i="1"/>
  <c r="J304" i="1"/>
  <c r="J305" i="1"/>
  <c r="J306" i="1"/>
  <c r="J307" i="1"/>
  <c r="J308" i="1"/>
  <c r="J310" i="1"/>
  <c r="J311" i="1"/>
  <c r="J312" i="1"/>
  <c r="J313" i="1"/>
  <c r="J316" i="1"/>
  <c r="J317" i="1"/>
  <c r="J318" i="1"/>
  <c r="J319" i="1"/>
  <c r="J320" i="1"/>
  <c r="J321" i="1"/>
  <c r="J323" i="1"/>
  <c r="J324" i="1"/>
  <c r="J326" i="1"/>
  <c r="J327" i="1"/>
  <c r="J329" i="1"/>
  <c r="J330" i="1"/>
  <c r="J332" i="1"/>
  <c r="J333" i="1"/>
  <c r="J334" i="1"/>
  <c r="J335" i="1"/>
  <c r="J336" i="1"/>
  <c r="J337" i="1"/>
  <c r="J338" i="1"/>
  <c r="J341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7" i="1"/>
  <c r="J358" i="1"/>
  <c r="J359" i="1"/>
  <c r="J360" i="1"/>
  <c r="J361" i="1"/>
  <c r="J362" i="1"/>
  <c r="J368" i="1"/>
  <c r="J369" i="1"/>
  <c r="J370" i="1"/>
  <c r="J371" i="1"/>
  <c r="J372" i="1"/>
  <c r="J373" i="1"/>
  <c r="J374" i="1"/>
  <c r="J377" i="1"/>
  <c r="J378" i="1"/>
  <c r="J379" i="1"/>
  <c r="J380" i="1"/>
  <c r="J381" i="1"/>
  <c r="J382" i="1"/>
  <c r="J383" i="1"/>
  <c r="J300" i="1"/>
  <c r="J303" i="1"/>
  <c r="J322" i="1"/>
  <c r="J325" i="1"/>
  <c r="J331" i="1"/>
  <c r="J343" i="1"/>
  <c r="J353" i="1"/>
  <c r="J363" i="1"/>
  <c r="J367" i="1"/>
  <c r="J375" i="1"/>
  <c r="J384" i="1"/>
  <c r="J385" i="1"/>
  <c r="J386" i="1"/>
  <c r="J387" i="1"/>
  <c r="J388" i="1"/>
  <c r="J389" i="1"/>
  <c r="J390" i="1"/>
  <c r="J391" i="1"/>
  <c r="J392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8" i="1"/>
  <c r="J409" i="1"/>
  <c r="J411" i="1"/>
  <c r="J413" i="1"/>
  <c r="J414" i="1"/>
  <c r="J415" i="1"/>
  <c r="J393" i="1"/>
  <c r="J407" i="1"/>
  <c r="J412" i="1"/>
  <c r="J410" i="1"/>
  <c r="J417" i="1"/>
  <c r="J419" i="1"/>
  <c r="J420" i="1"/>
  <c r="J421" i="1"/>
  <c r="J422" i="1"/>
  <c r="J423" i="1"/>
  <c r="J424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3" i="1"/>
  <c r="J444" i="1"/>
  <c r="J445" i="1"/>
  <c r="J446" i="1"/>
  <c r="J447" i="1"/>
  <c r="J448" i="1"/>
  <c r="J449" i="1"/>
  <c r="J450" i="1"/>
  <c r="J451" i="1"/>
  <c r="J454" i="1"/>
  <c r="J456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3" i="1"/>
  <c r="J475" i="1"/>
  <c r="J476" i="1"/>
  <c r="J478" i="1"/>
  <c r="J418" i="1"/>
  <c r="J455" i="1"/>
  <c r="J457" i="1"/>
  <c r="J469" i="1"/>
  <c r="J472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3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20" i="1"/>
  <c r="J521" i="1"/>
  <c r="J522" i="1"/>
  <c r="J523" i="1"/>
  <c r="J524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0" i="1"/>
  <c r="J489" i="1"/>
  <c r="J494" i="1"/>
  <c r="J516" i="1"/>
  <c r="J531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61" i="1"/>
  <c r="J562" i="1"/>
  <c r="J563" i="1"/>
  <c r="J564" i="1"/>
  <c r="J566" i="1"/>
  <c r="J567" i="1"/>
  <c r="J568" i="1"/>
  <c r="J569" i="1"/>
  <c r="J570" i="1"/>
  <c r="J552" i="1"/>
  <c r="J558" i="1"/>
  <c r="J559" i="1"/>
  <c r="J560" i="1"/>
  <c r="J571" i="1"/>
  <c r="J572" i="1"/>
  <c r="J574" i="1"/>
  <c r="J575" i="1"/>
  <c r="J576" i="1"/>
  <c r="J578" i="1"/>
  <c r="J579" i="1"/>
  <c r="J580" i="1"/>
  <c r="J582" i="1"/>
  <c r="J583" i="1"/>
  <c r="J584" i="1"/>
  <c r="J585" i="1"/>
  <c r="J586" i="1"/>
  <c r="J587" i="1"/>
  <c r="J588" i="1"/>
  <c r="J589" i="1"/>
  <c r="J590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9" i="1"/>
  <c r="J610" i="1"/>
  <c r="J611" i="1"/>
  <c r="J612" i="1"/>
  <c r="J616" i="1"/>
  <c r="J617" i="1"/>
  <c r="J618" i="1"/>
  <c r="J619" i="1"/>
  <c r="J620" i="1"/>
  <c r="J623" i="1"/>
  <c r="J626" i="1"/>
  <c r="J628" i="1"/>
  <c r="J630" i="1"/>
  <c r="J629" i="1"/>
  <c r="J573" i="1"/>
  <c r="J581" i="1"/>
  <c r="J591" i="1"/>
  <c r="J621" i="1"/>
  <c r="J622" i="1"/>
  <c r="J624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3" i="1"/>
  <c r="J645" i="1" l="1"/>
  <c r="I4" i="1"/>
  <c r="I5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2" i="1"/>
  <c r="I34" i="1"/>
  <c r="I35" i="1"/>
  <c r="I36" i="1"/>
  <c r="I37" i="1"/>
  <c r="I39" i="1"/>
  <c r="I41" i="1"/>
  <c r="I42" i="1"/>
  <c r="I44" i="1"/>
  <c r="I45" i="1"/>
  <c r="I46" i="1"/>
  <c r="I47" i="1"/>
  <c r="I49" i="1"/>
  <c r="I50" i="1"/>
  <c r="I51" i="1"/>
  <c r="I52" i="1"/>
  <c r="I54" i="1"/>
  <c r="I56" i="1"/>
  <c r="I57" i="1"/>
  <c r="I60" i="1"/>
  <c r="I63" i="1"/>
  <c r="I64" i="1"/>
  <c r="I66" i="1"/>
  <c r="I67" i="1"/>
  <c r="I68" i="1"/>
  <c r="I69" i="1"/>
  <c r="I70" i="1"/>
  <c r="I72" i="1"/>
  <c r="I73" i="1"/>
  <c r="I74" i="1"/>
  <c r="I75" i="1"/>
  <c r="I77" i="1"/>
  <c r="I78" i="1"/>
  <c r="I79" i="1"/>
  <c r="I80" i="1"/>
  <c r="I81" i="1"/>
  <c r="I84" i="1"/>
  <c r="I85" i="1"/>
  <c r="I86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4" i="1"/>
  <c r="I105" i="1"/>
  <c r="I106" i="1"/>
  <c r="I107" i="1"/>
  <c r="I87" i="1"/>
  <c r="I108" i="1"/>
  <c r="I109" i="1"/>
  <c r="I111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9" i="1"/>
  <c r="I140" i="1"/>
  <c r="I141" i="1"/>
  <c r="I142" i="1"/>
  <c r="I143" i="1"/>
  <c r="I144" i="1"/>
  <c r="I136" i="1"/>
  <c r="I110" i="1"/>
  <c r="I145" i="1"/>
  <c r="I146" i="1"/>
  <c r="I147" i="1"/>
  <c r="I148" i="1"/>
  <c r="I150" i="1"/>
  <c r="I151" i="1"/>
  <c r="I153" i="1"/>
  <c r="I154" i="1"/>
  <c r="I156" i="1"/>
  <c r="I157" i="1"/>
  <c r="I158" i="1"/>
  <c r="I160" i="1"/>
  <c r="I161" i="1"/>
  <c r="I162" i="1"/>
  <c r="I163" i="1"/>
  <c r="I164" i="1"/>
  <c r="I166" i="1"/>
  <c r="I167" i="1"/>
  <c r="I168" i="1"/>
  <c r="I149" i="1"/>
  <c r="I155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7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2" i="1"/>
  <c r="I213" i="1"/>
  <c r="I214" i="1"/>
  <c r="I215" i="1"/>
  <c r="I216" i="1"/>
  <c r="I217" i="1"/>
  <c r="I218" i="1"/>
  <c r="I219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3" i="1"/>
  <c r="I244" i="1"/>
  <c r="I245" i="1"/>
  <c r="I246" i="1"/>
  <c r="I248" i="1"/>
  <c r="I249" i="1"/>
  <c r="I250" i="1"/>
  <c r="I251" i="1"/>
  <c r="I252" i="1"/>
  <c r="I253" i="1"/>
  <c r="I254" i="1"/>
  <c r="I256" i="1"/>
  <c r="I259" i="1"/>
  <c r="I260" i="1"/>
  <c r="I261" i="1"/>
  <c r="I262" i="1"/>
  <c r="I263" i="1"/>
  <c r="I264" i="1"/>
  <c r="I265" i="1"/>
  <c r="I267" i="1"/>
  <c r="I268" i="1"/>
  <c r="I269" i="1"/>
  <c r="I270" i="1"/>
  <c r="I271" i="1"/>
  <c r="I272" i="1"/>
  <c r="I273" i="1"/>
  <c r="I274" i="1"/>
  <c r="I276" i="1"/>
  <c r="I277" i="1"/>
  <c r="I278" i="1"/>
  <c r="I280" i="1"/>
  <c r="I281" i="1"/>
  <c r="I282" i="1"/>
  <c r="I283" i="1"/>
  <c r="I284" i="1"/>
  <c r="I285" i="1"/>
  <c r="I286" i="1"/>
  <c r="I287" i="1"/>
  <c r="I288" i="1"/>
  <c r="I290" i="1"/>
  <c r="I291" i="1"/>
  <c r="I292" i="1"/>
  <c r="I241" i="1"/>
  <c r="I247" i="1"/>
  <c r="I258" i="1"/>
  <c r="I266" i="1"/>
  <c r="I275" i="1"/>
  <c r="I294" i="1"/>
  <c r="I295" i="1"/>
  <c r="I297" i="1"/>
  <c r="I298" i="1"/>
  <c r="I299" i="1"/>
  <c r="I301" i="1"/>
  <c r="I302" i="1"/>
  <c r="I304" i="1"/>
  <c r="I305" i="1"/>
  <c r="I306" i="1"/>
  <c r="I307" i="1"/>
  <c r="I308" i="1"/>
  <c r="I310" i="1"/>
  <c r="I311" i="1"/>
  <c r="I312" i="1"/>
  <c r="I313" i="1"/>
  <c r="I316" i="1"/>
  <c r="I317" i="1"/>
  <c r="I318" i="1"/>
  <c r="I319" i="1"/>
  <c r="I320" i="1"/>
  <c r="I321" i="1"/>
  <c r="I323" i="1"/>
  <c r="I324" i="1"/>
  <c r="I326" i="1"/>
  <c r="I327" i="1"/>
  <c r="I329" i="1"/>
  <c r="I330" i="1"/>
  <c r="I332" i="1"/>
  <c r="I333" i="1"/>
  <c r="I334" i="1"/>
  <c r="I335" i="1"/>
  <c r="I336" i="1"/>
  <c r="I337" i="1"/>
  <c r="I338" i="1"/>
  <c r="I341" i="1"/>
  <c r="I344" i="1"/>
  <c r="I345" i="1"/>
  <c r="I346" i="1"/>
  <c r="I347" i="1"/>
  <c r="I348" i="1"/>
  <c r="I349" i="1"/>
  <c r="I350" i="1"/>
  <c r="I351" i="1"/>
  <c r="I352" i="1"/>
  <c r="I354" i="1"/>
  <c r="I355" i="1"/>
  <c r="I356" i="1"/>
  <c r="I357" i="1"/>
  <c r="I358" i="1"/>
  <c r="I359" i="1"/>
  <c r="I360" i="1"/>
  <c r="I361" i="1"/>
  <c r="I362" i="1"/>
  <c r="I368" i="1"/>
  <c r="I369" i="1"/>
  <c r="I370" i="1"/>
  <c r="I371" i="1"/>
  <c r="I372" i="1"/>
  <c r="I373" i="1"/>
  <c r="I374" i="1"/>
  <c r="I377" i="1"/>
  <c r="I378" i="1"/>
  <c r="I379" i="1"/>
  <c r="I380" i="1"/>
  <c r="I381" i="1"/>
  <c r="I382" i="1"/>
  <c r="I383" i="1"/>
  <c r="I300" i="1"/>
  <c r="I303" i="1"/>
  <c r="I322" i="1"/>
  <c r="I325" i="1"/>
  <c r="I331" i="1"/>
  <c r="I343" i="1"/>
  <c r="I353" i="1"/>
  <c r="I363" i="1"/>
  <c r="I367" i="1"/>
  <c r="I375" i="1"/>
  <c r="I384" i="1"/>
  <c r="I385" i="1"/>
  <c r="I386" i="1"/>
  <c r="I387" i="1"/>
  <c r="I388" i="1"/>
  <c r="I389" i="1"/>
  <c r="I390" i="1"/>
  <c r="I391" i="1"/>
  <c r="I392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8" i="1"/>
  <c r="I409" i="1"/>
  <c r="I411" i="1"/>
  <c r="I413" i="1"/>
  <c r="I414" i="1"/>
  <c r="I415" i="1"/>
  <c r="I393" i="1"/>
  <c r="I407" i="1"/>
  <c r="I412" i="1"/>
  <c r="I410" i="1"/>
  <c r="I417" i="1"/>
  <c r="I419" i="1"/>
  <c r="I420" i="1"/>
  <c r="I421" i="1"/>
  <c r="I422" i="1"/>
  <c r="I423" i="1"/>
  <c r="I424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3" i="1"/>
  <c r="I444" i="1"/>
  <c r="I445" i="1"/>
  <c r="I446" i="1"/>
  <c r="I447" i="1"/>
  <c r="I448" i="1"/>
  <c r="I449" i="1"/>
  <c r="I450" i="1"/>
  <c r="I451" i="1"/>
  <c r="I454" i="1"/>
  <c r="I456" i="1"/>
  <c r="I459" i="1"/>
  <c r="I460" i="1"/>
  <c r="I461" i="1"/>
  <c r="I462" i="1"/>
  <c r="I463" i="1"/>
  <c r="I464" i="1"/>
  <c r="I465" i="1"/>
  <c r="I466" i="1"/>
  <c r="I467" i="1"/>
  <c r="I468" i="1"/>
  <c r="I470" i="1"/>
  <c r="I471" i="1"/>
  <c r="I473" i="1"/>
  <c r="I475" i="1"/>
  <c r="I476" i="1"/>
  <c r="I478" i="1"/>
  <c r="I418" i="1"/>
  <c r="I455" i="1"/>
  <c r="I457" i="1"/>
  <c r="I469" i="1"/>
  <c r="I472" i="1"/>
  <c r="I479" i="1"/>
  <c r="I480" i="1"/>
  <c r="I481" i="1"/>
  <c r="I482" i="1"/>
  <c r="I483" i="1"/>
  <c r="I484" i="1"/>
  <c r="I485" i="1"/>
  <c r="I486" i="1"/>
  <c r="I487" i="1"/>
  <c r="I488" i="1"/>
  <c r="I490" i="1"/>
  <c r="I491" i="1"/>
  <c r="I492" i="1"/>
  <c r="I493" i="1"/>
  <c r="I495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7" i="1"/>
  <c r="I518" i="1"/>
  <c r="I520" i="1"/>
  <c r="I521" i="1"/>
  <c r="I522" i="1"/>
  <c r="I523" i="1"/>
  <c r="I524" i="1"/>
  <c r="I526" i="1"/>
  <c r="I527" i="1"/>
  <c r="I528" i="1"/>
  <c r="I529" i="1"/>
  <c r="I530" i="1"/>
  <c r="I532" i="1"/>
  <c r="I533" i="1"/>
  <c r="I534" i="1"/>
  <c r="I535" i="1"/>
  <c r="I536" i="1"/>
  <c r="I537" i="1"/>
  <c r="I538" i="1"/>
  <c r="I539" i="1"/>
  <c r="I540" i="1"/>
  <c r="I489" i="1"/>
  <c r="I494" i="1"/>
  <c r="I516" i="1"/>
  <c r="I531" i="1"/>
  <c r="I541" i="1"/>
  <c r="I542" i="1"/>
  <c r="I543" i="1"/>
  <c r="I544" i="1"/>
  <c r="I545" i="1"/>
  <c r="I546" i="1"/>
  <c r="I547" i="1"/>
  <c r="I548" i="1"/>
  <c r="I549" i="1"/>
  <c r="I550" i="1"/>
  <c r="I551" i="1"/>
  <c r="I553" i="1"/>
  <c r="I554" i="1"/>
  <c r="I555" i="1"/>
  <c r="I556" i="1"/>
  <c r="I557" i="1"/>
  <c r="I561" i="1"/>
  <c r="I562" i="1"/>
  <c r="I563" i="1"/>
  <c r="I564" i="1"/>
  <c r="I566" i="1"/>
  <c r="I567" i="1"/>
  <c r="I568" i="1"/>
  <c r="I569" i="1"/>
  <c r="I570" i="1"/>
  <c r="I552" i="1"/>
  <c r="I558" i="1"/>
  <c r="I559" i="1"/>
  <c r="I560" i="1"/>
  <c r="I571" i="1"/>
  <c r="I572" i="1"/>
  <c r="I574" i="1"/>
  <c r="I575" i="1"/>
  <c r="I576" i="1"/>
  <c r="I578" i="1"/>
  <c r="I579" i="1"/>
  <c r="I580" i="1"/>
  <c r="I582" i="1"/>
  <c r="I583" i="1"/>
  <c r="I584" i="1"/>
  <c r="I585" i="1"/>
  <c r="I586" i="1"/>
  <c r="I587" i="1"/>
  <c r="I588" i="1"/>
  <c r="I589" i="1"/>
  <c r="I590" i="1"/>
  <c r="I593" i="1"/>
  <c r="I594" i="1"/>
  <c r="I595" i="1"/>
  <c r="I596" i="1"/>
  <c r="I597" i="1"/>
  <c r="I598" i="1"/>
  <c r="I599" i="1"/>
  <c r="I600" i="1"/>
  <c r="I601" i="1"/>
  <c r="I602" i="1"/>
  <c r="I603" i="1"/>
  <c r="I605" i="1"/>
  <c r="I606" i="1"/>
  <c r="I607" i="1"/>
  <c r="I609" i="1"/>
  <c r="I610" i="1"/>
  <c r="I611" i="1"/>
  <c r="I612" i="1"/>
  <c r="I616" i="1"/>
  <c r="I617" i="1"/>
  <c r="I618" i="1"/>
  <c r="I619" i="1"/>
  <c r="I620" i="1"/>
  <c r="I623" i="1"/>
  <c r="I626" i="1"/>
  <c r="I628" i="1"/>
  <c r="I630" i="1"/>
  <c r="I629" i="1"/>
  <c r="I573" i="1"/>
  <c r="I581" i="1"/>
  <c r="I591" i="1"/>
  <c r="I621" i="1"/>
  <c r="I622" i="1"/>
  <c r="I624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3" i="1"/>
  <c r="I645" i="1" l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0" i="1"/>
  <c r="H31" i="1"/>
  <c r="H32" i="1"/>
  <c r="H34" i="1"/>
  <c r="H35" i="1"/>
  <c r="H36" i="1"/>
  <c r="H37" i="1"/>
  <c r="H39" i="1"/>
  <c r="H41" i="1"/>
  <c r="H42" i="1"/>
  <c r="H44" i="1"/>
  <c r="H45" i="1"/>
  <c r="H46" i="1"/>
  <c r="H47" i="1"/>
  <c r="H49" i="1"/>
  <c r="H50" i="1"/>
  <c r="H51" i="1"/>
  <c r="H52" i="1"/>
  <c r="H54" i="1"/>
  <c r="H56" i="1"/>
  <c r="H57" i="1"/>
  <c r="H60" i="1"/>
  <c r="H63" i="1"/>
  <c r="H64" i="1"/>
  <c r="H66" i="1"/>
  <c r="H67" i="1"/>
  <c r="H68" i="1"/>
  <c r="H69" i="1"/>
  <c r="H70" i="1"/>
  <c r="H72" i="1"/>
  <c r="H73" i="1"/>
  <c r="H74" i="1"/>
  <c r="H75" i="1"/>
  <c r="H77" i="1"/>
  <c r="H78" i="1"/>
  <c r="H79" i="1"/>
  <c r="H80" i="1"/>
  <c r="H81" i="1"/>
  <c r="H84" i="1"/>
  <c r="H85" i="1"/>
  <c r="H86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4" i="1"/>
  <c r="H105" i="1"/>
  <c r="H106" i="1"/>
  <c r="H107" i="1"/>
  <c r="H87" i="1"/>
  <c r="H108" i="1"/>
  <c r="H109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9" i="1"/>
  <c r="H140" i="1"/>
  <c r="H141" i="1"/>
  <c r="H142" i="1"/>
  <c r="H143" i="1"/>
  <c r="H144" i="1"/>
  <c r="H136" i="1"/>
  <c r="H110" i="1"/>
  <c r="H145" i="1"/>
  <c r="H146" i="1"/>
  <c r="H147" i="1"/>
  <c r="H148" i="1"/>
  <c r="H150" i="1"/>
  <c r="H151" i="1"/>
  <c r="H153" i="1"/>
  <c r="H154" i="1"/>
  <c r="H156" i="1"/>
  <c r="H157" i="1"/>
  <c r="H158" i="1"/>
  <c r="H160" i="1"/>
  <c r="H161" i="1"/>
  <c r="H162" i="1"/>
  <c r="H163" i="1"/>
  <c r="H164" i="1"/>
  <c r="H166" i="1"/>
  <c r="H167" i="1"/>
  <c r="H168" i="1"/>
  <c r="H149" i="1"/>
  <c r="H155" i="1"/>
  <c r="H170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7" i="1"/>
  <c r="H238" i="1"/>
  <c r="H239" i="1"/>
  <c r="H240" i="1"/>
  <c r="H243" i="1"/>
  <c r="H244" i="1"/>
  <c r="H245" i="1"/>
  <c r="H246" i="1"/>
  <c r="H248" i="1"/>
  <c r="H249" i="1"/>
  <c r="H250" i="1"/>
  <c r="H251" i="1"/>
  <c r="H252" i="1"/>
  <c r="H253" i="1"/>
  <c r="H254" i="1"/>
  <c r="H256" i="1"/>
  <c r="H259" i="1"/>
  <c r="H260" i="1"/>
  <c r="H261" i="1"/>
  <c r="H262" i="1"/>
  <c r="H263" i="1"/>
  <c r="H264" i="1"/>
  <c r="H265" i="1"/>
  <c r="H267" i="1"/>
  <c r="H268" i="1"/>
  <c r="H269" i="1"/>
  <c r="H270" i="1"/>
  <c r="H271" i="1"/>
  <c r="H272" i="1"/>
  <c r="H273" i="1"/>
  <c r="H274" i="1"/>
  <c r="H276" i="1"/>
  <c r="H277" i="1"/>
  <c r="H278" i="1"/>
  <c r="H280" i="1"/>
  <c r="H281" i="1"/>
  <c r="H282" i="1"/>
  <c r="H283" i="1"/>
  <c r="H284" i="1"/>
  <c r="H285" i="1"/>
  <c r="H286" i="1"/>
  <c r="H287" i="1"/>
  <c r="H288" i="1"/>
  <c r="H290" i="1"/>
  <c r="H291" i="1"/>
  <c r="H292" i="1"/>
  <c r="H241" i="1"/>
  <c r="H247" i="1"/>
  <c r="H258" i="1"/>
  <c r="H266" i="1"/>
  <c r="H275" i="1"/>
  <c r="H293" i="1"/>
  <c r="H294" i="1"/>
  <c r="H295" i="1"/>
  <c r="H297" i="1"/>
  <c r="H298" i="1"/>
  <c r="H299" i="1"/>
  <c r="H301" i="1"/>
  <c r="H302" i="1"/>
  <c r="H304" i="1"/>
  <c r="H305" i="1"/>
  <c r="H306" i="1"/>
  <c r="H307" i="1"/>
  <c r="H308" i="1"/>
  <c r="H310" i="1"/>
  <c r="H311" i="1"/>
  <c r="H312" i="1"/>
  <c r="H313" i="1"/>
  <c r="H316" i="1"/>
  <c r="H317" i="1"/>
  <c r="H318" i="1"/>
  <c r="H319" i="1"/>
  <c r="H320" i="1"/>
  <c r="H321" i="1"/>
  <c r="H323" i="1"/>
  <c r="H324" i="1"/>
  <c r="H326" i="1"/>
  <c r="H327" i="1"/>
  <c r="H329" i="1"/>
  <c r="H330" i="1"/>
  <c r="H332" i="1"/>
  <c r="H333" i="1"/>
  <c r="H334" i="1"/>
  <c r="H335" i="1"/>
  <c r="H336" i="1"/>
  <c r="H337" i="1"/>
  <c r="H338" i="1"/>
  <c r="H341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1" i="1"/>
  <c r="H362" i="1"/>
  <c r="H368" i="1"/>
  <c r="H369" i="1"/>
  <c r="H370" i="1"/>
  <c r="H371" i="1"/>
  <c r="H372" i="1"/>
  <c r="H373" i="1"/>
  <c r="H374" i="1"/>
  <c r="H377" i="1"/>
  <c r="H378" i="1"/>
  <c r="H379" i="1"/>
  <c r="H380" i="1"/>
  <c r="H381" i="1"/>
  <c r="H382" i="1"/>
  <c r="H383" i="1"/>
  <c r="H300" i="1"/>
  <c r="H303" i="1"/>
  <c r="H322" i="1"/>
  <c r="H325" i="1"/>
  <c r="H331" i="1"/>
  <c r="H343" i="1"/>
  <c r="H353" i="1"/>
  <c r="H363" i="1"/>
  <c r="H367" i="1"/>
  <c r="H375" i="1"/>
  <c r="H384" i="1"/>
  <c r="H385" i="1"/>
  <c r="H386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8" i="1"/>
  <c r="H409" i="1"/>
  <c r="H411" i="1"/>
  <c r="H413" i="1"/>
  <c r="H414" i="1"/>
  <c r="H415" i="1"/>
  <c r="H393" i="1"/>
  <c r="H407" i="1"/>
  <c r="H412" i="1"/>
  <c r="H410" i="1"/>
  <c r="H417" i="1"/>
  <c r="H419" i="1"/>
  <c r="H420" i="1"/>
  <c r="H421" i="1"/>
  <c r="H422" i="1"/>
  <c r="H423" i="1"/>
  <c r="H424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3" i="1"/>
  <c r="H444" i="1"/>
  <c r="H445" i="1"/>
  <c r="H446" i="1"/>
  <c r="H447" i="1"/>
  <c r="H448" i="1"/>
  <c r="H449" i="1"/>
  <c r="H450" i="1"/>
  <c r="H451" i="1"/>
  <c r="H454" i="1"/>
  <c r="H456" i="1"/>
  <c r="H459" i="1"/>
  <c r="H460" i="1"/>
  <c r="H461" i="1"/>
  <c r="H462" i="1"/>
  <c r="H463" i="1"/>
  <c r="H464" i="1"/>
  <c r="H465" i="1"/>
  <c r="H466" i="1"/>
  <c r="H467" i="1"/>
  <c r="H468" i="1"/>
  <c r="H470" i="1"/>
  <c r="H471" i="1"/>
  <c r="H473" i="1"/>
  <c r="H475" i="1"/>
  <c r="H476" i="1"/>
  <c r="H478" i="1"/>
  <c r="H418" i="1"/>
  <c r="H455" i="1"/>
  <c r="H457" i="1"/>
  <c r="H469" i="1"/>
  <c r="H472" i="1"/>
  <c r="H479" i="1"/>
  <c r="H480" i="1"/>
  <c r="H481" i="1"/>
  <c r="H482" i="1"/>
  <c r="H483" i="1"/>
  <c r="H484" i="1"/>
  <c r="H485" i="1"/>
  <c r="H486" i="1"/>
  <c r="H487" i="1"/>
  <c r="H488" i="1"/>
  <c r="H490" i="1"/>
  <c r="H491" i="1"/>
  <c r="H492" i="1"/>
  <c r="H493" i="1"/>
  <c r="H495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7" i="1"/>
  <c r="H518" i="1"/>
  <c r="H520" i="1"/>
  <c r="H521" i="1"/>
  <c r="H522" i="1"/>
  <c r="H523" i="1"/>
  <c r="H524" i="1"/>
  <c r="H526" i="1"/>
  <c r="H527" i="1"/>
  <c r="H528" i="1"/>
  <c r="H529" i="1"/>
  <c r="H530" i="1"/>
  <c r="H532" i="1"/>
  <c r="H533" i="1"/>
  <c r="H534" i="1"/>
  <c r="H535" i="1"/>
  <c r="H536" i="1"/>
  <c r="H537" i="1"/>
  <c r="H538" i="1"/>
  <c r="H539" i="1"/>
  <c r="H540" i="1"/>
  <c r="H489" i="1"/>
  <c r="H494" i="1"/>
  <c r="H516" i="1"/>
  <c r="H531" i="1"/>
  <c r="H541" i="1"/>
  <c r="H542" i="1"/>
  <c r="H543" i="1"/>
  <c r="H544" i="1"/>
  <c r="H545" i="1"/>
  <c r="H546" i="1"/>
  <c r="H547" i="1"/>
  <c r="H548" i="1"/>
  <c r="H549" i="1"/>
  <c r="H550" i="1"/>
  <c r="H551" i="1"/>
  <c r="H553" i="1"/>
  <c r="H554" i="1"/>
  <c r="H555" i="1"/>
  <c r="H556" i="1"/>
  <c r="H557" i="1"/>
  <c r="H561" i="1"/>
  <c r="H562" i="1"/>
  <c r="H563" i="1"/>
  <c r="H564" i="1"/>
  <c r="H566" i="1"/>
  <c r="H567" i="1"/>
  <c r="H568" i="1"/>
  <c r="H569" i="1"/>
  <c r="H570" i="1"/>
  <c r="H552" i="1"/>
  <c r="H558" i="1"/>
  <c r="H559" i="1"/>
  <c r="H560" i="1"/>
  <c r="H571" i="1"/>
  <c r="H572" i="1"/>
  <c r="H574" i="1"/>
  <c r="H575" i="1"/>
  <c r="H576" i="1"/>
  <c r="H578" i="1"/>
  <c r="H579" i="1"/>
  <c r="H580" i="1"/>
  <c r="H582" i="1"/>
  <c r="H583" i="1"/>
  <c r="H584" i="1"/>
  <c r="H585" i="1"/>
  <c r="H586" i="1"/>
  <c r="H587" i="1"/>
  <c r="H588" i="1"/>
  <c r="H589" i="1"/>
  <c r="H590" i="1"/>
  <c r="H593" i="1"/>
  <c r="H594" i="1"/>
  <c r="H595" i="1"/>
  <c r="H596" i="1"/>
  <c r="H597" i="1"/>
  <c r="H598" i="1"/>
  <c r="H599" i="1"/>
  <c r="H600" i="1"/>
  <c r="H601" i="1"/>
  <c r="H602" i="1"/>
  <c r="H603" i="1"/>
  <c r="H605" i="1"/>
  <c r="H606" i="1"/>
  <c r="H607" i="1"/>
  <c r="H609" i="1"/>
  <c r="H610" i="1"/>
  <c r="H611" i="1"/>
  <c r="H612" i="1"/>
  <c r="H616" i="1"/>
  <c r="H617" i="1"/>
  <c r="H618" i="1"/>
  <c r="H619" i="1"/>
  <c r="H620" i="1"/>
  <c r="H623" i="1"/>
  <c r="H626" i="1"/>
  <c r="H628" i="1"/>
  <c r="H630" i="1"/>
  <c r="H629" i="1"/>
  <c r="H573" i="1"/>
  <c r="H581" i="1"/>
  <c r="H591" i="1"/>
  <c r="H621" i="1"/>
  <c r="H622" i="1"/>
  <c r="H624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3" i="1" l="1"/>
  <c r="H645" i="1" s="1"/>
  <c r="AC433" i="1" l="1"/>
  <c r="AC377" i="1"/>
  <c r="AC407" i="1"/>
  <c r="AC479" i="1"/>
  <c r="AC633" i="1"/>
  <c r="AC554" i="1"/>
  <c r="AC463" i="1"/>
  <c r="AC300" i="1"/>
  <c r="AC304" i="1"/>
  <c r="AC629" i="1"/>
  <c r="AC266" i="1"/>
  <c r="AC523" i="1"/>
  <c r="AC19" i="1"/>
  <c r="AC322" i="1"/>
  <c r="AC238" i="1"/>
  <c r="AC119" i="1"/>
  <c r="AC113" i="1"/>
  <c r="AC624" i="1"/>
  <c r="AC558" i="1"/>
  <c r="AC352" i="1"/>
  <c r="AC534" i="1"/>
  <c r="AC489" i="1"/>
  <c r="AC303" i="1"/>
  <c r="AC564" i="1"/>
  <c r="AC524" i="1"/>
  <c r="AC497" i="1"/>
  <c r="AC427" i="1"/>
  <c r="AC218" i="1" l="1"/>
  <c r="AC582" i="1"/>
  <c r="AC222" i="1"/>
  <c r="AC120" i="1"/>
  <c r="AC192" i="1"/>
  <c r="AC112" i="1"/>
  <c r="AC527" i="1"/>
  <c r="AC445" i="1"/>
  <c r="AC129" i="1"/>
  <c r="AC184" i="1"/>
  <c r="AC130" i="1"/>
  <c r="AC543" i="1"/>
  <c r="AC528" i="1"/>
  <c r="AC206" i="1"/>
  <c r="AC271" i="1"/>
  <c r="AC349" i="1"/>
  <c r="AC398" i="1"/>
  <c r="AC228" i="1"/>
  <c r="AC320" i="1"/>
  <c r="AC538" i="1"/>
  <c r="AC401" i="1"/>
  <c r="AC608" i="1"/>
  <c r="AC418" i="1"/>
  <c r="AC169" i="1"/>
  <c r="AC556" i="1"/>
  <c r="AC96" i="1"/>
  <c r="AC220" i="1"/>
  <c r="AC55" i="1"/>
  <c r="AC298" i="1"/>
  <c r="AC309" i="1"/>
  <c r="AC340" i="1"/>
  <c r="AC366" i="1"/>
  <c r="AC589" i="1"/>
  <c r="AC484" i="1"/>
  <c r="AC602" i="1"/>
  <c r="AC82" i="1"/>
  <c r="AC86" i="1"/>
  <c r="AC121" i="1"/>
  <c r="AC123" i="1"/>
  <c r="AC134" i="1"/>
  <c r="AC154" i="1"/>
  <c r="AC32" i="1"/>
  <c r="AC547" i="1"/>
  <c r="AC555" i="1"/>
  <c r="AC190" i="1"/>
  <c r="AC239" i="1"/>
  <c r="AC245" i="1"/>
  <c r="AC251" i="1"/>
  <c r="AC272" i="1"/>
  <c r="AC461" i="1"/>
  <c r="AC212" i="1"/>
  <c r="AC216" i="1"/>
  <c r="AC566" i="1"/>
  <c r="AC308" i="1"/>
  <c r="AC411" i="1"/>
  <c r="AC323" i="1"/>
  <c r="AC625" i="1"/>
  <c r="AC570" i="1"/>
  <c r="AC364" i="1"/>
  <c r="AC516" i="1"/>
  <c r="AC227" i="1"/>
  <c r="AC4" i="1"/>
  <c r="AC75" i="1"/>
  <c r="AC183" i="1"/>
  <c r="AC235" i="1"/>
  <c r="AC392" i="1"/>
  <c r="AC232" i="1"/>
  <c r="AC588" i="1"/>
  <c r="AC601" i="1"/>
  <c r="AC221" i="1"/>
  <c r="AC464" i="1"/>
  <c r="AC578" i="1"/>
  <c r="AC56" i="1"/>
  <c r="AC640" i="1"/>
  <c r="AC327" i="1"/>
  <c r="AC637" i="1"/>
  <c r="AC636" i="1"/>
  <c r="AC74" i="1"/>
  <c r="AC568" i="1"/>
  <c r="AC485" i="1"/>
  <c r="AC403" i="1"/>
  <c r="AC195" i="1"/>
  <c r="AC425" i="1"/>
  <c r="AC203" i="1"/>
  <c r="AC242" i="1"/>
  <c r="AC59" i="1"/>
  <c r="AC103" i="1"/>
  <c r="AC565" i="1"/>
  <c r="AC289" i="1"/>
  <c r="AC474" i="1"/>
  <c r="AC342" i="1"/>
  <c r="AC594" i="1"/>
  <c r="AC611" i="1"/>
  <c r="AC83" i="1"/>
  <c r="AC87" i="1"/>
  <c r="AC122" i="1"/>
  <c r="AC495" i="1"/>
  <c r="AC500" i="1"/>
  <c r="AC436" i="1"/>
  <c r="AC448" i="1"/>
  <c r="AC132" i="1"/>
  <c r="AC157" i="1"/>
  <c r="AC451" i="1"/>
  <c r="AC164" i="1"/>
  <c r="AC545" i="1"/>
  <c r="AC454" i="1"/>
  <c r="AC139" i="1"/>
  <c r="AC244" i="1"/>
  <c r="AC246" i="1"/>
  <c r="AC255" i="1"/>
  <c r="AC285" i="1"/>
  <c r="AC48" i="1"/>
  <c r="AC54" i="1"/>
  <c r="AC562" i="1"/>
  <c r="AC306" i="1"/>
  <c r="AC405" i="1"/>
  <c r="AC410" i="1"/>
  <c r="AC630" i="1"/>
  <c r="AC470" i="1"/>
  <c r="AC355" i="1"/>
  <c r="AC383" i="1"/>
  <c r="AC278" i="1" l="1"/>
  <c r="AC2" i="1"/>
  <c r="U645" i="1" l="1"/>
  <c r="AC264" i="1" l="1"/>
  <c r="AC173" i="1"/>
  <c r="AC91" i="1"/>
  <c r="AC343" i="1"/>
  <c r="AC140" i="1" l="1"/>
  <c r="E363" i="1" l="1"/>
  <c r="AC363" i="1" s="1"/>
  <c r="E447" i="1"/>
  <c r="AC447" i="1" s="1"/>
  <c r="E57" i="1"/>
  <c r="AC57" i="1" s="1"/>
  <c r="E473" i="1"/>
  <c r="AC473" i="1" s="1"/>
  <c r="E270" i="1" l="1"/>
  <c r="E456" i="1"/>
  <c r="AC456" i="1" s="1"/>
  <c r="E17" i="1"/>
  <c r="E618" i="1"/>
  <c r="E105" i="1"/>
  <c r="E517" i="1"/>
  <c r="E417" i="1"/>
  <c r="E541" i="1"/>
  <c r="E614" i="1"/>
  <c r="AC614" i="1" s="1"/>
  <c r="E8" i="1"/>
  <c r="E14" i="1"/>
  <c r="E25" i="1"/>
  <c r="E616" i="1"/>
  <c r="E638" i="1"/>
  <c r="E526" i="1"/>
  <c r="E81" i="1"/>
  <c r="E350" i="1"/>
  <c r="AC350" i="1" s="1"/>
  <c r="E66" i="1"/>
  <c r="E180" i="1"/>
  <c r="E395" i="1"/>
  <c r="E102" i="1"/>
  <c r="E99" i="1"/>
  <c r="E80" i="1"/>
  <c r="E449" i="1"/>
  <c r="E197" i="1"/>
  <c r="E274" i="1" l="1"/>
  <c r="E26" i="1"/>
  <c r="E551" i="1"/>
  <c r="E297" i="1"/>
  <c r="AC297" i="1" s="1"/>
  <c r="E85" i="1"/>
  <c r="E431" i="1"/>
  <c r="E313" i="1"/>
  <c r="AC313" i="1" s="1"/>
  <c r="E641" i="1"/>
  <c r="E335" i="1"/>
  <c r="E204" i="1"/>
  <c r="E501" i="1"/>
  <c r="E268" i="1"/>
  <c r="E550" i="1"/>
  <c r="E131" i="1"/>
  <c r="E607" i="1"/>
  <c r="E115" i="1"/>
  <c r="E628" i="1"/>
  <c r="E225" i="1"/>
  <c r="E370" i="1"/>
  <c r="E595" i="1"/>
  <c r="E231" i="1"/>
  <c r="E576" i="1"/>
  <c r="E299" i="1"/>
  <c r="AC299" i="1" s="1"/>
  <c r="E381" i="1"/>
  <c r="E276" i="1"/>
  <c r="E295" i="1"/>
  <c r="E307" i="1"/>
  <c r="E435" i="1"/>
  <c r="E532" i="1"/>
  <c r="E49" i="1"/>
  <c r="E256" i="1"/>
  <c r="E302" i="1"/>
  <c r="AC302" i="1" s="1"/>
  <c r="E144" i="1"/>
  <c r="E518" i="1"/>
  <c r="E224" i="1"/>
  <c r="E301" i="1"/>
  <c r="AC301" i="1" s="1"/>
  <c r="E240" i="1"/>
  <c r="AC240" i="1" s="1"/>
  <c r="E209" i="1"/>
  <c r="E337" i="1"/>
  <c r="E542" i="1"/>
  <c r="E243" i="1"/>
  <c r="E386" i="1"/>
  <c r="E626" i="1"/>
  <c r="E226" i="1"/>
  <c r="E64" i="1"/>
  <c r="E506" i="1"/>
  <c r="E293" i="1"/>
  <c r="E567" i="1"/>
  <c r="E472" i="1"/>
  <c r="E312" i="1"/>
  <c r="E70" i="1"/>
  <c r="E372" i="1"/>
  <c r="E89" i="1"/>
  <c r="E508" i="1"/>
  <c r="E520" i="1"/>
  <c r="E254" i="1"/>
  <c r="E194" i="1"/>
  <c r="E214" i="1"/>
  <c r="E166" i="1"/>
  <c r="E252" i="1"/>
  <c r="E632" i="1"/>
  <c r="E467" i="1"/>
  <c r="E491" i="1"/>
  <c r="E196" i="1"/>
  <c r="E605" i="1"/>
  <c r="E590" i="1"/>
  <c r="E108" i="1"/>
  <c r="E413" i="1"/>
  <c r="E305" i="1"/>
  <c r="E79" i="1"/>
  <c r="E294" i="1"/>
  <c r="AC294" i="1" s="1"/>
  <c r="E90" i="1"/>
  <c r="E593" i="1"/>
  <c r="E347" i="1"/>
  <c r="E72" i="1"/>
  <c r="E359" i="1"/>
  <c r="E137" i="1"/>
  <c r="E178" i="1"/>
  <c r="E141" i="1"/>
  <c r="E346" i="1"/>
  <c r="E511" i="1"/>
  <c r="E639" i="1"/>
  <c r="E127" i="1"/>
  <c r="E330" i="1"/>
  <c r="E47" i="1"/>
  <c r="E561" i="1"/>
  <c r="E586" i="1"/>
  <c r="E420" i="1"/>
  <c r="E284" i="1"/>
  <c r="E237" i="1"/>
  <c r="E620" i="1"/>
  <c r="E460" i="1"/>
  <c r="E317" i="1"/>
  <c r="E475" i="1"/>
  <c r="E635" i="1"/>
  <c r="AC635" i="1" s="1"/>
  <c r="E378" i="1"/>
  <c r="E326" i="1"/>
  <c r="E357" i="1"/>
  <c r="AC357" i="1" s="1"/>
  <c r="E409" i="1"/>
  <c r="E277" i="1"/>
  <c r="E444" i="1"/>
  <c r="E379" i="1"/>
  <c r="E44" i="1"/>
  <c r="E288" i="1"/>
  <c r="E647" i="1"/>
  <c r="E249" i="1"/>
  <c r="E334" i="1"/>
  <c r="E388" i="1"/>
  <c r="E135" i="1"/>
  <c r="E41" i="1"/>
  <c r="E35" i="1"/>
  <c r="E148" i="1"/>
  <c r="E371" i="1"/>
  <c r="AC371" i="1" s="1"/>
  <c r="E368" i="1"/>
  <c r="E107" i="1"/>
  <c r="E404" i="1"/>
  <c r="E156" i="1"/>
  <c r="E182" i="1"/>
  <c r="E645" i="1" l="1"/>
  <c r="W159" i="1" l="1"/>
  <c r="AC159" i="1" s="1"/>
  <c r="W287" i="1" l="1"/>
  <c r="AC287" i="1" s="1"/>
  <c r="W437" i="1"/>
  <c r="AC437" i="1" s="1"/>
  <c r="W100" i="1"/>
  <c r="AC100" i="1" s="1"/>
  <c r="W3" i="1"/>
  <c r="W28" i="1"/>
  <c r="AC28" i="1" s="1"/>
  <c r="W187" i="1"/>
  <c r="AC187" i="1" s="1"/>
  <c r="W439" i="1"/>
  <c r="AC439" i="1" s="1"/>
  <c r="W453" i="1"/>
  <c r="AC453" i="1" s="1"/>
  <c r="W230" i="1"/>
  <c r="AC230" i="1" s="1"/>
  <c r="W186" i="1"/>
  <c r="AC186" i="1" s="1"/>
  <c r="W442" i="1"/>
  <c r="AC442" i="1" s="1"/>
  <c r="W65" i="1"/>
  <c r="AC65" i="1" s="1"/>
  <c r="W469" i="1"/>
  <c r="AC469" i="1" s="1"/>
  <c r="W638" i="1"/>
  <c r="AC638" i="1" s="1"/>
  <c r="W152" i="1"/>
  <c r="AC152" i="1" s="1"/>
  <c r="W440" i="1"/>
  <c r="AC440" i="1" s="1"/>
  <c r="W38" i="1"/>
  <c r="AC38" i="1" s="1"/>
  <c r="W45" i="1" l="1"/>
  <c r="AC45" i="1" s="1"/>
  <c r="W375" i="1"/>
  <c r="AC375" i="1" s="1"/>
  <c r="W540" i="1"/>
  <c r="AC540" i="1" s="1"/>
  <c r="W101" i="1"/>
  <c r="AC101" i="1" s="1"/>
  <c r="W458" i="1"/>
  <c r="AC458" i="1" s="1"/>
  <c r="W181" i="1"/>
  <c r="AC181" i="1" s="1"/>
  <c r="W131" i="1"/>
  <c r="AC131" i="1" s="1"/>
  <c r="W502" i="1"/>
  <c r="AC502" i="1" s="1"/>
  <c r="W88" i="1"/>
  <c r="AC88" i="1" s="1"/>
  <c r="W580" i="1"/>
  <c r="AC580" i="1" s="1"/>
  <c r="W378" i="1"/>
  <c r="AC378" i="1" s="1"/>
  <c r="W338" i="1"/>
  <c r="AC338" i="1" s="1"/>
  <c r="W567" i="1"/>
  <c r="AC567" i="1" s="1"/>
  <c r="W288" i="1"/>
  <c r="AC288" i="1" s="1"/>
  <c r="W316" i="1"/>
  <c r="AC316" i="1" s="1"/>
  <c r="W76" i="1"/>
  <c r="AC76" i="1" s="1"/>
  <c r="W224" i="1"/>
  <c r="AC224" i="1" s="1"/>
  <c r="W283" i="1"/>
  <c r="AC283" i="1" s="1"/>
  <c r="W260" i="1"/>
  <c r="AC260" i="1" s="1"/>
  <c r="W205" i="1"/>
  <c r="AC205" i="1" s="1"/>
  <c r="W559" i="1"/>
  <c r="AC559" i="1" s="1"/>
  <c r="W166" i="1"/>
  <c r="AC166" i="1" s="1"/>
  <c r="W450" i="1"/>
  <c r="AC450" i="1" s="1"/>
  <c r="W520" i="1"/>
  <c r="AC520" i="1" s="1"/>
  <c r="W492" i="1"/>
  <c r="AC492" i="1" s="1"/>
  <c r="W17" i="1"/>
  <c r="AC17" i="1" s="1"/>
  <c r="W145" i="1"/>
  <c r="AC145" i="1" s="1"/>
  <c r="W607" i="1"/>
  <c r="AC607" i="1" s="1"/>
  <c r="W174" i="1"/>
  <c r="AC174" i="1" s="1"/>
  <c r="W234" i="1"/>
  <c r="AC234" i="1" s="1"/>
  <c r="W434" i="1"/>
  <c r="AC434" i="1" s="1"/>
  <c r="W341" i="1"/>
  <c r="AC341" i="1" s="1"/>
  <c r="W412" i="1"/>
  <c r="AC412" i="1" s="1"/>
  <c r="W215" i="1"/>
  <c r="AC215" i="1" s="1"/>
  <c r="W201" i="1"/>
  <c r="AC201" i="1" s="1"/>
  <c r="W33" i="1"/>
  <c r="AC33" i="1" s="1"/>
  <c r="W598" i="1"/>
  <c r="AC598" i="1" s="1"/>
  <c r="W413" i="1"/>
  <c r="AC413" i="1" s="1"/>
  <c r="W104" i="1"/>
  <c r="AC104" i="1" s="1"/>
  <c r="W365" i="1"/>
  <c r="AC365" i="1" s="1"/>
  <c r="W643" i="1"/>
  <c r="AC643" i="1" s="1"/>
  <c r="W231" i="1"/>
  <c r="AC231" i="1" s="1"/>
  <c r="W574" i="1"/>
  <c r="AC574" i="1" s="1"/>
  <c r="W13" i="1"/>
  <c r="AC13" i="1" s="1"/>
  <c r="W482" i="1"/>
  <c r="AC482" i="1" s="1"/>
  <c r="W600" i="1"/>
  <c r="AC600" i="1" s="1"/>
  <c r="W387" i="1"/>
  <c r="AC387" i="1" s="1"/>
  <c r="W423" i="1"/>
  <c r="AC423" i="1" s="1"/>
  <c r="W108" i="1"/>
  <c r="AC108" i="1" s="1"/>
  <c r="W90" i="1"/>
  <c r="AC90" i="1" s="1"/>
  <c r="W148" i="1"/>
  <c r="AC148" i="1" s="1"/>
  <c r="W172" i="1"/>
  <c r="AC172" i="1" s="1"/>
  <c r="W435" i="1"/>
  <c r="AC435" i="1" s="1"/>
  <c r="W518" i="1"/>
  <c r="AC518" i="1" s="1"/>
  <c r="W156" i="1"/>
  <c r="AC156" i="1" s="1"/>
  <c r="W94" i="1"/>
  <c r="AC94" i="1" s="1"/>
  <c r="W36" i="1"/>
  <c r="AC36" i="1" s="1"/>
  <c r="W544" i="1"/>
  <c r="AC544" i="1" s="1"/>
  <c r="W553" i="1"/>
  <c r="AC553" i="1" s="1"/>
  <c r="W182" i="1"/>
  <c r="AC182" i="1" s="1"/>
  <c r="W197" i="1"/>
  <c r="AC197" i="1" s="1"/>
  <c r="W202" i="1"/>
  <c r="AC202" i="1" s="1"/>
  <c r="W243" i="1"/>
  <c r="AC243" i="1" s="1"/>
  <c r="W258" i="1"/>
  <c r="AC258" i="1" s="1"/>
  <c r="W270" i="1"/>
  <c r="AC270" i="1" s="1"/>
  <c r="W280" i="1"/>
  <c r="AC280" i="1" s="1"/>
  <c r="W465" i="1"/>
  <c r="AC465" i="1" s="1"/>
  <c r="W217" i="1"/>
  <c r="AC217" i="1" s="1"/>
  <c r="W66" i="1"/>
  <c r="AC66" i="1" s="1"/>
  <c r="W561" i="1"/>
  <c r="AC561" i="1" s="1"/>
  <c r="W305" i="1"/>
  <c r="AC305" i="1" s="1"/>
  <c r="W414" i="1"/>
  <c r="AC414" i="1" s="1"/>
  <c r="W324" i="1"/>
  <c r="AC324" i="1" s="1"/>
  <c r="W286" i="1"/>
  <c r="AC286" i="1" s="1"/>
  <c r="W618" i="1"/>
  <c r="AC618" i="1" s="1"/>
  <c r="W627" i="1"/>
  <c r="AC627" i="1" s="1"/>
  <c r="W477" i="1"/>
  <c r="AC477" i="1" s="1"/>
  <c r="W336" i="1"/>
  <c r="AC336" i="1" s="1"/>
  <c r="W359" i="1"/>
  <c r="AC359" i="1" s="1"/>
  <c r="W373" i="1"/>
  <c r="AC373" i="1" s="1"/>
  <c r="W639" i="1"/>
  <c r="AC639" i="1" s="1"/>
  <c r="W573" i="1"/>
  <c r="AC573" i="1" s="1"/>
  <c r="W596" i="1"/>
  <c r="AC596" i="1" s="1"/>
  <c r="W16" i="1"/>
  <c r="AC16" i="1" s="1"/>
  <c r="W149" i="1"/>
  <c r="AC149" i="1" s="1"/>
  <c r="W499" i="1"/>
  <c r="AC499" i="1" s="1"/>
  <c r="W521" i="1"/>
  <c r="AC521" i="1" s="1"/>
  <c r="W163" i="1"/>
  <c r="AC163" i="1" s="1"/>
  <c r="W455" i="1"/>
  <c r="AC455" i="1" s="1"/>
  <c r="W142" i="1"/>
  <c r="AC142" i="1" s="1"/>
  <c r="W282" i="1"/>
  <c r="AC282" i="1" s="1"/>
  <c r="W533" i="1"/>
  <c r="AC533" i="1" s="1"/>
  <c r="W67" i="1"/>
  <c r="AC67" i="1" s="1"/>
  <c r="W311" i="1"/>
  <c r="AC311" i="1" s="1"/>
  <c r="W292" i="1"/>
  <c r="AC292" i="1" s="1"/>
  <c r="W339" i="1"/>
  <c r="AC339" i="1" s="1"/>
  <c r="W367" i="1"/>
  <c r="AC367" i="1" s="1"/>
  <c r="W644" i="1"/>
  <c r="AC644" i="1" s="1"/>
  <c r="W30" i="1"/>
  <c r="AC30" i="1" s="1"/>
  <c r="W356" i="1"/>
  <c r="AC356" i="1" s="1"/>
  <c r="W60" i="1"/>
  <c r="AC60" i="1" s="1"/>
  <c r="W168" i="1"/>
  <c r="AC168" i="1" s="1"/>
  <c r="W496" i="1"/>
  <c r="AC496" i="1" s="1"/>
  <c r="W10" i="1"/>
  <c r="AC10" i="1" s="1"/>
  <c r="W334" i="1"/>
  <c r="AC334" i="1" s="1"/>
  <c r="W468" i="1"/>
  <c r="AC468" i="1" s="1"/>
  <c r="W102" i="1"/>
  <c r="AC102" i="1" s="1"/>
  <c r="W276" i="1"/>
  <c r="AC276" i="1" s="1"/>
  <c r="W200" i="1"/>
  <c r="AC200" i="1" s="1"/>
  <c r="W541" i="1"/>
  <c r="AC541" i="1" s="1"/>
  <c r="W513" i="1"/>
  <c r="AC513" i="1" s="1"/>
  <c r="W430" i="1"/>
  <c r="AC430" i="1" s="1"/>
  <c r="W595" i="1"/>
  <c r="AC595" i="1" s="1"/>
  <c r="W615" i="1"/>
  <c r="AC615" i="1" s="1"/>
  <c r="W466" i="1"/>
  <c r="AC466" i="1" s="1"/>
  <c r="W155" i="1"/>
  <c r="AC155" i="1" s="1"/>
  <c r="W20" i="1"/>
  <c r="AC20" i="1" s="1"/>
  <c r="W381" i="1"/>
  <c r="AC381" i="1" s="1"/>
  <c r="W472" i="1"/>
  <c r="AC472" i="1" s="1"/>
  <c r="W331" i="1"/>
  <c r="AC331" i="1" s="1"/>
  <c r="W409" i="1"/>
  <c r="AC409" i="1" s="1"/>
  <c r="W213" i="1"/>
  <c r="AC213" i="1" s="1"/>
  <c r="W274" i="1"/>
  <c r="AC274" i="1" s="1"/>
  <c r="W253" i="1"/>
  <c r="AC253" i="1" s="1"/>
  <c r="W199" i="1"/>
  <c r="AC199" i="1" s="1"/>
  <c r="W178" i="1"/>
  <c r="AC178" i="1" s="1"/>
  <c r="W43" i="1"/>
  <c r="AC43" i="1" s="1"/>
  <c r="W27" i="1"/>
  <c r="AC27" i="1" s="1"/>
  <c r="W510" i="1"/>
  <c r="AC510" i="1" s="1"/>
  <c r="W125" i="1"/>
  <c r="AC125" i="1" s="1"/>
  <c r="W429" i="1"/>
  <c r="AC429" i="1" s="1"/>
  <c r="W420" i="1"/>
  <c r="AC420" i="1" s="1"/>
  <c r="W593" i="1"/>
  <c r="AC593" i="1" s="1"/>
  <c r="W585" i="1"/>
  <c r="AC585" i="1" s="1"/>
  <c r="W634" i="1"/>
  <c r="AC634" i="1" s="1"/>
  <c r="W78" i="1"/>
  <c r="AC78" i="1" s="1"/>
  <c r="W189" i="1"/>
  <c r="AC189" i="1" s="1"/>
  <c r="W591" i="1"/>
  <c r="AC591" i="1" s="1"/>
  <c r="W347" i="1"/>
  <c r="AC347" i="1" s="1"/>
  <c r="W616" i="1"/>
  <c r="AC616" i="1" s="1"/>
  <c r="W293" i="1"/>
  <c r="AC293" i="1" s="1"/>
  <c r="W460" i="1"/>
  <c r="AC460" i="1" s="1"/>
  <c r="W237" i="1"/>
  <c r="AC237" i="1" s="1"/>
  <c r="W550" i="1"/>
  <c r="AC550" i="1" s="1"/>
  <c r="W137" i="1"/>
  <c r="AC137" i="1" s="1"/>
  <c r="W150" i="1"/>
  <c r="AC150" i="1" s="1"/>
  <c r="W385" i="1"/>
  <c r="AC385" i="1" s="1"/>
  <c r="W571" i="1"/>
  <c r="AC571" i="1" s="1"/>
  <c r="W354" i="1"/>
  <c r="AC354" i="1" s="1"/>
  <c r="W58" i="1"/>
  <c r="AC58" i="1" s="1"/>
  <c r="W165" i="1"/>
  <c r="AC165" i="1" s="1"/>
  <c r="W494" i="1"/>
  <c r="AC494" i="1" s="1"/>
  <c r="W236" i="1"/>
  <c r="AC236" i="1" s="1"/>
  <c r="W107" i="1"/>
  <c r="AC107" i="1" s="1"/>
  <c r="W315" i="1"/>
  <c r="AC315" i="1" s="1"/>
  <c r="W72" i="1"/>
  <c r="AC72" i="1" s="1"/>
  <c r="W219" i="1"/>
  <c r="AC219" i="1" s="1"/>
  <c r="W281" i="1"/>
  <c r="AC281" i="1" s="1"/>
  <c r="W259" i="1"/>
  <c r="AC259" i="1" s="1"/>
  <c r="W204" i="1"/>
  <c r="AC204" i="1" s="1"/>
  <c r="W185" i="1"/>
  <c r="AC185" i="1" s="1"/>
  <c r="W549" i="1"/>
  <c r="AC549" i="1" s="1"/>
  <c r="W449" i="1"/>
  <c r="AC449" i="1" s="1"/>
  <c r="W511" i="1"/>
  <c r="AC511" i="1" s="1"/>
  <c r="W491" i="1"/>
  <c r="AC491" i="1" s="1"/>
  <c r="W92" i="1"/>
  <c r="AC92" i="1" s="1"/>
  <c r="W424" i="1"/>
  <c r="AC424" i="1" s="1"/>
  <c r="W605" i="1"/>
  <c r="AC605" i="1" s="1"/>
  <c r="W14" i="1"/>
  <c r="AC14" i="1" s="1"/>
  <c r="W233" i="1"/>
  <c r="AC233" i="1" s="1"/>
  <c r="W360" i="1"/>
  <c r="AC360" i="1" s="1"/>
  <c r="W226" i="1"/>
  <c r="AC226" i="1" s="1"/>
  <c r="W321" i="1"/>
  <c r="AC321" i="1" s="1"/>
  <c r="W295" i="1"/>
  <c r="AC295" i="1" s="1"/>
  <c r="W210" i="1"/>
  <c r="AC210" i="1" s="1"/>
  <c r="W277" i="1"/>
  <c r="AC277" i="1" s="1"/>
  <c r="W268" i="1"/>
  <c r="AC268" i="1" s="1"/>
  <c r="W256" i="1"/>
  <c r="AC256" i="1" s="1"/>
  <c r="W241" i="1"/>
  <c r="AC241" i="1" s="1"/>
  <c r="W198" i="1"/>
  <c r="AC198" i="1" s="1"/>
  <c r="W180" i="1"/>
  <c r="AC180" i="1" s="1"/>
  <c r="W551" i="1"/>
  <c r="AC551" i="1" s="1"/>
  <c r="W542" i="1"/>
  <c r="AC542" i="1" s="1"/>
  <c r="W35" i="1"/>
  <c r="AC35" i="1" s="1"/>
  <c r="W93" i="1"/>
  <c r="AC93" i="1" s="1"/>
  <c r="W153" i="1"/>
  <c r="AC153" i="1" s="1"/>
  <c r="W517" i="1"/>
  <c r="AC517" i="1" s="1"/>
  <c r="W509" i="1"/>
  <c r="AC509" i="1" s="1"/>
  <c r="W171" i="1"/>
  <c r="AC171" i="1" s="1"/>
  <c r="W151" i="1"/>
  <c r="AC151" i="1" s="1"/>
  <c r="W431" i="1"/>
  <c r="AC431" i="1" s="1"/>
  <c r="W85" i="1"/>
  <c r="AC85" i="1" s="1"/>
  <c r="W422" i="1"/>
  <c r="AC422" i="1" s="1"/>
  <c r="W386" i="1"/>
  <c r="AC386" i="1" s="1"/>
  <c r="W597" i="1"/>
  <c r="AC597" i="1" s="1"/>
  <c r="W481" i="1"/>
  <c r="AC481" i="1" s="1"/>
  <c r="W12" i="1"/>
  <c r="AC12" i="1" s="1"/>
  <c r="W572" i="1"/>
  <c r="AC572" i="1" s="1"/>
  <c r="W617" i="1"/>
  <c r="AC617" i="1" s="1"/>
  <c r="W626" i="1"/>
  <c r="AC626" i="1" s="1"/>
  <c r="W476" i="1"/>
  <c r="AC476" i="1" s="1"/>
  <c r="W335" i="1"/>
  <c r="AC335" i="1" s="1"/>
  <c r="W372" i="1"/>
  <c r="AC372" i="1" s="1"/>
  <c r="W632" i="1"/>
  <c r="AC632" i="1" s="1"/>
  <c r="W11" i="1"/>
  <c r="AC11" i="1" s="1"/>
  <c r="W592" i="1"/>
  <c r="AC592" i="1" s="1"/>
  <c r="W391" i="1"/>
  <c r="AC391" i="1" s="1"/>
  <c r="W393" i="1"/>
  <c r="AC393" i="1" s="1"/>
  <c r="W498" i="1"/>
  <c r="AC498" i="1" s="1"/>
  <c r="W438" i="1"/>
  <c r="AC438" i="1" s="1"/>
  <c r="W519" i="1"/>
  <c r="AC519" i="1" s="1"/>
  <c r="W452" i="1"/>
  <c r="AC452" i="1" s="1"/>
  <c r="W525" i="1"/>
  <c r="AC525" i="1" s="1"/>
  <c r="W191" i="1"/>
  <c r="AC191" i="1" s="1"/>
  <c r="W279" i="1"/>
  <c r="AC279" i="1" s="1"/>
  <c r="W531" i="1"/>
  <c r="AC531" i="1" s="1"/>
  <c r="W63" i="1"/>
  <c r="AC63" i="1" s="1"/>
  <c r="W310" i="1"/>
  <c r="AC310" i="1" s="1"/>
  <c r="W291" i="1"/>
  <c r="AC291" i="1" s="1"/>
  <c r="W68" i="1"/>
  <c r="AC68" i="1" s="1"/>
  <c r="W348" i="1"/>
  <c r="AC348" i="1" s="1"/>
  <c r="W415" i="1"/>
  <c r="AC415" i="1" s="1"/>
  <c r="W223" i="1"/>
  <c r="AC223" i="1" s="1"/>
  <c r="W97" i="1"/>
  <c r="AC97" i="1" s="1"/>
  <c r="W441" i="1"/>
  <c r="AC441" i="1" s="1"/>
  <c r="W118" i="1"/>
  <c r="AC118" i="1" s="1"/>
  <c r="W599" i="1"/>
  <c r="AC599" i="1" s="1"/>
  <c r="W641" i="1"/>
  <c r="AC641" i="1" s="1"/>
  <c r="W361" i="1"/>
  <c r="AC361" i="1" s="1"/>
  <c r="W229" i="1"/>
  <c r="AC229" i="1" s="1"/>
  <c r="W619" i="1"/>
  <c r="AC619" i="1" s="1"/>
  <c r="W328" i="1"/>
  <c r="AC328" i="1" s="1"/>
  <c r="W312" i="1"/>
  <c r="AC312" i="1" s="1"/>
  <c r="W70" i="1"/>
  <c r="AC70" i="1" s="1"/>
  <c r="W530" i="1"/>
  <c r="AC530" i="1" s="1"/>
  <c r="W400" i="1"/>
  <c r="AC400" i="1" s="1"/>
  <c r="W249" i="1"/>
  <c r="AC249" i="1" s="1"/>
  <c r="W141" i="1"/>
  <c r="AC141" i="1" s="1"/>
  <c r="W395" i="1"/>
  <c r="AC395" i="1" s="1"/>
  <c r="W39" i="1"/>
  <c r="AC39" i="1" s="1"/>
  <c r="W24" i="1"/>
  <c r="AC24" i="1" s="1"/>
  <c r="W444" i="1"/>
  <c r="AC444" i="1" s="1"/>
  <c r="W116" i="1"/>
  <c r="AC116" i="1" s="1"/>
  <c r="W110" i="1"/>
  <c r="AC110" i="1" s="1"/>
  <c r="W15" i="1"/>
  <c r="AC15" i="1" s="1"/>
  <c r="W487" i="1"/>
  <c r="AC487" i="1" s="1"/>
  <c r="W576" i="1"/>
  <c r="AC576" i="1" s="1"/>
  <c r="W34" i="1"/>
  <c r="AC34" i="1" s="1"/>
  <c r="W374" i="1"/>
  <c r="AC374" i="1" s="1"/>
  <c r="W535" i="1"/>
  <c r="AC535" i="1" s="1"/>
  <c r="W69" i="1"/>
  <c r="AC69" i="1" s="1"/>
  <c r="W46" i="1"/>
  <c r="AC46" i="1" s="1"/>
  <c r="W552" i="1"/>
  <c r="AC552" i="1" s="1"/>
  <c r="W522" i="1"/>
  <c r="AC522" i="1" s="1"/>
  <c r="W501" i="1"/>
  <c r="AC501" i="1" s="1"/>
  <c r="W147" i="1"/>
  <c r="AC147" i="1" s="1"/>
  <c r="W579" i="1"/>
  <c r="AC579" i="1" s="1"/>
  <c r="W337" i="1"/>
  <c r="AC337" i="1" s="1"/>
  <c r="W628" i="1"/>
  <c r="AC628" i="1" s="1"/>
  <c r="W536" i="1"/>
  <c r="AC536" i="1" s="1"/>
  <c r="W329" i="1"/>
  <c r="AC329" i="1" s="1"/>
  <c r="W317" i="1"/>
  <c r="AC317" i="1" s="1"/>
  <c r="W406" i="1"/>
  <c r="AC406" i="1" s="1"/>
  <c r="W79" i="1"/>
  <c r="AC79" i="1" s="1"/>
  <c r="W98" i="1"/>
  <c r="AC98" i="1" s="1"/>
  <c r="W225" i="1"/>
  <c r="AC225" i="1" s="1"/>
  <c r="W532" i="1"/>
  <c r="AC532" i="1" s="1"/>
  <c r="W284" i="1"/>
  <c r="AC284" i="1" s="1"/>
  <c r="W402" i="1"/>
  <c r="AC402" i="1" s="1"/>
  <c r="W261" i="1"/>
  <c r="AC261" i="1" s="1"/>
  <c r="W250" i="1"/>
  <c r="AC250" i="1" s="1"/>
  <c r="W207" i="1"/>
  <c r="AC207" i="1" s="1"/>
  <c r="W143" i="1"/>
  <c r="AC143" i="1" s="1"/>
  <c r="W188" i="1"/>
  <c r="AC188" i="1" s="1"/>
  <c r="W396" i="1"/>
  <c r="AC396" i="1" s="1"/>
  <c r="W167" i="1"/>
  <c r="AC167" i="1" s="1"/>
  <c r="W41" i="1"/>
  <c r="AC41" i="1" s="1"/>
  <c r="W160" i="1"/>
  <c r="AC160" i="1" s="1"/>
  <c r="W25" i="1"/>
  <c r="AC25" i="1" s="1"/>
  <c r="W127" i="1"/>
  <c r="AC127" i="1" s="1"/>
  <c r="W446" i="1"/>
  <c r="AC446" i="1" s="1"/>
  <c r="W493" i="1"/>
  <c r="AC493" i="1" s="1"/>
  <c r="W117" i="1"/>
  <c r="AC117" i="1" s="1"/>
  <c r="W18" i="1"/>
  <c r="AC18" i="1" s="1"/>
  <c r="W111" i="1"/>
  <c r="AC111" i="1" s="1"/>
  <c r="W146" i="1"/>
  <c r="AC146" i="1" s="1"/>
  <c r="W417" i="1"/>
  <c r="AC417" i="1" s="1"/>
  <c r="W609" i="1"/>
  <c r="AC609" i="1" s="1"/>
  <c r="W488" i="1"/>
  <c r="AC488" i="1" s="1"/>
  <c r="W175" i="1"/>
  <c r="AC175" i="1" s="1"/>
  <c r="W583" i="1"/>
  <c r="AC583" i="1" s="1"/>
  <c r="W6" i="1"/>
  <c r="AC6" i="1" s="1"/>
  <c r="W620" i="1"/>
  <c r="AC620" i="1" s="1"/>
  <c r="W569" i="1"/>
  <c r="AC569" i="1" s="1"/>
  <c r="W105" i="1"/>
  <c r="AC105" i="1" s="1"/>
  <c r="W344" i="1"/>
  <c r="AC344" i="1" s="1"/>
  <c r="W362" i="1"/>
  <c r="AC362" i="1" s="1"/>
  <c r="W379" i="1"/>
  <c r="AC379" i="1" s="1"/>
  <c r="W642" i="1"/>
  <c r="AC642" i="1" s="1"/>
  <c r="W581" i="1"/>
  <c r="AC581" i="1" s="1"/>
  <c r="W603" i="1"/>
  <c r="AC603" i="1" s="1"/>
  <c r="W114" i="1"/>
  <c r="AC114" i="1" s="1"/>
  <c r="W126" i="1"/>
  <c r="AC126" i="1" s="1"/>
  <c r="W503" i="1"/>
  <c r="AC503" i="1" s="1"/>
  <c r="W133" i="1"/>
  <c r="AC133" i="1" s="1"/>
  <c r="W546" i="1"/>
  <c r="AC546" i="1" s="1"/>
  <c r="W248" i="1"/>
  <c r="AC248" i="1" s="1"/>
  <c r="W459" i="1"/>
  <c r="AC459" i="1" s="1"/>
  <c r="W51" i="1"/>
  <c r="AC51" i="1" s="1"/>
  <c r="W563" i="1"/>
  <c r="AC563" i="1" s="1"/>
  <c r="W325" i="1"/>
  <c r="AC325" i="1" s="1"/>
  <c r="W612" i="1"/>
  <c r="AC612" i="1" s="1"/>
  <c r="W351" i="1"/>
  <c r="AC351" i="1" s="1"/>
  <c r="W376" i="1"/>
  <c r="AC376" i="1" s="1"/>
  <c r="W416" i="1"/>
  <c r="AC416" i="1" s="1"/>
  <c r="W211" i="1"/>
  <c r="AC211" i="1" s="1"/>
  <c r="W7" i="1"/>
  <c r="AC7" i="1" s="1"/>
  <c r="W584" i="1"/>
  <c r="AC584" i="1" s="1"/>
  <c r="W176" i="1"/>
  <c r="AC176" i="1" s="1"/>
  <c r="W590" i="1"/>
  <c r="AC590" i="1" s="1"/>
  <c r="W610" i="1"/>
  <c r="AC610" i="1" s="1"/>
  <c r="W419" i="1"/>
  <c r="AC419" i="1" s="1"/>
  <c r="W426" i="1"/>
  <c r="AC426" i="1" s="1"/>
  <c r="W428" i="1"/>
  <c r="AC428" i="1" s="1"/>
  <c r="W22" i="1"/>
  <c r="AC22" i="1" s="1"/>
  <c r="W124" i="1"/>
  <c r="AC124" i="1" s="1"/>
  <c r="W504" i="1"/>
  <c r="AC504" i="1" s="1"/>
  <c r="W128" i="1"/>
  <c r="AC128" i="1" s="1"/>
  <c r="W26" i="1"/>
  <c r="AC26" i="1" s="1"/>
  <c r="W161" i="1"/>
  <c r="AC161" i="1" s="1"/>
  <c r="W42" i="1"/>
  <c r="AC42" i="1" s="1"/>
  <c r="W526" i="1"/>
  <c r="AC526" i="1" s="1"/>
  <c r="W397" i="1"/>
  <c r="AC397" i="1" s="1"/>
  <c r="W193" i="1"/>
  <c r="AC193" i="1" s="1"/>
  <c r="W144" i="1"/>
  <c r="AC144" i="1" s="1"/>
  <c r="W208" i="1"/>
  <c r="AC208" i="1" s="1"/>
  <c r="W252" i="1"/>
  <c r="AC252" i="1" s="1"/>
  <c r="W262" i="1"/>
  <c r="AC262" i="1" s="1"/>
  <c r="W273" i="1"/>
  <c r="AC273" i="1" s="1"/>
  <c r="W44" i="1"/>
  <c r="AC44" i="1" s="1"/>
  <c r="W214" i="1"/>
  <c r="AC214" i="1" s="1"/>
  <c r="W99" i="1"/>
  <c r="AC99" i="1" s="1"/>
  <c r="W80" i="1"/>
  <c r="AC80" i="1" s="1"/>
  <c r="W408" i="1"/>
  <c r="AC408" i="1" s="1"/>
  <c r="W318" i="1"/>
  <c r="AC318" i="1" s="1"/>
  <c r="W330" i="1"/>
  <c r="AC330" i="1" s="1"/>
  <c r="W537" i="1"/>
  <c r="AC537" i="1" s="1"/>
  <c r="W621" i="1"/>
  <c r="AC621" i="1" s="1"/>
  <c r="W471" i="1"/>
  <c r="AC471" i="1" s="1"/>
  <c r="W106" i="1"/>
  <c r="AC106" i="1" s="1"/>
  <c r="W345" i="1"/>
  <c r="AC345" i="1" s="1"/>
  <c r="W368" i="1"/>
  <c r="AC368" i="1" s="1"/>
  <c r="W380" i="1"/>
  <c r="AC380" i="1" s="1"/>
  <c r="W5" i="1"/>
  <c r="AC5" i="1" s="1"/>
  <c r="W587" i="1"/>
  <c r="AC587" i="1" s="1"/>
  <c r="W604" i="1"/>
  <c r="AC604" i="1" s="1"/>
  <c r="W432" i="1"/>
  <c r="AC432" i="1" s="1"/>
  <c r="W490" i="1"/>
  <c r="AC490" i="1" s="1"/>
  <c r="W505" i="1"/>
  <c r="AC505" i="1" s="1"/>
  <c r="W512" i="1"/>
  <c r="AC512" i="1" s="1"/>
  <c r="W136" i="1"/>
  <c r="AC136" i="1" s="1"/>
  <c r="W548" i="1"/>
  <c r="AC548" i="1" s="1"/>
  <c r="W263" i="1"/>
  <c r="AC263" i="1" s="1"/>
  <c r="W462" i="1"/>
  <c r="AC462" i="1" s="1"/>
  <c r="W52" i="1"/>
  <c r="AC52" i="1" s="1"/>
  <c r="W73" i="1"/>
  <c r="AC73" i="1" s="1"/>
  <c r="W332" i="1"/>
  <c r="AC332" i="1" s="1"/>
  <c r="W613" i="1"/>
  <c r="AC613" i="1" s="1"/>
  <c r="W353" i="1"/>
  <c r="AC353" i="1" s="1"/>
  <c r="W358" i="1"/>
  <c r="AC358" i="1" s="1"/>
  <c r="W50" i="1"/>
  <c r="AC50" i="1" s="1"/>
  <c r="W290" i="1"/>
  <c r="AC290" i="1" s="1"/>
  <c r="W275" i="1"/>
  <c r="AC275" i="1" s="1"/>
  <c r="W515" i="1"/>
  <c r="AC515" i="1" s="1"/>
  <c r="W390" i="1"/>
  <c r="AC390" i="1" s="1"/>
  <c r="W370" i="1"/>
  <c r="AC370" i="1" s="1"/>
  <c r="W623" i="1"/>
  <c r="AC623" i="1" s="1"/>
  <c r="W404" i="1"/>
  <c r="AC404" i="1" s="1"/>
  <c r="W209" i="1"/>
  <c r="AC209" i="1" s="1"/>
  <c r="W254" i="1"/>
  <c r="AC254" i="1" s="1"/>
  <c r="W179" i="1"/>
  <c r="AC179" i="1" s="1"/>
  <c r="W170" i="1"/>
  <c r="AC170" i="1" s="1"/>
  <c r="W421" i="1"/>
  <c r="AC421" i="1" s="1"/>
  <c r="W586" i="1"/>
  <c r="AC586" i="1" s="1"/>
  <c r="W382" i="1"/>
  <c r="AC382" i="1" s="1"/>
  <c r="W77" i="1"/>
  <c r="AC77" i="1" s="1"/>
  <c r="W560" i="1"/>
  <c r="AC560" i="1" s="1"/>
  <c r="W507" i="1"/>
  <c r="AC507" i="1" s="1"/>
  <c r="W483" i="1"/>
  <c r="AC483" i="1" s="1"/>
  <c r="W346" i="1"/>
  <c r="AC346" i="1" s="1"/>
  <c r="W539" i="1"/>
  <c r="AC539" i="1" s="1"/>
  <c r="W319" i="1"/>
  <c r="AC319" i="1" s="1"/>
  <c r="W81" i="1"/>
  <c r="AC81" i="1" s="1"/>
  <c r="W62" i="1"/>
  <c r="AC62" i="1" s="1"/>
  <c r="W47" i="1"/>
  <c r="AC47" i="1" s="1"/>
  <c r="W265" i="1"/>
  <c r="AC265" i="1" s="1"/>
  <c r="W95" i="1"/>
  <c r="AC95" i="1" s="1"/>
  <c r="W196" i="1"/>
  <c r="AC196" i="1" s="1"/>
  <c r="W457" i="1"/>
  <c r="AC457" i="1" s="1"/>
  <c r="W162" i="1"/>
  <c r="AC162" i="1" s="1"/>
  <c r="W135" i="1"/>
  <c r="AC135" i="1" s="1"/>
  <c r="W506" i="1"/>
  <c r="AC506" i="1" s="1"/>
  <c r="W394" i="1"/>
  <c r="AC394" i="1" s="1"/>
  <c r="W84" i="1"/>
  <c r="AC84" i="1" s="1"/>
  <c r="W384" i="1"/>
  <c r="AC384" i="1" s="1"/>
  <c r="W480" i="1"/>
  <c r="AC480" i="1" s="1"/>
  <c r="W8" i="1"/>
  <c r="AC8" i="1" s="1"/>
  <c r="W478" i="1"/>
  <c r="AC478" i="1" s="1"/>
  <c r="W529" i="1"/>
  <c r="AC529" i="1" s="1"/>
  <c r="W158" i="1"/>
  <c r="AC158" i="1" s="1"/>
  <c r="W21" i="1"/>
  <c r="AC21" i="1" s="1"/>
  <c r="W631" i="1"/>
  <c r="AC631" i="1" s="1"/>
  <c r="W475" i="1"/>
  <c r="AC475" i="1" s="1"/>
  <c r="W314" i="1"/>
  <c r="AC314" i="1" s="1"/>
  <c r="W64" i="1"/>
  <c r="AC64" i="1" s="1"/>
  <c r="W267" i="1"/>
  <c r="AC267" i="1" s="1"/>
  <c r="W194" i="1"/>
  <c r="AC194" i="1" s="1"/>
  <c r="W31" i="1"/>
  <c r="AC31" i="1" s="1"/>
  <c r="W508" i="1"/>
  <c r="AC508" i="1" s="1"/>
  <c r="W89" i="1"/>
  <c r="AC89" i="1" s="1"/>
  <c r="W177" i="1"/>
  <c r="AC177" i="1" s="1"/>
  <c r="W389" i="1"/>
  <c r="AC389" i="1" s="1"/>
  <c r="W333" i="1"/>
  <c r="AC333" i="1" s="1"/>
  <c r="W269" i="1"/>
  <c r="AC269" i="1" s="1"/>
  <c r="W514" i="1"/>
  <c r="AC514" i="1" s="1"/>
  <c r="W606" i="1"/>
  <c r="AC606" i="1" s="1"/>
  <c r="W369" i="1"/>
  <c r="AC369" i="1" s="1"/>
  <c r="W622" i="1"/>
  <c r="AC622" i="1" s="1"/>
  <c r="W326" i="1"/>
  <c r="AC326" i="1" s="1"/>
  <c r="W307" i="1"/>
  <c r="AC307" i="1" s="1"/>
  <c r="W49" i="1"/>
  <c r="AC49" i="1" s="1"/>
  <c r="W467" i="1"/>
  <c r="AC467" i="1" s="1"/>
  <c r="W399" i="1"/>
  <c r="AC399" i="1" s="1"/>
  <c r="W247" i="1"/>
  <c r="AC247" i="1" s="1"/>
  <c r="W138" i="1"/>
  <c r="AC138" i="1" s="1"/>
  <c r="W557" i="1"/>
  <c r="AC557" i="1" s="1"/>
  <c r="W37" i="1"/>
  <c r="AC37" i="1" s="1"/>
  <c r="W23" i="1"/>
  <c r="AC23" i="1" s="1"/>
  <c r="W443" i="1"/>
  <c r="AC443" i="1" s="1"/>
  <c r="W115" i="1"/>
  <c r="AC115" i="1" s="1"/>
  <c r="W109" i="1"/>
  <c r="AC109" i="1" s="1"/>
  <c r="W388" i="1"/>
  <c r="AC388" i="1" s="1"/>
  <c r="W486" i="1"/>
  <c r="AC486" i="1" s="1"/>
  <c r="W575" i="1"/>
  <c r="AC575" i="1" s="1"/>
  <c r="AC3" i="1"/>
  <c r="AC645" i="1" l="1"/>
  <c r="W645" i="1"/>
  <c r="W647" i="1"/>
  <c r="AC647" i="1" s="1"/>
</calcChain>
</file>

<file path=xl/comments1.xml><?xml version="1.0" encoding="utf-8"?>
<comments xmlns="http://schemas.openxmlformats.org/spreadsheetml/2006/main">
  <authors>
    <author>harvey.wiernik</author>
  </authors>
  <commentList>
    <comment ref="E57" authorId="0" shape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S296" authorId="0" shape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363" authorId="0" shape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447" authorId="0" shape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473" authorId="0" shape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</commentList>
</comments>
</file>

<file path=xl/sharedStrings.xml><?xml version="1.0" encoding="utf-8"?>
<sst xmlns="http://schemas.openxmlformats.org/spreadsheetml/2006/main" count="2628" uniqueCount="1341">
  <si>
    <t>Finess ARBUST</t>
  </si>
  <si>
    <t>Catégorie</t>
  </si>
  <si>
    <t>Région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</si>
  <si>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</si>
  <si>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</si>
  <si>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</si>
  <si>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</si>
  <si>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</si>
  <si>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</si>
  <si>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santé
PRTS 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</si>
  <si>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</si>
  <si>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</si>
  <si>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</si>
  <si>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</si>
  <si>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</si>
  <si>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</si>
  <si>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</si>
  <si>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</si>
  <si>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</si>
  <si>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actes de biologie et d'anatomocyto-pathologie non inscrits aux nomenclatures</t>
  </si>
  <si>
    <t>Les dispositifs innovants en matière de thérapie cellulaire et tissulaire</t>
  </si>
  <si>
    <t>Les centres nationaux de référence pour la lutte contre les maladies transmissibles</t>
  </si>
  <si>
    <t>TOTAL</t>
  </si>
  <si>
    <t>510000029</t>
  </si>
  <si>
    <t>CHR DE REIMS</t>
  </si>
  <si>
    <t>CHR/U</t>
  </si>
  <si>
    <t>570023630</t>
  </si>
  <si>
    <t>HOPITAUX PRIVES DE METZ</t>
  </si>
  <si>
    <t>EBNL</t>
  </si>
  <si>
    <t>550003354</t>
  </si>
  <si>
    <t>CENTRE HOSPITALIER DE BAR LE DUC</t>
  </si>
  <si>
    <t>CH</t>
  </si>
  <si>
    <t>540000767</t>
  </si>
  <si>
    <t>CENTRE HOSPITALIER DE BRIEY</t>
  </si>
  <si>
    <t>510000037</t>
  </si>
  <si>
    <t>CENTRE HOSPITALIER DE CHALONS</t>
  </si>
  <si>
    <t>520780032</t>
  </si>
  <si>
    <t>CENTRE HOSPITALIER DE CHAUMONT</t>
  </si>
  <si>
    <t>680000973</t>
  </si>
  <si>
    <t>CENTRE HOSPITALIER DE COLMAR</t>
  </si>
  <si>
    <t>670780337</t>
  </si>
  <si>
    <t>CENTRE HOSPITALIER DE HAGUENAU</t>
  </si>
  <si>
    <t>520780057</t>
  </si>
  <si>
    <t>CENTRE HOSPITALIER DE LANGRES</t>
  </si>
  <si>
    <t>880780093</t>
  </si>
  <si>
    <t>CENTRE HOSPITALIER DE REMIREMONT</t>
  </si>
  <si>
    <t>880780077</t>
  </si>
  <si>
    <t>CENTRE HOSPITALIER DE SAINT-DIE</t>
  </si>
  <si>
    <t>670780691</t>
  </si>
  <si>
    <t>CENTRE HOSPITALIER DE SELESTAT</t>
  </si>
  <si>
    <t>100000017</t>
  </si>
  <si>
    <t>CENTRE HOSPITALIER DE TROYES</t>
  </si>
  <si>
    <t>550006795</t>
  </si>
  <si>
    <t>CENTRE HOSPITALIER DE VERDUN/SAINT MIHIEL</t>
  </si>
  <si>
    <t>570000158</t>
  </si>
  <si>
    <t>670000033</t>
  </si>
  <si>
    <t>CENTRE PAUL STRAUSS</t>
  </si>
  <si>
    <t>CLCC</t>
  </si>
  <si>
    <t>510000060</t>
  </si>
  <si>
    <t>CH AUBAN MOET A EPERNAY</t>
  </si>
  <si>
    <t>080000615</t>
  </si>
  <si>
    <t>CH DE CHARLEVILLE MEZIERES</t>
  </si>
  <si>
    <t>520780073</t>
  </si>
  <si>
    <t>CH DE ST DIZIER</t>
  </si>
  <si>
    <t>670780543</t>
  </si>
  <si>
    <t>CH DE WISSEMBOURG</t>
  </si>
  <si>
    <t>CH ROBERT PAX</t>
  </si>
  <si>
    <t>670780345</t>
  </si>
  <si>
    <t>CH SAINTE-CATHERINE DE SAVERNE</t>
  </si>
  <si>
    <t>570015099</t>
  </si>
  <si>
    <t>CH SARREBOURG</t>
  </si>
  <si>
    <t>880007299</t>
  </si>
  <si>
    <t>CHI DE L'OUEST VOSGIEN</t>
  </si>
  <si>
    <t>880007059</t>
  </si>
  <si>
    <t>CHI EMILE DURKHEIM  EPINAL</t>
  </si>
  <si>
    <t>570025254</t>
  </si>
  <si>
    <t>CHIC UNISANTÉ</t>
  </si>
  <si>
    <t>570005165</t>
  </si>
  <si>
    <t>CHR/U METZ-THIONVILLE</t>
  </si>
  <si>
    <t>540023264</t>
  </si>
  <si>
    <t>CHU DE NANCY</t>
  </si>
  <si>
    <t>670000082</t>
  </si>
  <si>
    <t>CLINIQUE ADASSA</t>
  </si>
  <si>
    <t>670780170</t>
  </si>
  <si>
    <t>CLINIQUE DE L'ORANGERIE STRASB.</t>
  </si>
  <si>
    <t>Clinique</t>
  </si>
  <si>
    <t>670016237</t>
  </si>
  <si>
    <t>CLINIQUE SAINTE ODILE</t>
  </si>
  <si>
    <t>670780212</t>
  </si>
  <si>
    <t>CLINIQUE SAINTE-ANNE (GH SAINT-VINCENT)</t>
  </si>
  <si>
    <t>080010473</t>
  </si>
  <si>
    <t>GCS TERRITORIAL ARDENNE NORD</t>
  </si>
  <si>
    <t>GCS</t>
  </si>
  <si>
    <t>670780188</t>
  </si>
  <si>
    <t>GROUPE HOSPITALIER SAINT VINCENT</t>
  </si>
  <si>
    <t>680020336</t>
  </si>
  <si>
    <t>GRPE HOSP REGION MULHOUSE ET SUD ALSACE</t>
  </si>
  <si>
    <t>570001057</t>
  </si>
  <si>
    <t>HÔPITAL BELLE ISLE (HOPITAUX PRIVES DE METZ)</t>
  </si>
  <si>
    <t>570000646</t>
  </si>
  <si>
    <t>HOPITAL CLINIQUE CLAUDE BERNARD METZ</t>
  </si>
  <si>
    <t>570026252</t>
  </si>
  <si>
    <t>HÔPITAL ROBERT SCHUMAN (HOPITAUX PRIVES DE METZ)</t>
  </si>
  <si>
    <t>670780055</t>
  </si>
  <si>
    <t>HOPITAUX UNIVERSITAIRES DE STRASBOURG</t>
  </si>
  <si>
    <t>570000216</t>
  </si>
  <si>
    <t>HOSPITALOR</t>
  </si>
  <si>
    <t>540001286</t>
  </si>
  <si>
    <t>INSTITUT DE CANCEROLOGIE DE LORRAINE</t>
  </si>
  <si>
    <t>510000516</t>
  </si>
  <si>
    <t>INSTITUT JEAN GODINOT</t>
  </si>
  <si>
    <t>510000185</t>
  </si>
  <si>
    <t>POLYCLINIQUE COURLANCY - REIMS</t>
  </si>
  <si>
    <t>540000486</t>
  </si>
  <si>
    <t>POLYCLINIQUE DE GENTILLY NANCY</t>
  </si>
  <si>
    <t>540000478</t>
  </si>
  <si>
    <t>POLYCLINIQUE LOUIS PASTEUR ESSEY LES NANCY</t>
  </si>
  <si>
    <t>540020112</t>
  </si>
  <si>
    <t>SYNDICAT INTERHOSPITALIER SINCAL</t>
  </si>
  <si>
    <t>640780433</t>
  </si>
  <si>
    <t>CLINIQUE SAINT-ETIENNE ET PAYS BASQUE (CAPIO)</t>
  </si>
  <si>
    <t>160014411</t>
  </si>
  <si>
    <t>CENTRE HOSP INTERCOMMUNAL DU PAYS DE COGNAC</t>
  </si>
  <si>
    <t>470000316</t>
  </si>
  <si>
    <t>CENTRE HOSPITALIER AGEN</t>
  </si>
  <si>
    <t>330781204</t>
  </si>
  <si>
    <t>CENTRE HOSPITALIER D'ARCACHON JEAN HAMEAU</t>
  </si>
  <si>
    <t>230780041</t>
  </si>
  <si>
    <t>CENTRE HOSPITALIER DE GUERET</t>
  </si>
  <si>
    <t>330781253</t>
  </si>
  <si>
    <t>CENTRE HOSPITALIER DE LIBOURNE</t>
  </si>
  <si>
    <t>400011177</t>
  </si>
  <si>
    <t>CENTRE HOSPITALIER DE MONT DE MARSAN</t>
  </si>
  <si>
    <t>640781290</t>
  </si>
  <si>
    <t>CENTRE HOSPITALIER DE PAU</t>
  </si>
  <si>
    <t>170780225</t>
  </si>
  <si>
    <t>CENTRE HOSPITALIER DE ROCHEFORT</t>
  </si>
  <si>
    <t>170780191</t>
  </si>
  <si>
    <t>CENTRE HOSPITALIER DE ROYAN</t>
  </si>
  <si>
    <t>170780175</t>
  </si>
  <si>
    <t>CENTRE HOSPITALIER DE SAINTONGE</t>
  </si>
  <si>
    <t>870000023</t>
  </si>
  <si>
    <t>CENTRE HOSPITALIER DE ST-JUNIEN</t>
  </si>
  <si>
    <t>190000042</t>
  </si>
  <si>
    <t>CENTRE HOSPITALIER DUBOIS BRIVE</t>
  </si>
  <si>
    <t>790000012</t>
  </si>
  <si>
    <t>CENTRE HOSPITALIER GEORGES RENON</t>
  </si>
  <si>
    <t>330027509</t>
  </si>
  <si>
    <t>CENTRE HOSPITALIER INTERCOMMUNAL SUD GIRONDE</t>
  </si>
  <si>
    <t>240000059</t>
  </si>
  <si>
    <t>CH BERGERAC</t>
  </si>
  <si>
    <t>240000117</t>
  </si>
  <si>
    <t>CH DE PERIGUEUX</t>
  </si>
  <si>
    <t>640780417</t>
  </si>
  <si>
    <t>CHIC COTE BASQUE</t>
  </si>
  <si>
    <t>CHR/U DE POITIERS</t>
  </si>
  <si>
    <t>870000015</t>
  </si>
  <si>
    <t>CHU DE LIMOGES</t>
  </si>
  <si>
    <t>330781196</t>
  </si>
  <si>
    <t>CHU HOPITAUX DE BORDEAUX</t>
  </si>
  <si>
    <t>470000027</t>
  </si>
  <si>
    <t>CLINIQUE ESQUIROL - SAINT-HILAIRE</t>
  </si>
  <si>
    <t>330780537</t>
  </si>
  <si>
    <t>CLINIQUE MEDICO CHIRURGICALE WALLERSTEIN</t>
  </si>
  <si>
    <t>330780081</t>
  </si>
  <si>
    <t>CLINIQUE SAINT AUGUSTIN</t>
  </si>
  <si>
    <t>400780284</t>
  </si>
  <si>
    <t>CLINIQUE ST-VINCENT DE PAUL</t>
  </si>
  <si>
    <t>330780115</t>
  </si>
  <si>
    <t>CLINIQUE TIVOLI - DUCOS</t>
  </si>
  <si>
    <t>GROUPE HOSPITALIER LA ROCHELLE-RE-AUNIS</t>
  </si>
  <si>
    <t>860013382</t>
  </si>
  <si>
    <t>GROUPE HOSPITALIER NORD VIENNE</t>
  </si>
  <si>
    <t>330000662</t>
  </si>
  <si>
    <t>INSTITUT BERGONIE</t>
  </si>
  <si>
    <t>330780479</t>
  </si>
  <si>
    <t>POLYCLINIQUE BX-NORD AQUITAINE</t>
  </si>
  <si>
    <t>330781402</t>
  </si>
  <si>
    <t>POLYCLINIQUE DE BORDEAUX - TONDU</t>
  </si>
  <si>
    <t>860010321</t>
  </si>
  <si>
    <t>POLYCLNIQUE DE POITIERS</t>
  </si>
  <si>
    <t>870000288</t>
  </si>
  <si>
    <t>330781287</t>
  </si>
  <si>
    <t>CH CHARLES PERRENS</t>
  </si>
  <si>
    <t>EPSM</t>
  </si>
  <si>
    <t>860780048</t>
  </si>
  <si>
    <t>CH HENRI LABORIT</t>
  </si>
  <si>
    <t>890000037</t>
  </si>
  <si>
    <t>CH AUXERRE</t>
  </si>
  <si>
    <t>210780714</t>
  </si>
  <si>
    <t>CH BEAUNE</t>
  </si>
  <si>
    <t>900000365</t>
  </si>
  <si>
    <t>CH BELFORT - MONTBELIARD</t>
  </si>
  <si>
    <t>580780039</t>
  </si>
  <si>
    <t>CH DE L'AGGLOMÉRATION DE NEVERS</t>
  </si>
  <si>
    <t>710780263</t>
  </si>
  <si>
    <t>CH LES CHANAUX MACON</t>
  </si>
  <si>
    <t>390780146</t>
  </si>
  <si>
    <t>CH LONS-LE-SAUNIER</t>
  </si>
  <si>
    <t>390780609</t>
  </si>
  <si>
    <t>CH LOUIS PASTEUR DOLE</t>
  </si>
  <si>
    <t>710780644</t>
  </si>
  <si>
    <t>CH PARAY-LE-MONIAL</t>
  </si>
  <si>
    <t>890970569</t>
  </si>
  <si>
    <t>CH SENS</t>
  </si>
  <si>
    <t>710780958</t>
  </si>
  <si>
    <t>CH W. MOREY CHALON S/SAONE</t>
  </si>
  <si>
    <t>250000452</t>
  </si>
  <si>
    <t>CHI DE HAUTE COMTE</t>
  </si>
  <si>
    <t>700004591</t>
  </si>
  <si>
    <t>210780607</t>
  </si>
  <si>
    <t>CHS LA CHARTREUSE DIJON</t>
  </si>
  <si>
    <t>250000015</t>
  </si>
  <si>
    <t>CHU BESANCON</t>
  </si>
  <si>
    <t>210780581</t>
  </si>
  <si>
    <t>CHU DIJON</t>
  </si>
  <si>
    <t>210987731</t>
  </si>
  <si>
    <t>CLCC GEORGES-FRANCOIS LECLERC</t>
  </si>
  <si>
    <t>210780789</t>
  </si>
  <si>
    <t>CLINIQUE MUTUALISTE BENIGNE JOLY TALANT</t>
  </si>
  <si>
    <t>250000270</t>
  </si>
  <si>
    <t>CLINIQUE SAINT-VINCENT</t>
  </si>
  <si>
    <t>210011789</t>
  </si>
  <si>
    <t>GCS "GROUPEMENT DU GRAND-EST-G.G.EST" CHU DIJON</t>
  </si>
  <si>
    <t>710976705</t>
  </si>
  <si>
    <t>SIH CH MONTCEAU-LES-MINES</t>
  </si>
  <si>
    <t>290000975</t>
  </si>
  <si>
    <t>CENTRE HELIO MARIN ROSCOFF</t>
  </si>
  <si>
    <t>Bretagne</t>
  </si>
  <si>
    <t>560023210</t>
  </si>
  <si>
    <t>CH BRETAGNE ATLANTIQUE - VANNES</t>
  </si>
  <si>
    <t>560005746</t>
  </si>
  <si>
    <t>CH BRETAGNE SUD - LORIENT</t>
  </si>
  <si>
    <t>560014748</t>
  </si>
  <si>
    <t>CH CENTRE BRETAGNE - PONTIVY</t>
  </si>
  <si>
    <t>350000030</t>
  </si>
  <si>
    <t>CH DE FOUGERES</t>
  </si>
  <si>
    <t>220000103</t>
  </si>
  <si>
    <t>CH DE LANNION</t>
  </si>
  <si>
    <t>220000152</t>
  </si>
  <si>
    <t>CH DE PAIMPOL</t>
  </si>
  <si>
    <t>290000306</t>
  </si>
  <si>
    <t>CH DE QUIMPERLE</t>
  </si>
  <si>
    <t>350000048</t>
  </si>
  <si>
    <t>CH DE REDON</t>
  </si>
  <si>
    <t>290021542</t>
  </si>
  <si>
    <t>CH DES PAYS DE MORLAIX</t>
  </si>
  <si>
    <t>220000020</t>
  </si>
  <si>
    <t>CH SAINT BRIEUC</t>
  </si>
  <si>
    <t>350000022</t>
  </si>
  <si>
    <t>CH SAINT MALO</t>
  </si>
  <si>
    <t>290020700</t>
  </si>
  <si>
    <t>CHIC DE QUIMPER</t>
  </si>
  <si>
    <t>350000121</t>
  </si>
  <si>
    <t>CHP ST-GREGOIRE</t>
  </si>
  <si>
    <t>290000017</t>
  </si>
  <si>
    <t>CHR/UU DE BREST</t>
  </si>
  <si>
    <t>350005179</t>
  </si>
  <si>
    <t>CHU DE RENNES</t>
  </si>
  <si>
    <t>560002511</t>
  </si>
  <si>
    <t>CLINIQUE DU TER PLOEMEUR</t>
  </si>
  <si>
    <t>290004142</t>
  </si>
  <si>
    <t>CLINIQUE GRAND LARGE BREST</t>
  </si>
  <si>
    <t>350000139</t>
  </si>
  <si>
    <t>CLINIQUE MUTUALISTE LA SAGESSE - RENNES</t>
  </si>
  <si>
    <t>560002933</t>
  </si>
  <si>
    <t>CLINIQUE MUTUALISTE PORTE DE L'ORIENT- LORIENT</t>
  </si>
  <si>
    <t>350002200</t>
  </si>
  <si>
    <t>CLINIQUE SAINT YVES - RENNES</t>
  </si>
  <si>
    <t>350002812</t>
  </si>
  <si>
    <t>CRLCC EUGÈNE MARQUIS RENNES</t>
  </si>
  <si>
    <t>290019777</t>
  </si>
  <si>
    <t>POLYCLINIQUE DE KERAUDREN BREST</t>
  </si>
  <si>
    <t>450000104</t>
  </si>
  <si>
    <t>CENTRE HOSPITALIER AGGLOMERATION MONTARGOISE</t>
  </si>
  <si>
    <t>410000087</t>
  </si>
  <si>
    <t>CENTRE HOSPITALIER DE BLOIS</t>
  </si>
  <si>
    <t>280000134</t>
  </si>
  <si>
    <t>CENTRE HOSPITALIER DE CHARTRES</t>
  </si>
  <si>
    <t>280500075</t>
  </si>
  <si>
    <t>CENTRE HOSPITALIER DE CHATEAUDUN</t>
  </si>
  <si>
    <t>360000053</t>
  </si>
  <si>
    <t>CENTRE HOSPITALIER DE CHATEAUROUX</t>
  </si>
  <si>
    <t>280000183</t>
  </si>
  <si>
    <t>CENTRE HOSPITALIER DE DREUX</t>
  </si>
  <si>
    <t>180000051</t>
  </si>
  <si>
    <t>CENTRE HOSPITALIER DE VIERZON</t>
  </si>
  <si>
    <t>370000606</t>
  </si>
  <si>
    <t>CENTRE HOSPITALIER DU CHINONAIS</t>
  </si>
  <si>
    <t>180000028</t>
  </si>
  <si>
    <t>CENTRE HOSPITALIER JACQUES CŒUR DE BOURGES</t>
  </si>
  <si>
    <t>450000088</t>
  </si>
  <si>
    <t>CENTRE HOSPITALIER REGIONAL D'ORLEANS</t>
  </si>
  <si>
    <t>410000103</t>
  </si>
  <si>
    <t>CH DE ROMORANTIN-LANTHENAY</t>
  </si>
  <si>
    <t>370000481</t>
  </si>
  <si>
    <t>CHR/UU DE TOURS</t>
  </si>
  <si>
    <t>410004998</t>
  </si>
  <si>
    <t>CLINIQUE DU SAINT COEUR</t>
  </si>
  <si>
    <t>370000085</t>
  </si>
  <si>
    <t>CLINIQUE SAINT-GATIEN</t>
  </si>
  <si>
    <t>370007569</t>
  </si>
  <si>
    <t>POLE SANTE LEONARD DE VINCI</t>
  </si>
  <si>
    <t>450010079</t>
  </si>
  <si>
    <t>POLYCLINIQUE DES LONGUES ALLEES</t>
  </si>
  <si>
    <t>2A0000014</t>
  </si>
  <si>
    <t>CENTRE HOSPITALIER D'AJACCIO</t>
  </si>
  <si>
    <t>Corse</t>
  </si>
  <si>
    <t>2A0000386</t>
  </si>
  <si>
    <t>CH DE CASTELLUCCIO</t>
  </si>
  <si>
    <t>AP-HP</t>
  </si>
  <si>
    <t>Ile-de-France</t>
  </si>
  <si>
    <t>920110020</t>
  </si>
  <si>
    <t>CASH DE NANTERRE</t>
  </si>
  <si>
    <t>920000684</t>
  </si>
  <si>
    <t>CENTRE CHIRURGICAL MARIE LANNELONGUE</t>
  </si>
  <si>
    <t>920300936</t>
  </si>
  <si>
    <t>CENTRE CHIRURGICAL VAL D'OR</t>
  </si>
  <si>
    <t>930110036</t>
  </si>
  <si>
    <t>CH ANDRE GREGOIRE</t>
  </si>
  <si>
    <t>770110013</t>
  </si>
  <si>
    <t>CH ARBELTIER DE COULOMMIERS</t>
  </si>
  <si>
    <t>770110021</t>
  </si>
  <si>
    <t>CH DE FONTAINEBLEAU</t>
  </si>
  <si>
    <t>950110049</t>
  </si>
  <si>
    <t>CH DE GONESSE</t>
  </si>
  <si>
    <t>770170017</t>
  </si>
  <si>
    <t>CH DE MARNE-LA-VALLEE</t>
  </si>
  <si>
    <t>770700185</t>
  </si>
  <si>
    <t>CH DE MEAUX</t>
  </si>
  <si>
    <t>770110062</t>
  </si>
  <si>
    <t>CH DE MONTEREAU</t>
  </si>
  <si>
    <t>770130052</t>
  </si>
  <si>
    <t>CH DE NEMOURS</t>
  </si>
  <si>
    <t>780110052</t>
  </si>
  <si>
    <t>CH DE RAMBOUILLET</t>
  </si>
  <si>
    <t>930110051</t>
  </si>
  <si>
    <t>CH DE ST-DENIS</t>
  </si>
  <si>
    <t>780110078</t>
  </si>
  <si>
    <t>CH DE VERSAILLES</t>
  </si>
  <si>
    <t>910110063</t>
  </si>
  <si>
    <t>CH D'ORSAY</t>
  </si>
  <si>
    <t>940110018</t>
  </si>
  <si>
    <t>CH INTERCOMMUNAL DE CRETEIL</t>
  </si>
  <si>
    <t>780002697</t>
  </si>
  <si>
    <t>CH INTERCOMMUNAL DE MEULAN-LES MUREAUX</t>
  </si>
  <si>
    <t>780001236</t>
  </si>
  <si>
    <t>CH INTERCOMMUNAL DE POISSY ST-GERMAIN</t>
  </si>
  <si>
    <t>770110070</t>
  </si>
  <si>
    <t>CH LEON BINET DE PROVINS</t>
  </si>
  <si>
    <t>910110055</t>
  </si>
  <si>
    <t>CH LONGJUMEAU</t>
  </si>
  <si>
    <t>770110054</t>
  </si>
  <si>
    <t>CH MARC JACQUET</t>
  </si>
  <si>
    <t>950110080</t>
  </si>
  <si>
    <t>CH RENE DUBOS</t>
  </si>
  <si>
    <t>930110069</t>
  </si>
  <si>
    <t>CH ROBERT BALLANGER</t>
  </si>
  <si>
    <t>750140014</t>
  </si>
  <si>
    <t>CH SAINTE-ANNE</t>
  </si>
  <si>
    <t>910019447</t>
  </si>
  <si>
    <t>CH SUD ESSONNE-DOURDAN-ETAMPES</t>
  </si>
  <si>
    <t>910002773</t>
  </si>
  <si>
    <t>CH SUD-FRANCILIEN</t>
  </si>
  <si>
    <t>950110015</t>
  </si>
  <si>
    <t>CH VICTOR DUPOUY</t>
  </si>
  <si>
    <t>920026374</t>
  </si>
  <si>
    <t>CHI DE COURBEVOIE-NEUILLY-PUTEAUX</t>
  </si>
  <si>
    <t>940110042</t>
  </si>
  <si>
    <t>CHI DE VILLENEUVE-ST-GEORGES</t>
  </si>
  <si>
    <t>750110025</t>
  </si>
  <si>
    <t>CHNO DES QUINZE-VINGT PARIS</t>
  </si>
  <si>
    <t>920810736</t>
  </si>
  <si>
    <t>CLINIQUE AMBROISE PARE</t>
  </si>
  <si>
    <t>950807982</t>
  </si>
  <si>
    <t>CLINIQUE CLAUDE BERNARD</t>
  </si>
  <si>
    <t>910150028</t>
  </si>
  <si>
    <t>CMC DE BLIGNY</t>
  </si>
  <si>
    <t>750000549</t>
  </si>
  <si>
    <t>FONDATION OPHTALMOLOGIQUE ROTHSCHILD</t>
  </si>
  <si>
    <t>750300121</t>
  </si>
  <si>
    <t>FONDATION SAINT JEAN DE DIEU - CLINIQUE OUDINOT</t>
  </si>
  <si>
    <t>950013870</t>
  </si>
  <si>
    <t>G.H.E.M. - HOPITAL SIMONE VEIL</t>
  </si>
  <si>
    <t>GCS CNCR</t>
  </si>
  <si>
    <t>GCS GDS Recherche et enseignement</t>
  </si>
  <si>
    <t xml:space="preserve">GCS GROUPE HOSP DE L'EST FRANCILIEN </t>
  </si>
  <si>
    <t>750050940</t>
  </si>
  <si>
    <t>GCS UNICANCER</t>
  </si>
  <si>
    <t>750006728</t>
  </si>
  <si>
    <t>GROUPE HOSPITALIER DIACONESSES CROIX SAINT-SIMON</t>
  </si>
  <si>
    <t>930021480</t>
  </si>
  <si>
    <t>GROUPE HOSPITALIER INTERCOMMUNAL LE RAINCY - MONTFERMEIL</t>
  </si>
  <si>
    <t>GROUPE HOSPITALIER PARIS SAINT-JOSEPH</t>
  </si>
  <si>
    <t>940000664</t>
  </si>
  <si>
    <t>GUSTAVE ROUSSY</t>
  </si>
  <si>
    <t>920000650</t>
  </si>
  <si>
    <t>HOPITAL FOCH</t>
  </si>
  <si>
    <t>920300043</t>
  </si>
  <si>
    <t>HOPITAL PRIVE D ANTONY</t>
  </si>
  <si>
    <t>910300219</t>
  </si>
  <si>
    <t>HOPITAL PRIVE JACQUES CARTIER</t>
  </si>
  <si>
    <t>940000649</t>
  </si>
  <si>
    <t>HOPITAL SAINT-CAMILLE - BRY S/MARNE</t>
  </si>
  <si>
    <t>750160012</t>
  </si>
  <si>
    <t>INSTITUT CURIE - Paris Saint-Cloud</t>
  </si>
  <si>
    <t>750150104</t>
  </si>
  <si>
    <t>INSTITUT MUTUALISTE MONTSOURIS</t>
  </si>
  <si>
    <t>940016819</t>
  </si>
  <si>
    <t>LES HOPITAUX DE SAINT MAURICE</t>
  </si>
  <si>
    <t>750150187</t>
  </si>
  <si>
    <t>MAISON MEDICALE JEANNE GARNIER</t>
  </si>
  <si>
    <t>770300275</t>
  </si>
  <si>
    <t>POLYCLINIQUE DE LA FORET</t>
  </si>
  <si>
    <t>920813623</t>
  </si>
  <si>
    <t>SANTE SERVICE</t>
  </si>
  <si>
    <t>300780046</t>
  </si>
  <si>
    <t>CENTRE HOSPITALIER ALES - CEVENNES</t>
  </si>
  <si>
    <t>650780166</t>
  </si>
  <si>
    <t>CENTRE HOSPITALIER BAGNERES DE BIGORRE</t>
  </si>
  <si>
    <t>300780053</t>
  </si>
  <si>
    <t>CENTRE HOSPITALIER BAGNOLS SUR CEZE</t>
  </si>
  <si>
    <t>340780055</t>
  </si>
  <si>
    <t>CENTRE HOSPITALIER BEZIERS</t>
  </si>
  <si>
    <t>110780061</t>
  </si>
  <si>
    <t>CENTRE HOSPITALIER CARCASSONNE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</si>
  <si>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</si>
  <si>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</si>
  <si>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</si>
  <si>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</si>
  <si>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</si>
  <si>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</si>
  <si>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460780216</t>
  </si>
  <si>
    <t>650780158</t>
  </si>
  <si>
    <t>CENTRE HOSPITALIER LOURDES</t>
  </si>
  <si>
    <t>110780137</t>
  </si>
  <si>
    <t>CENTRE HOSPITALIER NARBONNE</t>
  </si>
  <si>
    <t>660780180</t>
  </si>
  <si>
    <t>CENTRE HOSPITALIER PERPIGNAN</t>
  </si>
  <si>
    <t>120780044</t>
  </si>
  <si>
    <t>CH "HOPITAL JACQUES PUEL" DE RODEZ</t>
  </si>
  <si>
    <t>120004528</t>
  </si>
  <si>
    <t>CH DE MILLAU</t>
  </si>
  <si>
    <t>120004619</t>
  </si>
  <si>
    <t>CH DE SAINT-AFFRIQUE</t>
  </si>
  <si>
    <t>120780069</t>
  </si>
  <si>
    <t>CH VILLEFRANCHE DE ROUERGUE</t>
  </si>
  <si>
    <t>090781774</t>
  </si>
  <si>
    <t>CHI DU VAL D'ARIEGE</t>
  </si>
  <si>
    <t>340780477</t>
  </si>
  <si>
    <t>CHU MONTPELLIER</t>
  </si>
  <si>
    <t>300780038</t>
  </si>
  <si>
    <t>CHU NIMES</t>
  </si>
  <si>
    <t>310780382</t>
  </si>
  <si>
    <t>340780642</t>
  </si>
  <si>
    <t>CLINIQUE BEAU SOLEIL</t>
  </si>
  <si>
    <t>310781000</t>
  </si>
  <si>
    <t>CLINIQUE DES CEDRES</t>
  </si>
  <si>
    <t>310781505</t>
  </si>
  <si>
    <t>CLINIQUE D'OCCITANIE</t>
  </si>
  <si>
    <t>CLINIQUE DU PONT DE CHAUME</t>
  </si>
  <si>
    <t>310780150</t>
  </si>
  <si>
    <t>CLINIQUE MEDIPOLE GARONNE</t>
  </si>
  <si>
    <t>110780483</t>
  </si>
  <si>
    <t>CLINIQUE MONTREAL</t>
  </si>
  <si>
    <t>310780101</t>
  </si>
  <si>
    <t>CLINIQUE SAINT JEAN LANGUEDOC</t>
  </si>
  <si>
    <t>660780784</t>
  </si>
  <si>
    <t>CLINIQUE SAINT PIERRE</t>
  </si>
  <si>
    <t>310781406</t>
  </si>
  <si>
    <t>HOTEL DIEU ST-JACQUES CHU DE TOULOUSE</t>
  </si>
  <si>
    <t>340000207</t>
  </si>
  <si>
    <t>ICM (INSTITUT REGIONAL DU CANCER DE MONTPELLIER)</t>
  </si>
  <si>
    <t>310782347</t>
  </si>
  <si>
    <t>INSTITUT CLAUDIUS REGAUD</t>
  </si>
  <si>
    <t>340011295</t>
  </si>
  <si>
    <t>LES HOPITAUX DU BASSIN DE THAU</t>
  </si>
  <si>
    <t>310780283</t>
  </si>
  <si>
    <t>NOUVELLE CLINIQUE DE L'UNION</t>
  </si>
  <si>
    <t>340015965</t>
  </si>
  <si>
    <t>POLYCLINIQUE SAINT PRIVAT</t>
  </si>
  <si>
    <t>660790387</t>
  </si>
  <si>
    <t>POLYCLINIQUE SAINT ROCH</t>
  </si>
  <si>
    <t>650780679</t>
  </si>
  <si>
    <t>S.A. CLINIQUE DE L'ORMEAU</t>
  </si>
  <si>
    <t>310780259</t>
  </si>
  <si>
    <t>S.A. CLINIQUE PASTEUR</t>
  </si>
  <si>
    <t>300780152</t>
  </si>
  <si>
    <t>SA HOPITAL PRIVE LES FRANCISCAINES</t>
  </si>
  <si>
    <t>800000028</t>
  </si>
  <si>
    <t>CENTRE HOSPITALIER D'ABBEVILLE</t>
  </si>
  <si>
    <t>600100713</t>
  </si>
  <si>
    <t>CENTRE HOSPITALIER DE BEAUVAIS</t>
  </si>
  <si>
    <t>020004404</t>
  </si>
  <si>
    <t>CENTRE HOSPITALIER DE CHATEAU THIERRY</t>
  </si>
  <si>
    <t>020000253</t>
  </si>
  <si>
    <t>CENTRE HOSPITALIER DE LAON</t>
  </si>
  <si>
    <t>020000063</t>
  </si>
  <si>
    <t>CENTRE HOSPITALIER DE SAINT QUENTIN</t>
  </si>
  <si>
    <t>620118513</t>
  </si>
  <si>
    <t>CENTRE MCO COTE D'OPALE</t>
  </si>
  <si>
    <t>620100057</t>
  </si>
  <si>
    <t>CH ARRAS</t>
  </si>
  <si>
    <t>620103432</t>
  </si>
  <si>
    <t>CH ARRONDISSEMENT DE MONTREUIL</t>
  </si>
  <si>
    <t>620100651</t>
  </si>
  <si>
    <t>CH BETHUNE</t>
  </si>
  <si>
    <t>620103440</t>
  </si>
  <si>
    <t>CH BOULOGNE-SUR-MER</t>
  </si>
  <si>
    <t>620101337</t>
  </si>
  <si>
    <t>CH CALAIS</t>
  </si>
  <si>
    <t>590781605</t>
  </si>
  <si>
    <t>CH CAMBRAI</t>
  </si>
  <si>
    <t>590783239</t>
  </si>
  <si>
    <t>CH DOUAI</t>
  </si>
  <si>
    <t>590781415</t>
  </si>
  <si>
    <t>CH DUNKERQUE</t>
  </si>
  <si>
    <t>590782652</t>
  </si>
  <si>
    <t>CH HAZEBROUCK</t>
  </si>
  <si>
    <t>590781670</t>
  </si>
  <si>
    <t>CH LE QUESNOY</t>
  </si>
  <si>
    <t>620100685</t>
  </si>
  <si>
    <t>CH LENS</t>
  </si>
  <si>
    <t>590782421</t>
  </si>
  <si>
    <t>CH ROUBAIX</t>
  </si>
  <si>
    <t>590781902</t>
  </si>
  <si>
    <t>CH TOURCOING</t>
  </si>
  <si>
    <t>590782215</t>
  </si>
  <si>
    <t>CH VALENCIENNES</t>
  </si>
  <si>
    <t>600100721</t>
  </si>
  <si>
    <t>CHICN - CENTRE HOSPITALIER INTERCOMMUNAL COMPIEGNE NOYON</t>
  </si>
  <si>
    <t>590780193</t>
  </si>
  <si>
    <t>CHR/U LILLE</t>
  </si>
  <si>
    <t>800000044</t>
  </si>
  <si>
    <t>CHU AMIENS</t>
  </si>
  <si>
    <t>590000188</t>
  </si>
  <si>
    <t>CLCC OSCAR LAMBRET LILLE</t>
  </si>
  <si>
    <t>620100750</t>
  </si>
  <si>
    <t>590780250</t>
  </si>
  <si>
    <t>CLINIQUE LILLE-SUD</t>
  </si>
  <si>
    <t>620000026</t>
  </si>
  <si>
    <t>ETABLISSEMENT HOPALE BERCK</t>
  </si>
  <si>
    <t>590051801</t>
  </si>
  <si>
    <t>GCS DU GPT DES HOPITAUX DE L'ICL</t>
  </si>
  <si>
    <t>620001834</t>
  </si>
  <si>
    <t>GROUPE AHNAC</t>
  </si>
  <si>
    <t>600101984</t>
  </si>
  <si>
    <t>GROUPEMENT HOSPITALIER PUBLIC DU SUD DE L'OISE</t>
  </si>
  <si>
    <t>590780383</t>
  </si>
  <si>
    <t>POLYCLINIQUE DE LA LOUVIERE</t>
  </si>
  <si>
    <t>590780268</t>
  </si>
  <si>
    <t>POLYCLINIQUE DU BOIS</t>
  </si>
  <si>
    <t>590008041</t>
  </si>
  <si>
    <t>POLYCLINIQUE VAUBAN</t>
  </si>
  <si>
    <t>800009920</t>
  </si>
  <si>
    <t>SA CLINIQUE VICTOR PAUCHET</t>
  </si>
  <si>
    <t>800013179</t>
  </si>
  <si>
    <t>CLINIQUE DE L'EUROPE</t>
  </si>
  <si>
    <t>140000555</t>
  </si>
  <si>
    <t>CENTRE FRANCOIS BACLESSE - CAEN</t>
  </si>
  <si>
    <t>Normandie</t>
  </si>
  <si>
    <t>610780082</t>
  </si>
  <si>
    <t>CENTRE HOSPITALIER ALENCON</t>
  </si>
  <si>
    <t>610780090</t>
  </si>
  <si>
    <t>CENTRE HOSPITALIER ARGENTAN</t>
  </si>
  <si>
    <t>140000035</t>
  </si>
  <si>
    <t>CENTRE HOSPITALIER DE LISIEUX</t>
  </si>
  <si>
    <t>610780165</t>
  </si>
  <si>
    <t>CENTRE HOSPITALIER JACQUES MONOD - FLERS</t>
  </si>
  <si>
    <t>610780074</t>
  </si>
  <si>
    <t>CENTRE HOSPITALIER L'AIGLE</t>
  </si>
  <si>
    <t>610780124</t>
  </si>
  <si>
    <t>CENTRE HOSPITALIER MORTAGNE AU PERCH</t>
  </si>
  <si>
    <t>500000054</t>
  </si>
  <si>
    <t>CH AVRANCHES-GRANVILLE</t>
  </si>
  <si>
    <t>760780023</t>
  </si>
  <si>
    <t>CH DIEPPE</t>
  </si>
  <si>
    <t>270000086</t>
  </si>
  <si>
    <t>CH GISORS</t>
  </si>
  <si>
    <t>610790594</t>
  </si>
  <si>
    <t>CH INTERCOMMUNAL DES ANDAINES</t>
  </si>
  <si>
    <t>760780726</t>
  </si>
  <si>
    <t>CH LE HAVRE</t>
  </si>
  <si>
    <t>500000112</t>
  </si>
  <si>
    <t>CH MEMORIAL DE SAINT-LO</t>
  </si>
  <si>
    <t>500000013</t>
  </si>
  <si>
    <t>CH PUBLIC DU COTENTIN</t>
  </si>
  <si>
    <t>760024042</t>
  </si>
  <si>
    <t>CHI ELBEUF-LOUVIERS VAL DE REUIL</t>
  </si>
  <si>
    <t>270023724</t>
  </si>
  <si>
    <t>CHI EVREUX-VERNON</t>
  </si>
  <si>
    <t>140017237</t>
  </si>
  <si>
    <t>CHP ST MARTIN CAEN</t>
  </si>
  <si>
    <t>760780270</t>
  </si>
  <si>
    <t>CHS DU ROUVRAY SOTTEVILLE-LES-ROUEN</t>
  </si>
  <si>
    <t>140000100</t>
  </si>
  <si>
    <t>CHU COTE DE NACRE - CAEN</t>
  </si>
  <si>
    <t>760780239</t>
  </si>
  <si>
    <t>CHU ROUEN</t>
  </si>
  <si>
    <t>760000166</t>
  </si>
  <si>
    <t>CLCC HENRI BECQUEREL ROUEN</t>
  </si>
  <si>
    <t>CLINIQUE DES ORMEAUX</t>
  </si>
  <si>
    <t>760780510</t>
  </si>
  <si>
    <t>CLINIQUE DU CEDRE</t>
  </si>
  <si>
    <t>760021329</t>
  </si>
  <si>
    <t>HOPITAL PRIVE DE L'ESTUAIRE</t>
  </si>
  <si>
    <t>440024982</t>
  </si>
  <si>
    <t>CLINIQUE SAINT AUGUSTIN (ASSOCIATION HOSPITALIERE DE L'OUEST)</t>
  </si>
  <si>
    <t>Pays de la Loire</t>
  </si>
  <si>
    <t>440000313</t>
  </si>
  <si>
    <t>CENTRE HOSPITALIER CHATEAUBRIANT</t>
  </si>
  <si>
    <t>490000676</t>
  </si>
  <si>
    <t>CENTRE HOSPITALIER DE CHOLET</t>
  </si>
  <si>
    <t>850000019</t>
  </si>
  <si>
    <t>CENTRE HOSPITALIER DE LA ROCHE/YON</t>
  </si>
  <si>
    <t>490528452</t>
  </si>
  <si>
    <t>CENTRE HOSPITALIER DE SAUMUR</t>
  </si>
  <si>
    <t>440000057</t>
  </si>
  <si>
    <t>CENTRE HOSPITALIER DE ST NAZAIRE</t>
  </si>
  <si>
    <t>720000025</t>
  </si>
  <si>
    <t>CENTRE HOSPITALIER DU MANS</t>
  </si>
  <si>
    <t>850000035</t>
  </si>
  <si>
    <t>CENTRE HOSPITALIER FONTENAY LE COMTE</t>
  </si>
  <si>
    <t>490000031</t>
  </si>
  <si>
    <t>CHU D'ANGERS</t>
  </si>
  <si>
    <t>440000289</t>
  </si>
  <si>
    <t>CHU DE NANTES</t>
  </si>
  <si>
    <t>490014909</t>
  </si>
  <si>
    <t>CLINIQUE DE L'ANJOU</t>
  </si>
  <si>
    <t>850000126</t>
  </si>
  <si>
    <t>CLINIQUE SUD VENDEE</t>
  </si>
  <si>
    <t>GCS"HOPITAUX UNIVERSITAIRES GRAND OUEST" (HUGO)</t>
  </si>
  <si>
    <t>490000155</t>
  </si>
  <si>
    <t xml:space="preserve">INSTITUT DE CANCEROLOGIE DE L'OUEST (ICO) </t>
  </si>
  <si>
    <t>440041580</t>
  </si>
  <si>
    <t>NOUVELLES CLINIQUES NANTAISES</t>
  </si>
  <si>
    <t>720017748</t>
  </si>
  <si>
    <t>POLE SANTE SUD SITE CMCM</t>
  </si>
  <si>
    <t>440002020</t>
  </si>
  <si>
    <t>POLYCLINIQUE DE L'EUROPE</t>
  </si>
  <si>
    <t>720000199</t>
  </si>
  <si>
    <t>SA CLINIQUE CHIR. LE PRE-PASTEUR</t>
  </si>
  <si>
    <t>130786049</t>
  </si>
  <si>
    <t>AP-HM</t>
  </si>
  <si>
    <t>Provence-Alpes-Côte-d'Azur</t>
  </si>
  <si>
    <t>060000528</t>
  </si>
  <si>
    <t>CENTRE ANTOINE LACASSAGNE</t>
  </si>
  <si>
    <t>060780954</t>
  </si>
  <si>
    <t>CH D'ANTIBES JUAN LES PINS</t>
  </si>
  <si>
    <t>130781446</t>
  </si>
  <si>
    <t>CH D'AUBAGNE</t>
  </si>
  <si>
    <t>050000116</t>
  </si>
  <si>
    <t>CH ESCARTONS</t>
  </si>
  <si>
    <t>840006597</t>
  </si>
  <si>
    <t>CH HENRI DUFFAUT</t>
  </si>
  <si>
    <t>130789274</t>
  </si>
  <si>
    <t>130789316</t>
  </si>
  <si>
    <t>CH LES RAYETTES</t>
  </si>
  <si>
    <t>130041916</t>
  </si>
  <si>
    <t>CH PAYS D'AIX - CHI AIX-PERTUIS</t>
  </si>
  <si>
    <t>830100566</t>
  </si>
  <si>
    <t>CHI DE FREJUS SAINT RAPHAEL</t>
  </si>
  <si>
    <t>830100616</t>
  </si>
  <si>
    <t>CHI TOULON LA SEYNE</t>
  </si>
  <si>
    <t>050002948</t>
  </si>
  <si>
    <t>CHICAS GAP-SISTERON</t>
  </si>
  <si>
    <t>060785011</t>
  </si>
  <si>
    <t>CHU DE NICE</t>
  </si>
  <si>
    <t>130810740</t>
  </si>
  <si>
    <t>CLINIQUE AXIUM</t>
  </si>
  <si>
    <t>060800166</t>
  </si>
  <si>
    <t>CLINIQUE DE L'ESPERANCE</t>
  </si>
  <si>
    <t>840013312</t>
  </si>
  <si>
    <t>CLINIQUE RHONE DURANCE</t>
  </si>
  <si>
    <t>840000350</t>
  </si>
  <si>
    <t>CLINIQUE SAINTE CATHERINE</t>
  </si>
  <si>
    <t>130785678</t>
  </si>
  <si>
    <t>CLINIQUE VERT COTEAU</t>
  </si>
  <si>
    <t>130783962</t>
  </si>
  <si>
    <t>CLINIQUE WULFRAN PUGET</t>
  </si>
  <si>
    <t>130785652</t>
  </si>
  <si>
    <t>FONDATION HOPITAL SAINT JOSEPH</t>
  </si>
  <si>
    <t>130043326</t>
  </si>
  <si>
    <t>GCS PRRC PACA OUEST ET SIEGE</t>
  </si>
  <si>
    <t>130043664</t>
  </si>
  <si>
    <t>HOPITAL EUROPEEN DESBIEF AMBOISE PARE</t>
  </si>
  <si>
    <t>060791811</t>
  </si>
  <si>
    <t>HOPITAL PRIVE GERIATRIQUE LES SOURCES</t>
  </si>
  <si>
    <t>060780947</t>
  </si>
  <si>
    <t>HOPITAUX PEDIATRIQUES NICE CHU LENVAL</t>
  </si>
  <si>
    <t>130784051</t>
  </si>
  <si>
    <t>060780491</t>
  </si>
  <si>
    <t>INSTITUT ARNAULT TZANCK</t>
  </si>
  <si>
    <t>130001647</t>
  </si>
  <si>
    <t>INSTITUT PAOLI CALMETTES</t>
  </si>
  <si>
    <t>030780100</t>
  </si>
  <si>
    <t>CENTRE HOSPITALIER DE MONTLUCON</t>
  </si>
  <si>
    <t>030780118</t>
  </si>
  <si>
    <t>CENTRE HOSPITALIER DE VICHY</t>
  </si>
  <si>
    <t>030780092</t>
  </si>
  <si>
    <t>CENTRE HOSPITALIER MOULINS YZEURE</t>
  </si>
  <si>
    <t>690000880</t>
  </si>
  <si>
    <t>CENTRE LEON BERARD</t>
  </si>
  <si>
    <t>630000479</t>
  </si>
  <si>
    <t>CENTRE REGIONAL JEAN PERRIN</t>
  </si>
  <si>
    <t>730780111</t>
  </si>
  <si>
    <t>CH AIX-LES-BAINS</t>
  </si>
  <si>
    <t>740790258</t>
  </si>
  <si>
    <t>CH ALPES-LEMAN (CHAL)</t>
  </si>
  <si>
    <t>740781133</t>
  </si>
  <si>
    <t>CH ANNECY-GENEVOIS</t>
  </si>
  <si>
    <t>070005566</t>
  </si>
  <si>
    <t>CH ARDECHE MERIDIONALE</t>
  </si>
  <si>
    <t>070780358</t>
  </si>
  <si>
    <t>CH ARDECHE-NORD</t>
  </si>
  <si>
    <t>010780062</t>
  </si>
  <si>
    <t>CH BELLEY</t>
  </si>
  <si>
    <t>010780054</t>
  </si>
  <si>
    <t>CH BOURG-EN-BRESSE</t>
  </si>
  <si>
    <t>380780049</t>
  </si>
  <si>
    <t>CH BOURGOIN-JALLIEU</t>
  </si>
  <si>
    <t>730000015</t>
  </si>
  <si>
    <t>260000047</t>
  </si>
  <si>
    <t>CH MONTELIMAR</t>
  </si>
  <si>
    <t>420780033</t>
  </si>
  <si>
    <t>CH ROANNE</t>
  </si>
  <si>
    <t>690780044</t>
  </si>
  <si>
    <t>CH SAINTE-FOY-LES-LYON</t>
  </si>
  <si>
    <t>690805361</t>
  </si>
  <si>
    <t>CH SAINT-JOSEPH/SAINT-LUC</t>
  </si>
  <si>
    <t>260000021</t>
  </si>
  <si>
    <t>CH VALENCE</t>
  </si>
  <si>
    <t>070002878</t>
  </si>
  <si>
    <t>CH VALS D'ARDECHE</t>
  </si>
  <si>
    <t>380781435</t>
  </si>
  <si>
    <t>CH VIENNE</t>
  </si>
  <si>
    <t>630780989</t>
  </si>
  <si>
    <t>CHU DE CLERMONT-FERRAND</t>
  </si>
  <si>
    <t>380780080</t>
  </si>
  <si>
    <t>CHU GRENOBLE</t>
  </si>
  <si>
    <t>420784878</t>
  </si>
  <si>
    <t>CHU SAINT-ETIENNE</t>
  </si>
  <si>
    <t>380786442</t>
  </si>
  <si>
    <t>CLINIQUE BELLEDONNE</t>
  </si>
  <si>
    <t>740780416</t>
  </si>
  <si>
    <t>CLINIQUE D'ARGONAY</t>
  </si>
  <si>
    <t>420782310</t>
  </si>
  <si>
    <t>CLINIQUE DU RENAISON</t>
  </si>
  <si>
    <t>420010050</t>
  </si>
  <si>
    <t>CLINIQUE MUTUALISTE DE LA LOIRE</t>
  </si>
  <si>
    <t>690037296</t>
  </si>
  <si>
    <t>GCS LCU LYON CANCÉROLOGIE UNIVERSITÉ</t>
  </si>
  <si>
    <t>420013492</t>
  </si>
  <si>
    <t>GCS-ES INSTITUT CANCEROLOGIE LUCIEN NEUWIRTH</t>
  </si>
  <si>
    <t>380012658</t>
  </si>
  <si>
    <t>GROUPE HOSPITALIER MUTUALISTE DE GRENOBLE</t>
  </si>
  <si>
    <t>690782222</t>
  </si>
  <si>
    <t>HOPITAL NORD-OUEST (VILLEFRANCHE-SUR-SAONE)</t>
  </si>
  <si>
    <t>420011413</t>
  </si>
  <si>
    <t>HOPITAL PRIVE DE LA LOIRE</t>
  </si>
  <si>
    <t>690023411</t>
  </si>
  <si>
    <t>HOPITAL PRIVE JEAN MERMOZ</t>
  </si>
  <si>
    <t>740001839</t>
  </si>
  <si>
    <t>HOPITAUX DES PAYS DU MONT-BLANC</t>
  </si>
  <si>
    <t>740790381</t>
  </si>
  <si>
    <t>HOPITAUX DU LEMAN</t>
  </si>
  <si>
    <t>690781810</t>
  </si>
  <si>
    <t>HOSPICES CIVILS DE LYON</t>
  </si>
  <si>
    <t>690793468</t>
  </si>
  <si>
    <t>INFIRMERIE PROTESTANTE DE LYON</t>
  </si>
  <si>
    <t>630780211</t>
  </si>
  <si>
    <t>POLE SANTE REPUBLIQUE - CLERMONT</t>
  </si>
  <si>
    <t>030780548</t>
  </si>
  <si>
    <t>POLYCL PERGOLA - VICHY</t>
  </si>
  <si>
    <t>690788930</t>
  </si>
  <si>
    <t>SOINS ET SANTE</t>
  </si>
  <si>
    <t>690780101</t>
  </si>
  <si>
    <t>CH LE VINATIER</t>
  </si>
  <si>
    <t>970100228</t>
  </si>
  <si>
    <t>CHU DE POINTE A PITRE/ ABYMES</t>
  </si>
  <si>
    <t>zz-Guadeloupe</t>
  </si>
  <si>
    <t>CENTRE HOSPITALIER DE CAYENNE</t>
  </si>
  <si>
    <t>zz-Guyane</t>
  </si>
  <si>
    <t>970300083</t>
  </si>
  <si>
    <t>CENTRE HOSPITALIER DE ST LAURENT DU MARONI</t>
  </si>
  <si>
    <t>970300265</t>
  </si>
  <si>
    <t>CENTRE MEDICO CHIRURGICAL DE KOUROU</t>
  </si>
  <si>
    <t>970302121</t>
  </si>
  <si>
    <t>CH DE L'OUEST GUYANAIS FRANCK JOLY</t>
  </si>
  <si>
    <t>970408589</t>
  </si>
  <si>
    <t>CHR/U REUNION</t>
  </si>
  <si>
    <t>zz-Océan Indien</t>
  </si>
  <si>
    <t>970462107</t>
  </si>
  <si>
    <t>CLINIQUE SAINTE CLOTILDE</t>
  </si>
  <si>
    <t>970403606</t>
  </si>
  <si>
    <t>G.H. EST-REUNION</t>
  </si>
  <si>
    <t>970211207</t>
  </si>
  <si>
    <t>CHU DE MARTINIQUE</t>
  </si>
  <si>
    <t>zz-Martinique</t>
  </si>
  <si>
    <t>750810814</t>
  </si>
  <si>
    <t>SERVICE DE SANTE DES ARMEES</t>
  </si>
  <si>
    <t>SSA</t>
  </si>
  <si>
    <t xml:space="preserve"> </t>
  </si>
  <si>
    <t>680000320</t>
  </si>
  <si>
    <t>240000190</t>
  </si>
  <si>
    <t>POLYCLINIQUE FRANCHEVILLE</t>
  </si>
  <si>
    <t>CLINIQUE DU PARC</t>
  </si>
  <si>
    <t>330000332</t>
  </si>
  <si>
    <t>HOPITAL SUBURBAIN DU BOUSCAT</t>
  </si>
  <si>
    <t>M.S.P.BX. BAGATELLE</t>
  </si>
  <si>
    <t>330780206</t>
  </si>
  <si>
    <t>CLINIQUE D'ARCACHON</t>
  </si>
  <si>
    <t>330780263</t>
  </si>
  <si>
    <t>POLYCLINIQUE BORDEAUX RIVE DROITE</t>
  </si>
  <si>
    <t>400780193</t>
  </si>
  <si>
    <t>CENTRE HOSPITALIER DE DAX</t>
  </si>
  <si>
    <t>640780490</t>
  </si>
  <si>
    <t>640780748</t>
  </si>
  <si>
    <t>POLYCLINIQUE COTE BASQUE SUD</t>
  </si>
  <si>
    <t>640780821</t>
  </si>
  <si>
    <t>640780938</t>
  </si>
  <si>
    <t>POLYCLINIQUE MARZET</t>
  </si>
  <si>
    <t>030781116</t>
  </si>
  <si>
    <t>030785430</t>
  </si>
  <si>
    <t>150780096</t>
  </si>
  <si>
    <t>150780732</t>
  </si>
  <si>
    <t>430000018</t>
  </si>
  <si>
    <t>630010296</t>
  </si>
  <si>
    <t>HAD 63</t>
  </si>
  <si>
    <t>140000159</t>
  </si>
  <si>
    <t>140016155</t>
  </si>
  <si>
    <t>HAD BAYEUX</t>
  </si>
  <si>
    <t>140016759</t>
  </si>
  <si>
    <t>POLYCLINIQUE DU PARC</t>
  </si>
  <si>
    <t>580780138</t>
  </si>
  <si>
    <t>710780917</t>
  </si>
  <si>
    <t>220000046</t>
  </si>
  <si>
    <t>220000269</t>
  </si>
  <si>
    <t>290000074</t>
  </si>
  <si>
    <t>290000140</t>
  </si>
  <si>
    <t>290000207</t>
  </si>
  <si>
    <t>290023431</t>
  </si>
  <si>
    <t>350002192</t>
  </si>
  <si>
    <t>560008799</t>
  </si>
  <si>
    <t>180004145</t>
  </si>
  <si>
    <t>410000095</t>
  </si>
  <si>
    <t>CENTRE HOSPITALIER DE VENDOME</t>
  </si>
  <si>
    <t>410000202</t>
  </si>
  <si>
    <t>POLYCLINIQUE DE BLOIS</t>
  </si>
  <si>
    <t>080000037</t>
  </si>
  <si>
    <t>520780214</t>
  </si>
  <si>
    <t>2B0000020</t>
  </si>
  <si>
    <t>CLINIQUE OCEANE</t>
  </si>
  <si>
    <t>760780734</t>
  </si>
  <si>
    <t>HOPITAL PIERRE ROUQUES - LES BLUETS</t>
  </si>
  <si>
    <t>750300360</t>
  </si>
  <si>
    <t>HOPITAL PRIVE DES PEUPLIERS</t>
  </si>
  <si>
    <t>CLINIQUE VICTOR HUGO</t>
  </si>
  <si>
    <t>750300766</t>
  </si>
  <si>
    <t>780110011</t>
  </si>
  <si>
    <t>780300208</t>
  </si>
  <si>
    <t>CLINIQUE SAINT LOUIS</t>
  </si>
  <si>
    <t>780300414</t>
  </si>
  <si>
    <t>920000643</t>
  </si>
  <si>
    <t>920008539</t>
  </si>
  <si>
    <t>920300761</t>
  </si>
  <si>
    <t>CLINIQUE HARTMANN</t>
  </si>
  <si>
    <t>920301033</t>
  </si>
  <si>
    <t>CLINIQUE DE LA PORTE DE ST CLOUD</t>
  </si>
  <si>
    <t>940000656</t>
  </si>
  <si>
    <t>940300031</t>
  </si>
  <si>
    <t>CLINIQUE DE BERCY</t>
  </si>
  <si>
    <t>950300244</t>
  </si>
  <si>
    <t>CLINIQUE SAINTE MARIE</t>
  </si>
  <si>
    <t>970421038</t>
  </si>
  <si>
    <t>CH GABRIEL MARTIN</t>
  </si>
  <si>
    <t>970462081</t>
  </si>
  <si>
    <t>110780228</t>
  </si>
  <si>
    <t>POLYCLINIQUE LE LANGUEDOC</t>
  </si>
  <si>
    <t>300780285</t>
  </si>
  <si>
    <t>CLINIQUE VALDEGOUR</t>
  </si>
  <si>
    <t>CLINIQUE KENNEDY</t>
  </si>
  <si>
    <t>300788502</t>
  </si>
  <si>
    <t>340000025</t>
  </si>
  <si>
    <t>340009885</t>
  </si>
  <si>
    <t>POLYCLINIQUE CHAMPEAU</t>
  </si>
  <si>
    <t>340015502</t>
  </si>
  <si>
    <t>CLINIQUE LE MILLENAIRE</t>
  </si>
  <si>
    <t>CLINIQUE SAINT JEAN</t>
  </si>
  <si>
    <t>340780667</t>
  </si>
  <si>
    <t>340780675</t>
  </si>
  <si>
    <t>CLINIQUE CLEMENTVILLE</t>
  </si>
  <si>
    <t>340781608</t>
  </si>
  <si>
    <t>190000075</t>
  </si>
  <si>
    <t>CENTRE HOSPITALIER D'USSEL</t>
  </si>
  <si>
    <t>230780082</t>
  </si>
  <si>
    <t>310780671</t>
  </si>
  <si>
    <t>320780117</t>
  </si>
  <si>
    <t>CENTRE HOSPITALIER D'AUCH</t>
  </si>
  <si>
    <t>810000224</t>
  </si>
  <si>
    <t>590001749</t>
  </si>
  <si>
    <t>POLYCLINIQUE DE GRANDE SYNTHE</t>
  </si>
  <si>
    <t>590780227</t>
  </si>
  <si>
    <t>590782165</t>
  </si>
  <si>
    <t>CH DENAIN</t>
  </si>
  <si>
    <t>590815056</t>
  </si>
  <si>
    <t>CLINIQUE DE FLANDRE</t>
  </si>
  <si>
    <t>590817458</t>
  </si>
  <si>
    <t>CLINIQUE DE LA VICTOIRE</t>
  </si>
  <si>
    <t>620101360</t>
  </si>
  <si>
    <t>620101501</t>
  </si>
  <si>
    <t>440023364</t>
  </si>
  <si>
    <t>CENTRE CATHERINE DE SIENNE</t>
  </si>
  <si>
    <t>440050433</t>
  </si>
  <si>
    <t>CLINIQUE MUTUALISTE DE L'ESTUAIRE</t>
  </si>
  <si>
    <t>490007929</t>
  </si>
  <si>
    <t>CLINIQUE CHIRURGICALE DE LA LOIRE</t>
  </si>
  <si>
    <t>CENTRE HOSPITALIER DE LAVAL</t>
  </si>
  <si>
    <t>720000249</t>
  </si>
  <si>
    <t>720000389</t>
  </si>
  <si>
    <t>850000084</t>
  </si>
  <si>
    <t>020000261</t>
  </si>
  <si>
    <t>020000287</t>
  </si>
  <si>
    <t>CENTRE HOSPITALIER DE CHAUNY</t>
  </si>
  <si>
    <t>600100168</t>
  </si>
  <si>
    <t>600100754</t>
  </si>
  <si>
    <t>800000036</t>
  </si>
  <si>
    <t>CENTRE HOSPITALIER D'ALBERT</t>
  </si>
  <si>
    <t>800009466</t>
  </si>
  <si>
    <t>POLYCLINIQUE DE PICARDIE</t>
  </si>
  <si>
    <t>160000451</t>
  </si>
  <si>
    <t>CENTRE HOSPITALIER D'ANGOULEME</t>
  </si>
  <si>
    <t>170780050</t>
  </si>
  <si>
    <t>CENTRE HOSPITALIER DE JONZAC</t>
  </si>
  <si>
    <t>040780215</t>
  </si>
  <si>
    <t>040788879</t>
  </si>
  <si>
    <t>CH DIGNE</t>
  </si>
  <si>
    <t>060780517</t>
  </si>
  <si>
    <t>POLYCLINIQUE SAINT-JEAN</t>
  </si>
  <si>
    <t>060780590</t>
  </si>
  <si>
    <t>CLINIQUE DU PALAIS</t>
  </si>
  <si>
    <t>060780897</t>
  </si>
  <si>
    <t>060780988</t>
  </si>
  <si>
    <t>060785219</t>
  </si>
  <si>
    <t>CLINIQUE PLEIN CIEL</t>
  </si>
  <si>
    <t>130781289</t>
  </si>
  <si>
    <t>130781479</t>
  </si>
  <si>
    <t>130782162</t>
  </si>
  <si>
    <t>CLINIQUE DE MARTIGUES</t>
  </si>
  <si>
    <t>130782634</t>
  </si>
  <si>
    <t>CH SALON DE PROVENCE</t>
  </si>
  <si>
    <t>CLINIQUE BOUCHARD</t>
  </si>
  <si>
    <t>830100103</t>
  </si>
  <si>
    <t>CLINIQUE STE MARGUERITE</t>
  </si>
  <si>
    <t>830100251</t>
  </si>
  <si>
    <t>CLINIQUE DU CAP D'OR</t>
  </si>
  <si>
    <t>830100434</t>
  </si>
  <si>
    <t>830100525</t>
  </si>
  <si>
    <t>830100533</t>
  </si>
  <si>
    <t>830100590</t>
  </si>
  <si>
    <t>840000087</t>
  </si>
  <si>
    <t>010780195</t>
  </si>
  <si>
    <t>260000054</t>
  </si>
  <si>
    <t>CH CREST</t>
  </si>
  <si>
    <t>260003017</t>
  </si>
  <si>
    <t>260006267</t>
  </si>
  <si>
    <t>260016910</t>
  </si>
  <si>
    <t>380784751</t>
  </si>
  <si>
    <t>CH VOIRON</t>
  </si>
  <si>
    <t>420002479</t>
  </si>
  <si>
    <t>HAD OIKIA</t>
  </si>
  <si>
    <t>420002495</t>
  </si>
  <si>
    <t>420013005</t>
  </si>
  <si>
    <t>420780652</t>
  </si>
  <si>
    <t>CH FIRMINY</t>
  </si>
  <si>
    <t>690019799</t>
  </si>
  <si>
    <t>690022108</t>
  </si>
  <si>
    <t>CENTRE DE DIALYSE BAYARD</t>
  </si>
  <si>
    <t>690780390</t>
  </si>
  <si>
    <t>POLYCLINIQUE DE RILLIEUX</t>
  </si>
  <si>
    <t>690780648</t>
  </si>
  <si>
    <t>CLINIQUE DE LA SAUVEGARDE</t>
  </si>
  <si>
    <t>690781836</t>
  </si>
  <si>
    <t>CLINIQUE MUTUALISTE DE LYON</t>
  </si>
  <si>
    <t>690782834</t>
  </si>
  <si>
    <t>CLINIQUE DU TONKIN</t>
  </si>
  <si>
    <t>CH METROPOLE SAVOIE</t>
  </si>
  <si>
    <t>730004298</t>
  </si>
  <si>
    <t>740780424</t>
  </si>
  <si>
    <t>CLINIQUE GENERALE ANNECY</t>
  </si>
  <si>
    <t>CH DE SOISSONS</t>
  </si>
  <si>
    <t>CH DE CANNES</t>
  </si>
  <si>
    <t>CLINIQUE LA CASAMANCE</t>
  </si>
  <si>
    <t>POLYCLINIQUE CLAIRVAL</t>
  </si>
  <si>
    <t>CH HENRI MONDOR AURILLAC</t>
  </si>
  <si>
    <t>CENTRE MÉDICO-CHIRURGICAL AURILLAC</t>
  </si>
  <si>
    <t>210012175</t>
  </si>
  <si>
    <t>HOSPICES CIVILS DE BEAUNE</t>
  </si>
  <si>
    <t>CH RENÉ PLÉVEN DINAN</t>
  </si>
  <si>
    <t>CLINIQUE ARMORICAINE RADIOLOGIE</t>
  </si>
  <si>
    <t>220022800</t>
  </si>
  <si>
    <t>HÔPITAL PRIVÉ DES COTES D'ARMOR</t>
  </si>
  <si>
    <t>CENTRE MÉDICAL NATIONAL STE FEYRE</t>
  </si>
  <si>
    <t>HÔPITAUX DROME NORD</t>
  </si>
  <si>
    <t>CH DOUARNENEZ</t>
  </si>
  <si>
    <t>CLINIQUE ST MICHEL ET STE ANNE</t>
  </si>
  <si>
    <t>CENTRE MÉDICO-CHIRURGICAL BAIE DE MORLAIX</t>
  </si>
  <si>
    <t>INSTITUT SAINT PIERRE</t>
  </si>
  <si>
    <t>MSM MAS DE ROCHET</t>
  </si>
  <si>
    <t>POLYCLINIQUE SAINT LAURENT</t>
  </si>
  <si>
    <t>HÔPITAL DU GIER</t>
  </si>
  <si>
    <t>440001113</t>
  </si>
  <si>
    <t>CRLCC RENE GAUDUCHEAU</t>
  </si>
  <si>
    <t>POLYCLINIQUE DU VAL DE LOIRE</t>
  </si>
  <si>
    <t>GROUPEMENT HOSPITALIER SECLIN CARVIN</t>
  </si>
  <si>
    <t>590797353</t>
  </si>
  <si>
    <t>HÔPITAL SAINT VINCENT - SAINT ANTOINE</t>
  </si>
  <si>
    <t>POLYCLINIQUE DE BOIS-BERNARD SA</t>
  </si>
  <si>
    <t>640018206</t>
  </si>
  <si>
    <t>CAPIO CLINIQUE BELHARRA</t>
  </si>
  <si>
    <t>POLYCLINIQUE AGUILERA</t>
  </si>
  <si>
    <t>CENTRE MÉDICAL GEORGES COULON</t>
  </si>
  <si>
    <t>HÔPITAL PRIVÉ MEDIPOLE DE SAVOIE</t>
  </si>
  <si>
    <t>CLINIQUE BIZET</t>
  </si>
  <si>
    <t>CHIC DU PAYS DES HAUTES FALAISES</t>
  </si>
  <si>
    <t>CH DE DRAGUIGNAN</t>
  </si>
  <si>
    <t>CH DE HYERES</t>
  </si>
  <si>
    <t>CLINIQUE DES ORCHIDÉES</t>
  </si>
  <si>
    <t>CH DE SEDAN</t>
  </si>
  <si>
    <t>CENTRE MEDICO-CHIRURGICAL DE CHAUMONT</t>
  </si>
  <si>
    <t>540001096</t>
  </si>
  <si>
    <t>CH DE MT ST MARTIN</t>
  </si>
  <si>
    <t>670017755</t>
  </si>
  <si>
    <t>GROUPEMENT HOSPITALIER SELESTAT OBERNAI</t>
  </si>
  <si>
    <t>CLINIQUE DIACONAT FONDERIE</t>
  </si>
  <si>
    <t>CENTRE HOSPITALIER D'ORTHEZ</t>
  </si>
  <si>
    <t>CENTRE HOSPITALIER D'OLORON SAINTE MARIE</t>
  </si>
  <si>
    <t>POLYCLINIQUE LYON-NORD</t>
  </si>
  <si>
    <t>Auvergne-Rhône-Alpes</t>
  </si>
  <si>
    <t xml:space="preserve">CLINIQUE CONVERT </t>
  </si>
  <si>
    <t>HOPITAL PRIVE SAINT-FRANCOIS</t>
  </si>
  <si>
    <t>POLYCLINIQUE ST-ODILON - MOULINS</t>
  </si>
  <si>
    <t>CLINIQUE GENERALE VALENCE</t>
  </si>
  <si>
    <t>HAD PEDIATRIQUE ALLP SAINT-ETIENNE</t>
  </si>
  <si>
    <t>CH EMILE ROUX LE PUY</t>
  </si>
  <si>
    <t>HAD PEDIATRIQUE ALLP SANTE SOCIAL</t>
  </si>
  <si>
    <t>Bourgogne-Franche-Comté</t>
  </si>
  <si>
    <t>GROUPEMENT HOSPITALIER DE LA HAUTE-SAONE</t>
  </si>
  <si>
    <t xml:space="preserve">HOPITAL PRIVE SAINTE MARIE </t>
  </si>
  <si>
    <t>HOPITAL ARTHUR GARDINER</t>
  </si>
  <si>
    <t xml:space="preserve">CLINIQUE PASTEUR LANROZE </t>
  </si>
  <si>
    <t>Centre-Val de Loire</t>
  </si>
  <si>
    <t>HÔPITAL PRIVÉ GUILLAUME DE VARYE</t>
  </si>
  <si>
    <t>CH BASTIA</t>
  </si>
  <si>
    <t>CLINIQUE DE MEUDON LA FORET</t>
  </si>
  <si>
    <t>CH PRIVE DE L'EUROPE</t>
  </si>
  <si>
    <t>920000460</t>
  </si>
  <si>
    <t>CLCC RENE HUGUENIN INSTITUT CURIE</t>
  </si>
  <si>
    <t>HÔPITAL AMERICAIN 2</t>
  </si>
  <si>
    <t>HOPITAL GUSTAVE ROUSSY - CHEVILLY</t>
  </si>
  <si>
    <t>HÔPITAL PRIVÉ PAUL D'EGINE</t>
  </si>
  <si>
    <t>CENTRE HOSPITALIER DE BIGORRE</t>
  </si>
  <si>
    <t>CHIC DE CASTRES-MAZAMET</t>
  </si>
  <si>
    <t>300017209</t>
  </si>
  <si>
    <t>KENVAL INSTITUT DE CANCEROLOGIE</t>
  </si>
  <si>
    <t>POLYCLINIQUE GRAND SUD</t>
  </si>
  <si>
    <t>CENTRE HOSPITALIER COMMINGES PYRENEES</t>
  </si>
  <si>
    <t>CENTRE HOSPITALIER JEAN ROUGIER CAHORS</t>
  </si>
  <si>
    <t>CENTRE MCO CLAUDE BERNARD</t>
  </si>
  <si>
    <t>590785374</t>
  </si>
  <si>
    <t>CLINIQUE TEISSIER</t>
  </si>
  <si>
    <t>CENTRE MÉDICO-CHIRURGICAL DES JOCKEYS</t>
  </si>
  <si>
    <t>POLYCLINIQUE SAINT-COME</t>
  </si>
  <si>
    <t>620003376</t>
  </si>
  <si>
    <t>POLYCLINIQUE MÉDICO-CHIRURGICALE D'HENIN-BEAUMONT</t>
  </si>
  <si>
    <t>CH BAYEUX</t>
  </si>
  <si>
    <t>CH VIRE</t>
  </si>
  <si>
    <t>CENTRE HOSPITALIER LES SABLES D'OLONNES</t>
  </si>
  <si>
    <t>CH MANOSQUE</t>
  </si>
  <si>
    <t>CH DE GRASSE</t>
  </si>
  <si>
    <t>POLYCLINIQUE DU PARC RAMBOT LA PROVENCALE</t>
  </si>
  <si>
    <t>CH DE SAINT-TROPEZ</t>
  </si>
  <si>
    <t>CH LOUIS GIORGI D'ORANGE</t>
  </si>
  <si>
    <t>Grand Est</t>
  </si>
  <si>
    <t>Nouvelle-Aquitaine</t>
  </si>
  <si>
    <t>Occitanie</t>
  </si>
  <si>
    <t>Hauts-de-France</t>
  </si>
  <si>
    <t>CLINIQUE FRANCOIS CHENIEUX</t>
  </si>
  <si>
    <t>POLYCLINIQUE ST ROCH - MONTPELLIER</t>
  </si>
  <si>
    <t>POLYCLINIQUE SAINT ROCH - CABESTANY</t>
  </si>
  <si>
    <t>170024194</t>
  </si>
  <si>
    <t xml:space="preserve">Le financement des activités de recours exceptionnel
</t>
  </si>
  <si>
    <t>L'effort d'expertise des établissements de santé</t>
  </si>
  <si>
    <t>Qualité et performance de la recherche biomédicale à promotion industrielle</t>
  </si>
  <si>
    <t>380780031</t>
  </si>
  <si>
    <t>420013831</t>
  </si>
  <si>
    <t>350005146</t>
  </si>
  <si>
    <t>280000159</t>
  </si>
  <si>
    <t>220000079</t>
  </si>
  <si>
    <t>880788591</t>
  </si>
  <si>
    <t>590052056</t>
  </si>
  <si>
    <t>590780284</t>
  </si>
  <si>
    <t>590782637</t>
  </si>
  <si>
    <t>620100099</t>
  </si>
  <si>
    <t>770300010</t>
  </si>
  <si>
    <t>770790707</t>
  </si>
  <si>
    <t>910803543</t>
  </si>
  <si>
    <t>920300597</t>
  </si>
  <si>
    <t>930300025</t>
  </si>
  <si>
    <t>930300645</t>
  </si>
  <si>
    <t>940300270</t>
  </si>
  <si>
    <t>270000326</t>
  </si>
  <si>
    <t>760025312</t>
  </si>
  <si>
    <t>760780619</t>
  </si>
  <si>
    <t>160013207</t>
  </si>
  <si>
    <t>470000159</t>
  </si>
  <si>
    <t>470016171</t>
  </si>
  <si>
    <t>790006654</t>
  </si>
  <si>
    <t>860014208</t>
  </si>
  <si>
    <t>120780085</t>
  </si>
  <si>
    <t>300780137</t>
  </si>
  <si>
    <t>660006305</t>
  </si>
  <si>
    <t>530000371</t>
  </si>
  <si>
    <t>530031962</t>
  </si>
  <si>
    <t>060780715</t>
  </si>
  <si>
    <t>840000012</t>
  </si>
  <si>
    <t>840000046</t>
  </si>
  <si>
    <t>970107249</t>
  </si>
  <si>
    <t>970111662</t>
  </si>
  <si>
    <t>CH DE LA MURE</t>
  </si>
  <si>
    <t>CH DU FOREZ</t>
  </si>
  <si>
    <t>CALYDIAL - IRIGNY</t>
  </si>
  <si>
    <t>POLYCLINIQUE SEVIGNE</t>
  </si>
  <si>
    <t>CLINIQUE NOTRE DAME DE BON SECOURS</t>
  </si>
  <si>
    <t>CH GUINGAMP</t>
  </si>
  <si>
    <t>CLINIQUE DE L'ALLIANCE - ST CYR/LOIRE</t>
  </si>
  <si>
    <t>POLYCLINIQUE LA LIGNE BLEUE</t>
  </si>
  <si>
    <t>GCS GHICL CLINIQUE STE MARIE</t>
  </si>
  <si>
    <t>GPT HÔPITAUX INSTITUT CATHOLIQUE LILLE</t>
  </si>
  <si>
    <t>CH ARMENTIERES</t>
  </si>
  <si>
    <t>CH CLERMONT</t>
  </si>
  <si>
    <t>HÔPITAL PRIVÉ ARRAS LES BONNETTES</t>
  </si>
  <si>
    <t>VIVALTO</t>
  </si>
  <si>
    <t>POLYCLINIQUE RENE ANGELERGUES</t>
  </si>
  <si>
    <t>CLINIQUE CHANTEREINE</t>
  </si>
  <si>
    <t>CLINIQUE DE TOURNAN</t>
  </si>
  <si>
    <t>HOPITAL LA PORTE VERTE</t>
  </si>
  <si>
    <t>HOPITAL PRIVÉ CLAUDE GALIEN</t>
  </si>
  <si>
    <t>EPS VILLE-EVRARD</t>
  </si>
  <si>
    <t>HÔPITAL EUROPEEN LA ROSERAIE</t>
  </si>
  <si>
    <t>CENTRE CARDIOLOGIQUE DU NORD</t>
  </si>
  <si>
    <t>HÔPITAL PRIVÉ ARMAND BRILLARD</t>
  </si>
  <si>
    <t>CLINIQUE CHIRURGICALE PASTEUR EVREUX</t>
  </si>
  <si>
    <t>CLINIQUE MATHILDE</t>
  </si>
  <si>
    <t>CLINIQUE SAINT-HILAIRE ROUEN</t>
  </si>
  <si>
    <t>CENTRE CLINICAL</t>
  </si>
  <si>
    <t>CLINIQUE CALABET</t>
  </si>
  <si>
    <t>CH AGEN-NERAC</t>
  </si>
  <si>
    <t>CH NORD DEUX-SEVRES</t>
  </si>
  <si>
    <t>CENTRE HOSPITALIER ESQUIROL</t>
  </si>
  <si>
    <t>CH DECAZEVILLE</t>
  </si>
  <si>
    <t>CH LES SABLES D'O.</t>
  </si>
  <si>
    <t>NOUVELLE CLINIQUE BONNEFON</t>
  </si>
  <si>
    <t>LA CLINIQUE MUTUALISTE CATALANE</t>
  </si>
  <si>
    <t>CLINIQUE SAINT-JOSEPH</t>
  </si>
  <si>
    <t>CENTRE LES CAPUCINS</t>
  </si>
  <si>
    <t>POLYCLINIQUE DU MAINE</t>
  </si>
  <si>
    <t>POLYCINIQUE DES ALPES DU SUD GAP</t>
  </si>
  <si>
    <t>CLINIQUE SAINT GEORGE</t>
  </si>
  <si>
    <t>CLINIQUE DE LA RESIDENCE DU PARC</t>
  </si>
  <si>
    <t>CH DU PAYS D'APT</t>
  </si>
  <si>
    <t>CH DE CARPENTRAS</t>
  </si>
  <si>
    <t>CHS DE MONTFAVET</t>
  </si>
  <si>
    <t>CLINIQUE LES EAUX CLAIRES</t>
  </si>
  <si>
    <t>GGCO</t>
  </si>
  <si>
    <t>750034308</t>
  </si>
  <si>
    <t>CENTRE INTERHOSPITALIER MAISON-BLANCHE</t>
  </si>
  <si>
    <t>Les médicaments bénéficiant ou ayant bénéficié d'une ATU en attente de leur agrément - octobre 2016 (avance)</t>
  </si>
  <si>
    <t>Les médicaments bénéficiant ou ayant bénéficié d'une ATU en attente de leur agrément - novembre + décembre 2016</t>
  </si>
  <si>
    <t>690780416</t>
  </si>
  <si>
    <t>GROUPEMENT HOSPITALIER MUTUALISTE LES PORTES DU SUD</t>
  </si>
  <si>
    <t>690807367</t>
  </si>
  <si>
    <t>POLYCLINIQUE DU BEAUJOLAIS</t>
  </si>
  <si>
    <t>290000041</t>
  </si>
  <si>
    <t>CH FERDINAND GRALL LANDERNEAU</t>
  </si>
  <si>
    <t>2B0004246</t>
  </si>
  <si>
    <t>CHIC DE CORTÉ-TATTONE</t>
  </si>
  <si>
    <t>750000523</t>
  </si>
  <si>
    <t>780150066</t>
  </si>
  <si>
    <t>940300445</t>
  </si>
  <si>
    <t>HÔPITAL PRIVÉ DE THIAIS</t>
  </si>
  <si>
    <t>140000092</t>
  </si>
  <si>
    <t>760780791</t>
  </si>
  <si>
    <t>760783035</t>
  </si>
  <si>
    <t>HOPITAL-HAD DE BOIS-GUILLAUME</t>
  </si>
  <si>
    <t>330000340</t>
  </si>
  <si>
    <t>870000031</t>
  </si>
  <si>
    <t>CH ST YRIEIX</t>
  </si>
  <si>
    <t>300780228</t>
  </si>
  <si>
    <t>POLYCLINIQUE LA GARAUD</t>
  </si>
  <si>
    <t>340780634</t>
  </si>
  <si>
    <t>650783160</t>
  </si>
  <si>
    <t>810000380</t>
  </si>
  <si>
    <t>820000057</t>
  </si>
  <si>
    <t>490000262</t>
  </si>
  <si>
    <t>050000090</t>
  </si>
  <si>
    <t>130037922</t>
  </si>
  <si>
    <t>130041767</t>
  </si>
  <si>
    <t>EUROMED CARDIO</t>
  </si>
  <si>
    <t>750050999</t>
  </si>
  <si>
    <t>770020030</t>
  </si>
  <si>
    <t>750056277</t>
  </si>
  <si>
    <t>750058448</t>
  </si>
  <si>
    <t>970302022</t>
  </si>
  <si>
    <t>010008407</t>
  </si>
  <si>
    <t>CH DU HAUT BUGEY</t>
  </si>
  <si>
    <t>130786445</t>
  </si>
  <si>
    <t>MATERNITE CATHOLIQUE PROVENCE L'ETOILE</t>
  </si>
  <si>
    <t>CLINIQUE DU MAIL - LA ROCHELLE</t>
  </si>
  <si>
    <t>POLYCLINIQUE DU PARC DREVON</t>
  </si>
  <si>
    <t>CLINIQUE L'ARCHETTE</t>
  </si>
  <si>
    <t>HOPITAL SAINTE-BLANDINE DE METZ (HOPITAUX PRIVES DE METZ)</t>
  </si>
  <si>
    <t>CH DECIZE</t>
  </si>
  <si>
    <t>590780094</t>
  </si>
  <si>
    <t>CENTRE LEONARD DE VINCI</t>
  </si>
  <si>
    <t>590782256</t>
  </si>
  <si>
    <t>NOUVELLE CLINIQUE DES DENTELLIERES</t>
  </si>
  <si>
    <t>590782553</t>
  </si>
  <si>
    <t>600100648</t>
  </si>
  <si>
    <t>620101311</t>
  </si>
  <si>
    <t>CLINIQUE DES 2 CAPS</t>
  </si>
  <si>
    <t>CH REGION DE SAINT-OMER</t>
  </si>
  <si>
    <t>630781839</t>
  </si>
  <si>
    <t>HOPITAL PRIVE LA CHATAIGNERAIE</t>
  </si>
  <si>
    <t>CH GIVORS</t>
  </si>
  <si>
    <t>CLINIQUE CHARCOT</t>
  </si>
  <si>
    <t>CH AUTUN</t>
  </si>
  <si>
    <t>POLE SANTE SARTHE ET LOIR</t>
  </si>
  <si>
    <t>750300139</t>
  </si>
  <si>
    <t>CLINIQUE DE L'ALMA</t>
  </si>
  <si>
    <t>CH FRANCOIS QUESNAY MANTES LA JOLIE</t>
  </si>
  <si>
    <t>800002503</t>
  </si>
  <si>
    <t>SA CLINIQUE SAINTE ISABELLE</t>
  </si>
  <si>
    <t>830100319</t>
  </si>
  <si>
    <t>POLYCLINIQUE LES FLEURS</t>
  </si>
  <si>
    <t>840000137</t>
  </si>
  <si>
    <t>840000285</t>
  </si>
  <si>
    <t>POLYCLINIQUE URBAIN V</t>
  </si>
  <si>
    <t>910300177</t>
  </si>
  <si>
    <t>910300144</t>
  </si>
  <si>
    <t>CMCO D EVRY</t>
  </si>
  <si>
    <t>CLINIQUE DE L'YVETTE</t>
  </si>
  <si>
    <t>910300326</t>
  </si>
  <si>
    <t>930150032</t>
  </si>
  <si>
    <t>930300553</t>
  </si>
  <si>
    <t>MATERNITE DES LILAS</t>
  </si>
  <si>
    <t>CLINIQUE DE L'ESTREE</t>
  </si>
  <si>
    <t>860780568</t>
  </si>
  <si>
    <t>CLINIQUE DU FIEF DE GRIMOIRE</t>
  </si>
  <si>
    <t>Étiquettes de lignes</t>
  </si>
  <si>
    <t>Total général</t>
  </si>
  <si>
    <t>Somme de Les actes de biologie et d'anatomocyto-pathologie non inscrits aux nomenclatures</t>
  </si>
  <si>
    <t>Somme de Dotation socle de financement des activités de recherche, d'enseignement et d'innovation</t>
  </si>
  <si>
    <t>Somme de Organisation, surveillance et coordination de la recherche</t>
  </si>
  <si>
    <t>Somme de Les projets du programme hospitalier de recherche clinique interrégional</t>
  </si>
  <si>
    <t>Somme de Les projets du programme de recherche médico économique en cancérologie</t>
  </si>
  <si>
    <t>Somme de Les dispositifs innovants en matière de thérapie cellulaire et tissulaire</t>
  </si>
  <si>
    <t>Somme de Préparation, conservation et mise à disposition des ressources biologiques</t>
  </si>
  <si>
    <t>Somme de L'effort d'expertise des établissements de santé</t>
  </si>
  <si>
    <t>Somme de Les médicaments bénéficiant ou ayant bénéficié d'une ATU en attente de leur agrément - octobre 2016 (avance)</t>
  </si>
  <si>
    <t>Somme de Les centres nationaux de référence pour la lutte contre les maladies transmissibles</t>
  </si>
  <si>
    <t>Somme de Le soutien exceptionnel à la recherche clinique et à l'innovation</t>
  </si>
  <si>
    <t>Somme de Les projets du programme hospitalier de recherche infirmière et paramédicale</t>
  </si>
  <si>
    <t>Somme de Les projets du programme de recherche sur la performance du sytème de soins</t>
  </si>
  <si>
    <t>Somme de Les projets du programme de recherche médico économique</t>
  </si>
  <si>
    <t>Somme de Les projets du programme hospitalier de recherche clinique national</t>
  </si>
  <si>
    <t>Somme de Les projets du programme hospitalier de recherche clinique en cancérologie</t>
  </si>
  <si>
    <t>Somme de Les projets du programme de recherche translationnelle en cancérologie</t>
  </si>
  <si>
    <t>Somme de Conception des protocoles, gestion et analyse des données</t>
  </si>
  <si>
    <t>Somme de  Investigation (ex CIC - CRC/RIC - SIRIC)</t>
  </si>
  <si>
    <t>Somme de  Coordination territoriale (ex GIRCI - EMRC)</t>
  </si>
  <si>
    <t>Somme de Les projets du programme de recherche translationnelle en santé</t>
  </si>
  <si>
    <t>210011847</t>
  </si>
  <si>
    <t>430000034</t>
  </si>
  <si>
    <t>CENTRE HOSPITALIER SECTEUR DE BRIOUDE</t>
  </si>
  <si>
    <t>560000184</t>
  </si>
  <si>
    <t>CLINIQUE DES AUGUSTINES</t>
  </si>
  <si>
    <t>740780192</t>
  </si>
  <si>
    <t>CENTRE MEDICAL DE PRAZ COUTANT</t>
  </si>
  <si>
    <t>HOP FORCILLES FONDATION COGNACQ JAY</t>
  </si>
  <si>
    <t>770020477</t>
  </si>
  <si>
    <t>840004659</t>
  </si>
  <si>
    <t>CHI CAVAILLON LAURIS</t>
  </si>
  <si>
    <t>970100178</t>
  </si>
  <si>
    <t>CENTRE HOSPITALIER DE LA BASSE-TERRE</t>
  </si>
  <si>
    <t>020010047</t>
  </si>
  <si>
    <t>POLYCLINIQUE SAINT CLAUDE</t>
  </si>
  <si>
    <t>400780342</t>
  </si>
  <si>
    <t>CAPIO CLINIQUE JEAN LE BON</t>
  </si>
  <si>
    <t>450000237</t>
  </si>
  <si>
    <t>CLINIQUE JEANNE D'ARC - GIEN</t>
  </si>
  <si>
    <t>540000445</t>
  </si>
  <si>
    <t>640016580</t>
  </si>
  <si>
    <t>CENTRE DE CARDIOLOGIE DU PAYS BASQUE</t>
  </si>
  <si>
    <t>690780036</t>
  </si>
  <si>
    <t>690780358</t>
  </si>
  <si>
    <t>690780366</t>
  </si>
  <si>
    <t>CLINIQUE DU VAL D'OUEST VENDÔME</t>
  </si>
  <si>
    <t>670005479</t>
  </si>
  <si>
    <t>HAD AURAL BERGSON</t>
  </si>
  <si>
    <t>HOPITAL PRIVE DE VILLENEUVE D'ASCQ</t>
  </si>
  <si>
    <t>750140030</t>
  </si>
  <si>
    <t>750150013</t>
  </si>
  <si>
    <t>CLINIQUE BEAUREGARD</t>
  </si>
  <si>
    <t>130784713</t>
  </si>
  <si>
    <t>370000093</t>
  </si>
  <si>
    <t>460006075</t>
  </si>
  <si>
    <t>CLINIQUE FONT REDONDE</t>
  </si>
  <si>
    <t>540000080</t>
  </si>
  <si>
    <t>CH LUNEVILLE</t>
  </si>
  <si>
    <t>CH JOSEPH IMBERT</t>
  </si>
  <si>
    <t>CLINIQUE SAINT-FRANCOIS HAGUENAU</t>
  </si>
  <si>
    <t>INSTITUT HOSPITALIER FRANCO-BRITANIQUE - SITE KLEBER</t>
  </si>
  <si>
    <t>CLINIQUE PASTEUR</t>
  </si>
  <si>
    <t>Somme de Les médicaments bénéficiant ou ayant bénéficié d'une ATU en attente de leur agrément - novembre + décembre 2016</t>
  </si>
  <si>
    <t>750712184</t>
  </si>
  <si>
    <t>280505777</t>
  </si>
  <si>
    <t>HOPITAL PRIVE D'EURE ET LOIR</t>
  </si>
  <si>
    <t>330780511</t>
  </si>
  <si>
    <t>CLINIQUE SAINTE ANNE</t>
  </si>
  <si>
    <t>420780504</t>
  </si>
  <si>
    <t>CLINIQUE DU PARC ST PRIEST EN JAREZ</t>
  </si>
  <si>
    <t>520780180</t>
  </si>
  <si>
    <t>CLINIQUE FRANCOIS 1ER</t>
  </si>
  <si>
    <t>SANTE SERVICE DAX -HAD-</t>
  </si>
  <si>
    <t>400780888</t>
  </si>
  <si>
    <t>ASSAD HAD D'INDRE ET LOIRE</t>
  </si>
  <si>
    <t>370103673</t>
  </si>
  <si>
    <t>060019288</t>
  </si>
  <si>
    <t>GCS HOP PEDIA NICE CHU LENVAL ET SIEGE</t>
  </si>
  <si>
    <r>
      <t xml:space="preserve">Raison Sociale
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</si>
</sst>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3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Font="1"/>
    <xf numFmtId="49" fontId="4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 vertical="center"/>
      <protection hidden="1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0" fillId="0" borderId="1" xfId="0" applyBorder="1"/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left"/>
    </xf>
    <xf numFmtId="3" fontId="0" fillId="0" borderId="0" xfId="0" applyNumberFormat="1"/>
    <xf numFmtId="44" fontId="0" fillId="0" borderId="0" xfId="0" applyNumberFormat="1"/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vertical="center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0" fillId="0" borderId="1" xfId="0" quotePrefix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Fill="1" applyBorder="1" applyAlignment="1">
      <alignment horizontal="left"/>
    </xf>
    <xf numFmtId="164" fontId="0" fillId="0" borderId="1" xfId="0" quotePrefix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Font="1"/>
  </cellXfs>
  <cellStyles count="1">
    <cellStyle name="Normal" xfId="0" builtinId="0"/>
  </cellStyles>
  <dxfs count="3"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ation%20socle/chiffres%20avec%20fusion%20FEHAP/DS%202017%20sans%20EPSM_201703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TU/C1-2017_atu_Nov-D&#233;c_2016_mco_had_donn&#233;es%20scell&#233;es_201704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ispositifs%20innovants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CNR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ffort%20d'expertise_C1-2017_2017022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otation%20socle/chiffres%20avec%20fusion%20FEHAP/DS%202017%20avec%20EPSM_201703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Dotation%20socle/chiffres%20avec%20enseignement%202015/DS%202017%20sans%20EPSM_C1-2017_201703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s/MERRI%20Organisation%202017_201702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s/MERRI%20Conception%202017_201702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s/MERRI%20Investigation%202017_201702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s/MERRI%20Coordination%20territoriale%202017_201702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ons/MERRI_CRB_2017_201702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s/MERRI-2017_C1_Projets-Recherche_v1-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HN/Copie%20de%20Actes-HN_Labo_C1-2017_v9_20170313_LM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TU/C1-2017_atu_Octobre_2016_mco_had_v0.2_20170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  <sheetName val="Région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N° FINESS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Export</v>
          </cell>
          <cell r="F1" t="str">
            <v xml:space="preserve">Crédits DS-2016 (€) </v>
          </cell>
          <cell r="G1" t="str">
            <v>Publications</v>
          </cell>
          <cell r="H1" t="str">
            <v>Essais</v>
          </cell>
          <cell r="I1" t="str">
            <v>Inc-Prom</v>
          </cell>
          <cell r="J1" t="str">
            <v>Inc-Inv</v>
          </cell>
          <cell r="K1" t="str">
            <v>Enseignement</v>
          </cell>
          <cell r="L1" t="str">
            <v>Score-global (%)</v>
          </cell>
          <cell r="M1" t="str">
            <v>Crédits DS-2017 (€)</v>
          </cell>
          <cell r="N1" t="str">
            <v>Score-global (%)</v>
          </cell>
          <cell r="O1" t="str">
            <v>Crédits DS-2017 (€) seuil 250 K€</v>
          </cell>
          <cell r="P1" t="str">
            <v>Effets revenus 2017 vs 2016 (€) seuil 250 K€</v>
          </cell>
          <cell r="Q1" t="str">
            <v>Score-global (%)</v>
          </cell>
          <cell r="R1" t="str">
            <v>Crédits DS-2017 (€) seuil 800 K€</v>
          </cell>
          <cell r="S1" t="str">
            <v>Score-global (%)</v>
          </cell>
          <cell r="T1" t="str">
            <v>Score-global (%)</v>
          </cell>
          <cell r="U1" t="str">
            <v>Crédits DS-2017 (€) seuil 250 K€ + dégroupage APHP et HCL</v>
          </cell>
          <cell r="V1" t="str">
            <v>Effets revenus 2017 vs 2016 (€) seuil 250 K€ + dégroupage</v>
          </cell>
        </row>
        <row r="2">
          <cell r="A2" t="str">
            <v>750712184</v>
          </cell>
          <cell r="B2" t="str">
            <v>AP-HP</v>
          </cell>
          <cell r="C2" t="str">
            <v>CHR</v>
          </cell>
          <cell r="D2" t="str">
            <v>Île-de-France</v>
          </cell>
          <cell r="E2">
            <v>2009</v>
          </cell>
          <cell r="F2">
            <v>383030918.49298751</v>
          </cell>
          <cell r="G2">
            <v>26.831306240273332</v>
          </cell>
          <cell r="H2">
            <v>12.352758046279224</v>
          </cell>
          <cell r="I2">
            <v>13.426524984165258</v>
          </cell>
          <cell r="J2">
            <v>12.378993036654773</v>
          </cell>
          <cell r="K2">
            <v>17.209389256135175</v>
          </cell>
          <cell r="L2">
            <v>22.314151346338434</v>
          </cell>
          <cell r="M2">
            <v>350613882.74382865</v>
          </cell>
          <cell r="N2">
            <v>22.314151346338434</v>
          </cell>
          <cell r="O2">
            <v>351930267.83349109</v>
          </cell>
          <cell r="P2">
            <v>-31100650.659496427</v>
          </cell>
          <cell r="Q2">
            <v>22.314151346338434</v>
          </cell>
          <cell r="R2">
            <v>354578858.74374932</v>
          </cell>
          <cell r="S2">
            <v>23.1445346018821</v>
          </cell>
          <cell r="T2">
            <v>23.1445346018821</v>
          </cell>
          <cell r="U2">
            <v>364981753.84638011</v>
          </cell>
          <cell r="V2">
            <v>-18049164.646607399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</v>
          </cell>
          <cell r="D3" t="str">
            <v>Auvergne-Rhône-Alpes</v>
          </cell>
          <cell r="E3">
            <v>2009</v>
          </cell>
          <cell r="F3">
            <v>85594866.535044283</v>
          </cell>
          <cell r="G3">
            <v>5.2435342336962005</v>
          </cell>
          <cell r="H3">
            <v>5.0559613986795098</v>
          </cell>
          <cell r="I3">
            <v>4.9592544210417993</v>
          </cell>
          <cell r="J3">
            <v>4.6246771130169257</v>
          </cell>
          <cell r="K3">
            <v>5.0163190339250061</v>
          </cell>
          <cell r="L3">
            <v>5.1360242533043206</v>
          </cell>
          <cell r="M3">
            <v>80700420.883942366</v>
          </cell>
          <cell r="N3">
            <v>5.1360242533043206</v>
          </cell>
          <cell r="O3">
            <v>81003411.826428011</v>
          </cell>
          <cell r="P3">
            <v>-4591454.7086162716</v>
          </cell>
          <cell r="Q3">
            <v>5.1360242533043206</v>
          </cell>
          <cell r="R3">
            <v>81613035.152049139</v>
          </cell>
          <cell r="S3">
            <v>5.2217863863326324</v>
          </cell>
          <cell r="T3">
            <v>5.2217863863326324</v>
          </cell>
          <cell r="U3">
            <v>82345866.368807971</v>
          </cell>
          <cell r="V3">
            <v>-3249000.1662363112</v>
          </cell>
        </row>
        <row r="4">
          <cell r="A4" t="str">
            <v>130786049</v>
          </cell>
          <cell r="B4" t="str">
            <v>AP-HM</v>
          </cell>
          <cell r="C4" t="str">
            <v>CHR</v>
          </cell>
          <cell r="D4" t="str">
            <v>Provence-Alpes-Côte-d'Azur</v>
          </cell>
          <cell r="E4">
            <v>2009</v>
          </cell>
          <cell r="F4">
            <v>68217351.584676266</v>
          </cell>
          <cell r="G4">
            <v>4.1971566983104172</v>
          </cell>
          <cell r="H4">
            <v>3.4841963279147903</v>
          </cell>
          <cell r="I4">
            <v>4.0542766518970286</v>
          </cell>
          <cell r="J4">
            <v>4.2569265132734584</v>
          </cell>
          <cell r="K4">
            <v>4.9396296901083332</v>
          </cell>
          <cell r="L4">
            <v>4.3380945159339221</v>
          </cell>
          <cell r="M4">
            <v>68162850.485948905</v>
          </cell>
          <cell r="N4">
            <v>4.3380945159339221</v>
          </cell>
          <cell r="O4">
            <v>68418768.932036653</v>
          </cell>
          <cell r="P4">
            <v>201417.34736038744</v>
          </cell>
          <cell r="Q4">
            <v>4.3380945159339221</v>
          </cell>
          <cell r="R4">
            <v>68933681.532762975</v>
          </cell>
          <cell r="S4">
            <v>4.2850318798097327</v>
          </cell>
          <cell r="T4">
            <v>4.2850318798097327</v>
          </cell>
          <cell r="U4">
            <v>67573553.656742245</v>
          </cell>
          <cell r="V4">
            <v>-643797.92793402076</v>
          </cell>
        </row>
        <row r="5">
          <cell r="A5" t="str">
            <v>590780193</v>
          </cell>
          <cell r="B5" t="str">
            <v>CHRU DE LILLE</v>
          </cell>
          <cell r="C5" t="str">
            <v>CHR</v>
          </cell>
          <cell r="D5" t="str">
            <v>Hauts-de-France</v>
          </cell>
          <cell r="E5">
            <v>2009</v>
          </cell>
          <cell r="F5">
            <v>67013879.968209922</v>
          </cell>
          <cell r="G5">
            <v>3.3975462241999002</v>
          </cell>
          <cell r="H5">
            <v>4.0041341926365135</v>
          </cell>
          <cell r="I5">
            <v>4.0243312317299207</v>
          </cell>
          <cell r="J5">
            <v>4.1919245935590972</v>
          </cell>
          <cell r="K5">
            <v>6.2850539274033341</v>
          </cell>
          <cell r="L5">
            <v>4.2190337984532915</v>
          </cell>
          <cell r="M5">
            <v>66292094.130924016</v>
          </cell>
          <cell r="N5">
            <v>4.2190337984532915</v>
          </cell>
          <cell r="O5">
            <v>66540988.794174433</v>
          </cell>
          <cell r="P5">
            <v>-472891.17403548956</v>
          </cell>
          <cell r="Q5">
            <v>4.2190337984532915</v>
          </cell>
          <cell r="R5">
            <v>67041769.415190049</v>
          </cell>
          <cell r="S5">
            <v>4.1718472846598802</v>
          </cell>
          <cell r="T5">
            <v>4.1718472846598802</v>
          </cell>
          <cell r="U5">
            <v>65788669.546658367</v>
          </cell>
          <cell r="V5">
            <v>-1225210.4215515554</v>
          </cell>
        </row>
        <row r="6">
          <cell r="A6" t="str">
            <v>330781196</v>
          </cell>
          <cell r="B6" t="str">
            <v>CHU HOPITAUX DE BORDEAUX</v>
          </cell>
          <cell r="C6" t="str">
            <v>CHR</v>
          </cell>
          <cell r="D6" t="str">
            <v>Nouvelle-Aquitaine</v>
          </cell>
          <cell r="E6">
            <v>2009</v>
          </cell>
          <cell r="F6">
            <v>61219628.288241394</v>
          </cell>
          <cell r="G6">
            <v>3.2795426712021478</v>
          </cell>
          <cell r="H6">
            <v>2.5949772401787272</v>
          </cell>
          <cell r="I6">
            <v>2.46199612457711</v>
          </cell>
          <cell r="J6">
            <v>2.6195288827743495</v>
          </cell>
          <cell r="K6">
            <v>5.5474368148289219</v>
          </cell>
          <cell r="L6">
            <v>3.737499496801064</v>
          </cell>
          <cell r="M6">
            <v>58725926.430608153</v>
          </cell>
          <cell r="N6">
            <v>3.737499496801064</v>
          </cell>
          <cell r="O6">
            <v>58946413.803569213</v>
          </cell>
          <cell r="P6">
            <v>-2273214.4846721813</v>
          </cell>
          <cell r="Q6">
            <v>3.737499496801064</v>
          </cell>
          <cell r="R6">
            <v>59390038.436237417</v>
          </cell>
          <cell r="S6">
            <v>3.6903188038321511</v>
          </cell>
          <cell r="T6">
            <v>3.6903188038321511</v>
          </cell>
          <cell r="U6">
            <v>58195122.625857644</v>
          </cell>
          <cell r="V6">
            <v>-3024505.6623837501</v>
          </cell>
        </row>
        <row r="7">
          <cell r="A7" t="str">
            <v>340780477</v>
          </cell>
          <cell r="B7" t="str">
            <v>CHU DE MONTPELLIER</v>
          </cell>
          <cell r="C7" t="str">
            <v>CHR</v>
          </cell>
          <cell r="D7" t="str">
            <v>Occitanie</v>
          </cell>
          <cell r="E7">
            <v>2009</v>
          </cell>
          <cell r="F7">
            <v>51537632.791839033</v>
          </cell>
          <cell r="G7">
            <v>3.1290220809047957</v>
          </cell>
          <cell r="H7">
            <v>4.3982751556776396</v>
          </cell>
          <cell r="I7">
            <v>5.7657554099074879</v>
          </cell>
          <cell r="J7">
            <v>5.4175419562613811</v>
          </cell>
          <cell r="K7">
            <v>2.9265325514854719</v>
          </cell>
          <cell r="L7">
            <v>3.3847697457718828</v>
          </cell>
          <cell r="M7">
            <v>53183616.277374446</v>
          </cell>
          <cell r="N7">
            <v>3.3847697457718828</v>
          </cell>
          <cell r="O7">
            <v>53383294.963608943</v>
          </cell>
          <cell r="P7">
            <v>1845662.1717699096</v>
          </cell>
          <cell r="Q7">
            <v>3.3847697457718828</v>
          </cell>
          <cell r="R7">
            <v>53785052.13746801</v>
          </cell>
          <cell r="S7">
            <v>3.3441898677837547</v>
          </cell>
          <cell r="T7">
            <v>3.3441898677837547</v>
          </cell>
          <cell r="U7">
            <v>52736782.317487299</v>
          </cell>
          <cell r="V7">
            <v>1199149.5256482661</v>
          </cell>
        </row>
        <row r="8">
          <cell r="A8" t="str">
            <v>310781406</v>
          </cell>
          <cell r="B8" t="str">
            <v>CHU DE TOULOUSE</v>
          </cell>
          <cell r="C8" t="str">
            <v>CHR</v>
          </cell>
          <cell r="D8" t="str">
            <v>Occitanie</v>
          </cell>
          <cell r="E8">
            <v>2009</v>
          </cell>
          <cell r="F8">
            <v>50542827.045610771</v>
          </cell>
          <cell r="G8">
            <v>3.3274185395639826</v>
          </cell>
          <cell r="H8">
            <v>2.8996649456167973</v>
          </cell>
          <cell r="I8">
            <v>2.8164885467401062</v>
          </cell>
          <cell r="J8">
            <v>2.8097371950891952</v>
          </cell>
          <cell r="K8">
            <v>3.4095438152492514</v>
          </cell>
          <cell r="L8">
            <v>3.2756150074338999</v>
          </cell>
          <cell r="M8">
            <v>51468508.853634268</v>
          </cell>
          <cell r="N8">
            <v>3.2756150074338999</v>
          </cell>
          <cell r="O8">
            <v>51661748.143282093</v>
          </cell>
          <cell r="P8">
            <v>1118921.0976713225</v>
          </cell>
          <cell r="Q8">
            <v>3.2756150074338999</v>
          </cell>
          <cell r="R8">
            <v>52050549.133269936</v>
          </cell>
          <cell r="S8">
            <v>3.23110607290959</v>
          </cell>
          <cell r="T8">
            <v>3.23110607290959</v>
          </cell>
          <cell r="U8">
            <v>50953487.794839151</v>
          </cell>
          <cell r="V8">
            <v>410660.74922838062</v>
          </cell>
        </row>
        <row r="9">
          <cell r="A9" t="str">
            <v>440000289</v>
          </cell>
          <cell r="B9" t="str">
            <v>CHU DE NANTES</v>
          </cell>
          <cell r="C9" t="str">
            <v>CHR</v>
          </cell>
          <cell r="D9" t="str">
            <v>Pays-de-la-Loire</v>
          </cell>
          <cell r="E9">
            <v>2009</v>
          </cell>
          <cell r="F9">
            <v>43887956.918963045</v>
          </cell>
          <cell r="G9">
            <v>2.4923504025988308</v>
          </cell>
          <cell r="H9">
            <v>3.1948842709743603</v>
          </cell>
          <cell r="I9">
            <v>3.3353627151214145</v>
          </cell>
          <cell r="J9">
            <v>2.4941297098208928</v>
          </cell>
          <cell r="K9">
            <v>3.3180462173977219</v>
          </cell>
          <cell r="L9">
            <v>2.783850568536832</v>
          </cell>
          <cell r="M9">
            <v>43741598.847472019</v>
          </cell>
          <cell r="N9">
            <v>2.783850568536832</v>
          </cell>
          <cell r="O9">
            <v>43905827.337428525</v>
          </cell>
          <cell r="P9">
            <v>17870.418465480208</v>
          </cell>
          <cell r="Q9">
            <v>2.783850568536832</v>
          </cell>
          <cell r="R9">
            <v>44236258.067098819</v>
          </cell>
          <cell r="S9">
            <v>2.7509920142453619</v>
          </cell>
          <cell r="T9">
            <v>2.7509920142453619</v>
          </cell>
          <cell r="U9">
            <v>43382245.849739768</v>
          </cell>
          <cell r="V9">
            <v>-505711.06922327727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Grand-Est</v>
          </cell>
          <cell r="E10">
            <v>2009</v>
          </cell>
          <cell r="F10">
            <v>41519529.614512645</v>
          </cell>
          <cell r="G10">
            <v>2.2494399888980401</v>
          </cell>
          <cell r="H10">
            <v>2.2734503008253713</v>
          </cell>
          <cell r="I10">
            <v>1.9987943333502205</v>
          </cell>
          <cell r="J10">
            <v>2.6423219219165825</v>
          </cell>
          <cell r="K10">
            <v>3.652126511315223</v>
          </cell>
          <cell r="L10">
            <v>2.6033619529239509</v>
          </cell>
          <cell r="M10">
            <v>40905648.990858957</v>
          </cell>
          <cell r="N10">
            <v>2.6033619529239509</v>
          </cell>
          <cell r="O10">
            <v>41059229.864477344</v>
          </cell>
          <cell r="P10">
            <v>-460299.75003530085</v>
          </cell>
          <cell r="Q10">
            <v>2.6033619529239509</v>
          </cell>
          <cell r="R10">
            <v>41368237.395062104</v>
          </cell>
          <cell r="S10">
            <v>2.5733439609875273</v>
          </cell>
          <cell r="T10">
            <v>2.5733439609875273</v>
          </cell>
          <cell r="U10">
            <v>40580794.052987412</v>
          </cell>
          <cell r="V10">
            <v>-938735.56152523309</v>
          </cell>
        </row>
        <row r="11">
          <cell r="A11" t="str">
            <v>540023264</v>
          </cell>
          <cell r="B11" t="str">
            <v>CHU DE NANCY - SINCAL</v>
          </cell>
          <cell r="C11" t="str">
            <v>CHU</v>
          </cell>
          <cell r="D11" t="str">
            <v>Grand-Est</v>
          </cell>
          <cell r="E11">
            <v>2009</v>
          </cell>
          <cell r="F11">
            <v>35984135.656929225</v>
          </cell>
          <cell r="G11">
            <v>2.1770934107187525</v>
          </cell>
          <cell r="H11">
            <v>1.4781667282556952</v>
          </cell>
          <cell r="I11">
            <v>1.504290983677989</v>
          </cell>
          <cell r="J11">
            <v>1.7649919305362447</v>
          </cell>
          <cell r="K11">
            <v>3.0714174742528746</v>
          </cell>
          <cell r="L11">
            <v>2.3087452663722727</v>
          </cell>
          <cell r="M11">
            <v>36276447.602478325</v>
          </cell>
          <cell r="N11">
            <v>2.3087452663722727</v>
          </cell>
          <cell r="O11">
            <v>36412648.069944456</v>
          </cell>
          <cell r="P11">
            <v>428512.41301523149</v>
          </cell>
          <cell r="Q11">
            <v>2.3087452663722727</v>
          </cell>
          <cell r="R11">
            <v>36686685.905025229</v>
          </cell>
          <cell r="S11">
            <v>2.2795189065675832</v>
          </cell>
          <cell r="T11">
            <v>2.2795189065675832</v>
          </cell>
          <cell r="U11">
            <v>35947268.880375884</v>
          </cell>
          <cell r="V11">
            <v>-36866.776553340256</v>
          </cell>
        </row>
        <row r="12">
          <cell r="A12" t="str">
            <v>380780080</v>
          </cell>
          <cell r="B12" t="str">
            <v>CHU GRENOBLE</v>
          </cell>
          <cell r="C12" t="str">
            <v>CHR</v>
          </cell>
          <cell r="D12" t="str">
            <v>Auvergne-Rhône-Alpes</v>
          </cell>
          <cell r="E12">
            <v>2009</v>
          </cell>
          <cell r="F12">
            <v>33142753.088963579</v>
          </cell>
          <cell r="G12">
            <v>1.9668203295771436</v>
          </cell>
          <cell r="H12">
            <v>3.0407093101978981</v>
          </cell>
          <cell r="I12">
            <v>3.1029159872877283</v>
          </cell>
          <cell r="J12">
            <v>3.1232316094058392</v>
          </cell>
          <cell r="K12">
            <v>2.029435088987956</v>
          </cell>
          <cell r="L12">
            <v>2.1502796257312182</v>
          </cell>
          <cell r="M12">
            <v>33786536.483552203</v>
          </cell>
          <cell r="N12">
            <v>2.1502796257312182</v>
          </cell>
          <cell r="O12">
            <v>33913388.542319022</v>
          </cell>
          <cell r="P12">
            <v>770635.45335544273</v>
          </cell>
          <cell r="Q12">
            <v>2.1502796257312182</v>
          </cell>
          <cell r="R12">
            <v>34168617.207878821</v>
          </cell>
          <cell r="S12">
            <v>2.1246156105193328</v>
          </cell>
          <cell r="T12">
            <v>2.1246156105193328</v>
          </cell>
          <cell r="U12">
            <v>33504494.478523016</v>
          </cell>
          <cell r="V12">
            <v>361741.38955943659</v>
          </cell>
        </row>
        <row r="13">
          <cell r="A13" t="str">
            <v>350005179</v>
          </cell>
          <cell r="B13" t="str">
            <v>CHU DE RENNES</v>
          </cell>
          <cell r="C13" t="str">
            <v>CHR</v>
          </cell>
          <cell r="D13" t="str">
            <v>Bretagne</v>
          </cell>
          <cell r="E13">
            <v>2009</v>
          </cell>
          <cell r="F13">
            <v>31621508.736129928</v>
          </cell>
          <cell r="G13">
            <v>1.7868872032522725</v>
          </cell>
          <cell r="H13">
            <v>2.2479106587117017</v>
          </cell>
          <cell r="I13">
            <v>2.0472518742568053</v>
          </cell>
          <cell r="J13">
            <v>2.1136163030350579</v>
          </cell>
          <cell r="K13">
            <v>3.0167118094055914</v>
          </cell>
          <cell r="L13">
            <v>2.1470888657374312</v>
          </cell>
          <cell r="M13">
            <v>33736401.269671038</v>
          </cell>
          <cell r="N13">
            <v>2.1470888657374312</v>
          </cell>
          <cell r="O13">
            <v>33863065.095024213</v>
          </cell>
          <cell r="P13">
            <v>2241556.3588942848</v>
          </cell>
          <cell r="Q13">
            <v>2.1470888657374312</v>
          </cell>
          <cell r="R13">
            <v>34117915.031508222</v>
          </cell>
          <cell r="S13">
            <v>2.1212880611498419</v>
          </cell>
          <cell r="T13">
            <v>2.1212880611498419</v>
          </cell>
          <cell r="U13">
            <v>33452020.111430388</v>
          </cell>
          <cell r="V13">
            <v>1830511.3753004596</v>
          </cell>
        </row>
        <row r="14">
          <cell r="A14" t="str">
            <v>940000664</v>
          </cell>
          <cell r="B14" t="str">
            <v>GUSTAVE ROUSSY</v>
          </cell>
          <cell r="C14" t="str">
            <v>CLCC</v>
          </cell>
          <cell r="D14" t="str">
            <v>Île-de-France</v>
          </cell>
          <cell r="E14">
            <v>2009</v>
          </cell>
          <cell r="F14">
            <v>29819842.643636324</v>
          </cell>
          <cell r="G14">
            <v>2.6901334719300323</v>
          </cell>
          <cell r="H14">
            <v>2.4038997335816723</v>
          </cell>
          <cell r="I14">
            <v>2.2084567712937364</v>
          </cell>
          <cell r="J14">
            <v>1.7250946248509118</v>
          </cell>
          <cell r="K14">
            <v>0.17422785780756261</v>
          </cell>
          <cell r="L14">
            <v>1.980320440372094</v>
          </cell>
          <cell r="M14">
            <v>31116031.611471605</v>
          </cell>
          <cell r="N14">
            <v>1.980320440372094</v>
          </cell>
          <cell r="O14">
            <v>31232857.219580036</v>
          </cell>
          <cell r="P14">
            <v>1413014.5759437121</v>
          </cell>
          <cell r="Q14">
            <v>1.980320440372094</v>
          </cell>
          <cell r="R14">
            <v>31467912.482778691</v>
          </cell>
          <cell r="S14">
            <v>1.9424385145388101</v>
          </cell>
          <cell r="T14">
            <v>1.9424385145388101</v>
          </cell>
          <cell r="U14">
            <v>30631621.156792693</v>
          </cell>
          <cell r="V14">
            <v>811778.51315636933</v>
          </cell>
        </row>
        <row r="15">
          <cell r="A15" t="str">
            <v>630780989</v>
          </cell>
          <cell r="B15" t="str">
            <v>CHU DE CLERMONT-FERRAND</v>
          </cell>
          <cell r="C15" t="str">
            <v>CHR</v>
          </cell>
          <cell r="D15" t="str">
            <v>Auvergne-Rhône-Alpes</v>
          </cell>
          <cell r="E15">
            <v>2009</v>
          </cell>
          <cell r="F15">
            <v>29880471.569410253</v>
          </cell>
          <cell r="G15">
            <v>1.2601829061574064</v>
          </cell>
          <cell r="H15">
            <v>3.299652244282147</v>
          </cell>
          <cell r="I15">
            <v>3.8575055287218083</v>
          </cell>
          <cell r="J15">
            <v>3.9792685880147647</v>
          </cell>
          <cell r="K15">
            <v>2.6275972565738468</v>
          </cell>
          <cell r="L15">
            <v>1.9658234788737139</v>
          </cell>
          <cell r="M15">
            <v>30888246.298015404</v>
          </cell>
          <cell r="N15">
            <v>1.9658234788737139</v>
          </cell>
          <cell r="O15">
            <v>31004216.682742689</v>
          </cell>
          <cell r="P15">
            <v>1123745.1133324355</v>
          </cell>
          <cell r="Q15">
            <v>1.9658234788737139</v>
          </cell>
          <cell r="R15">
            <v>31237551.220834881</v>
          </cell>
          <cell r="S15">
            <v>1.9472987049086821</v>
          </cell>
          <cell r="T15">
            <v>1.9472987049086821</v>
          </cell>
          <cell r="U15">
            <v>30708264.772045124</v>
          </cell>
          <cell r="V15">
            <v>827793.20263487101</v>
          </cell>
        </row>
        <row r="16">
          <cell r="A16" t="str">
            <v>370000481</v>
          </cell>
          <cell r="B16" t="str">
            <v>CHRU DE TOURS</v>
          </cell>
          <cell r="C16" t="str">
            <v>CHR</v>
          </cell>
          <cell r="D16" t="str">
            <v>Centre-Val-de-Loire</v>
          </cell>
          <cell r="E16">
            <v>2009</v>
          </cell>
          <cell r="F16">
            <v>28299554.89688684</v>
          </cell>
          <cell r="G16">
            <v>1.6577216325571322</v>
          </cell>
          <cell r="H16">
            <v>1.5664682758264363</v>
          </cell>
          <cell r="I16">
            <v>1.3133258262183083</v>
          </cell>
          <cell r="J16">
            <v>1.3789211126653322</v>
          </cell>
          <cell r="K16">
            <v>2.5204161625772512</v>
          </cell>
          <cell r="L16">
            <v>1.8382825402976664</v>
          </cell>
          <cell r="M16">
            <v>28884243.412632182</v>
          </cell>
          <cell r="N16">
            <v>1.8382825402976664</v>
          </cell>
          <cell r="O16">
            <v>28992689.738422282</v>
          </cell>
          <cell r="P16">
            <v>693134.84153544158</v>
          </cell>
          <cell r="Q16">
            <v>1.8382825402976664</v>
          </cell>
          <cell r="R16">
            <v>29210885.73212821</v>
          </cell>
          <cell r="S16">
            <v>1.8161983321520792</v>
          </cell>
          <cell r="T16">
            <v>1.8161983321520792</v>
          </cell>
          <cell r="U16">
            <v>28640854.698708497</v>
          </cell>
          <cell r="V16">
            <v>341299.80182165653</v>
          </cell>
        </row>
        <row r="17">
          <cell r="A17" t="str">
            <v>210780581</v>
          </cell>
          <cell r="B17" t="str">
            <v>CHU DIJON</v>
          </cell>
          <cell r="C17" t="str">
            <v>CHR</v>
          </cell>
          <cell r="D17" t="str">
            <v>Bourgogne-Franche-Comté</v>
          </cell>
          <cell r="E17">
            <v>2009</v>
          </cell>
          <cell r="F17">
            <v>27017758.575837482</v>
          </cell>
          <cell r="G17">
            <v>1.3404335690115421</v>
          </cell>
          <cell r="H17">
            <v>2.119980261439804</v>
          </cell>
          <cell r="I17">
            <v>2.3301236702630934</v>
          </cell>
          <cell r="J17">
            <v>2.2363990859875491</v>
          </cell>
          <cell r="K17">
            <v>2.3131351288654698</v>
          </cell>
          <cell r="L17">
            <v>1.7167556033064542</v>
          </cell>
          <cell r="M17">
            <v>26974736.276325814</v>
          </cell>
          <cell r="N17">
            <v>1.7167556033064542</v>
          </cell>
          <cell r="O17">
            <v>27076013.328888152</v>
          </cell>
          <cell r="P17">
            <v>58254.753050670028</v>
          </cell>
          <cell r="Q17">
            <v>1.7167556033064542</v>
          </cell>
          <cell r="R17">
            <v>27279784.61355314</v>
          </cell>
          <cell r="S17">
            <v>1.698329783357889</v>
          </cell>
          <cell r="T17">
            <v>1.698329783357889</v>
          </cell>
          <cell r="U17">
            <v>26782106.168991555</v>
          </cell>
          <cell r="V17">
            <v>-235652.40684592724</v>
          </cell>
        </row>
        <row r="18">
          <cell r="A18" t="str">
            <v>060785011</v>
          </cell>
          <cell r="B18" t="str">
            <v>CHU DE NICE - FONDATION LENVAL</v>
          </cell>
          <cell r="C18" t="str">
            <v>CHR</v>
          </cell>
          <cell r="D18" t="str">
            <v>Provence-Alpes-Côte-d'Azur</v>
          </cell>
          <cell r="E18">
            <v>2009</v>
          </cell>
          <cell r="F18">
            <v>25714171.174757995</v>
          </cell>
          <cell r="G18">
            <v>1.5584202289063565</v>
          </cell>
          <cell r="H18">
            <v>1.7303355036551231</v>
          </cell>
          <cell r="I18">
            <v>1.5073701221643672</v>
          </cell>
          <cell r="J18">
            <v>1.5498071710937307</v>
          </cell>
          <cell r="K18">
            <v>1.7878118859328596</v>
          </cell>
          <cell r="L18">
            <v>1.6220712050908497</v>
          </cell>
          <cell r="M18">
            <v>25486995.874355141</v>
          </cell>
          <cell r="N18">
            <v>1.6220712050908497</v>
          </cell>
          <cell r="O18">
            <v>25582687.183229532</v>
          </cell>
          <cell r="P18">
            <v>-131483.99152846262</v>
          </cell>
          <cell r="Q18">
            <v>1.6220712050908497</v>
          </cell>
          <cell r="R18">
            <v>25775219.849290356</v>
          </cell>
          <cell r="S18">
            <v>1.6008572102077205</v>
          </cell>
          <cell r="T18">
            <v>1.6008572102077205</v>
          </cell>
          <cell r="U18">
            <v>25244995.515776042</v>
          </cell>
          <cell r="V18">
            <v>-469175.65898195282</v>
          </cell>
        </row>
        <row r="19">
          <cell r="A19" t="str">
            <v>760780239</v>
          </cell>
          <cell r="B19" t="str">
            <v>CHU DE ROUEN</v>
          </cell>
          <cell r="C19" t="str">
            <v>CHR</v>
          </cell>
          <cell r="D19" t="str">
            <v>Normandie</v>
          </cell>
          <cell r="E19">
            <v>2009</v>
          </cell>
          <cell r="F19">
            <v>26338882.661483452</v>
          </cell>
          <cell r="G19">
            <v>1.2800250747270452</v>
          </cell>
          <cell r="H19">
            <v>1.8261978144151243</v>
          </cell>
          <cell r="I19">
            <v>1.8028427228001949</v>
          </cell>
          <cell r="J19">
            <v>1.7933716298775382</v>
          </cell>
          <cell r="K19">
            <v>2.107829800318147</v>
          </cell>
          <cell r="L19">
            <v>1.5663045896577077</v>
          </cell>
          <cell r="M19">
            <v>24610755.982413016</v>
          </cell>
          <cell r="N19">
            <v>1.5663045896577077</v>
          </cell>
          <cell r="O19">
            <v>24703157.435450289</v>
          </cell>
          <cell r="P19">
            <v>-1635725.2260331623</v>
          </cell>
          <cell r="Q19">
            <v>1.5663045896577077</v>
          </cell>
          <cell r="R19">
            <v>24889070.851312459</v>
          </cell>
          <cell r="S19">
            <v>1.5490400241965028</v>
          </cell>
          <cell r="T19">
            <v>1.5490400241965028</v>
          </cell>
          <cell r="U19">
            <v>24427855.410992064</v>
          </cell>
          <cell r="V19">
            <v>-1911027.2504913881</v>
          </cell>
        </row>
        <row r="20">
          <cell r="A20" t="str">
            <v>490000031</v>
          </cell>
          <cell r="B20" t="str">
            <v>CHU D'ANGERS</v>
          </cell>
          <cell r="C20" t="str">
            <v>CHR</v>
          </cell>
          <cell r="D20" t="str">
            <v>Pays-de-la-Loire</v>
          </cell>
          <cell r="E20">
            <v>2009</v>
          </cell>
          <cell r="F20">
            <v>23896046.516209371</v>
          </cell>
          <cell r="G20">
            <v>1.3919276309299429</v>
          </cell>
          <cell r="H20">
            <v>1.7943536224821204</v>
          </cell>
          <cell r="I20">
            <v>1.9014864228378396</v>
          </cell>
          <cell r="J20">
            <v>1.8800613911747037</v>
          </cell>
          <cell r="K20">
            <v>1.6957299897752138</v>
          </cell>
          <cell r="L20">
            <v>1.5375627341413549</v>
          </cell>
          <cell r="M20">
            <v>24159145.997187022</v>
          </cell>
          <cell r="N20">
            <v>1.5375627341413549</v>
          </cell>
          <cell r="O20">
            <v>24249851.873750702</v>
          </cell>
          <cell r="P20">
            <v>353805.35754133016</v>
          </cell>
          <cell r="Q20">
            <v>1.5375627341413549</v>
          </cell>
          <cell r="R20">
            <v>24432353.758693185</v>
          </cell>
          <cell r="S20">
            <v>1.5176205894110488</v>
          </cell>
          <cell r="T20">
            <v>1.5176205894110488</v>
          </cell>
          <cell r="U20">
            <v>23932381.183053847</v>
          </cell>
          <cell r="V20">
            <v>36334.666844476014</v>
          </cell>
        </row>
        <row r="21">
          <cell r="A21" t="str">
            <v>800000044</v>
          </cell>
          <cell r="B21" t="str">
            <v>CHU D'AMIENS</v>
          </cell>
          <cell r="C21" t="str">
            <v>CHR</v>
          </cell>
          <cell r="D21" t="str">
            <v>Hauts-de-France</v>
          </cell>
          <cell r="E21">
            <v>2009</v>
          </cell>
          <cell r="F21">
            <v>24373046.507495474</v>
          </cell>
          <cell r="G21">
            <v>1.0385399629501131</v>
          </cell>
          <cell r="H21">
            <v>1.8080642952518833</v>
          </cell>
          <cell r="I21">
            <v>1.7866256731713801</v>
          </cell>
          <cell r="J21">
            <v>2.0056289660837643</v>
          </cell>
          <cell r="K21">
            <v>2.4169348732420168</v>
          </cell>
          <cell r="L21">
            <v>1.5052908029872021</v>
          </cell>
          <cell r="M21">
            <v>23652069.258754138</v>
          </cell>
          <cell r="N21">
            <v>1.5052908029872021</v>
          </cell>
          <cell r="O21">
            <v>23740871.308086097</v>
          </cell>
          <cell r="P21">
            <v>-632175.19940937683</v>
          </cell>
          <cell r="Q21">
            <v>1.5052908029872021</v>
          </cell>
          <cell r="R21">
            <v>23919542.657769375</v>
          </cell>
          <cell r="S21">
            <v>1.4919640252989257</v>
          </cell>
          <cell r="T21">
            <v>1.4919640252989257</v>
          </cell>
          <cell r="U21">
            <v>23527785.544023223</v>
          </cell>
          <cell r="V21">
            <v>-845260.96347225085</v>
          </cell>
        </row>
        <row r="22">
          <cell r="A22" t="str">
            <v>250000015</v>
          </cell>
          <cell r="B22" t="str">
            <v>CHU DE BESANCON</v>
          </cell>
          <cell r="C22" t="str">
            <v>CHR</v>
          </cell>
          <cell r="D22" t="str">
            <v>Bourgogne-Franche-Comté</v>
          </cell>
          <cell r="E22">
            <v>2009</v>
          </cell>
          <cell r="F22">
            <v>23026389.985582322</v>
          </cell>
          <cell r="G22">
            <v>1.183047132191527</v>
          </cell>
          <cell r="H22">
            <v>2.0522404192352264</v>
          </cell>
          <cell r="I22">
            <v>2.0488048407073132</v>
          </cell>
          <cell r="J22">
            <v>2.1192012419532005</v>
          </cell>
          <cell r="K22">
            <v>1.8681736136488554</v>
          </cell>
          <cell r="L22">
            <v>1.4871972217020977</v>
          </cell>
          <cell r="M22">
            <v>23367771.608861551</v>
          </cell>
          <cell r="N22">
            <v>1.4871972217020977</v>
          </cell>
          <cell r="O22">
            <v>23455506.258396283</v>
          </cell>
          <cell r="P22">
            <v>429116.27281396091</v>
          </cell>
          <cell r="Q22">
            <v>1.4871972217020977</v>
          </cell>
          <cell r="R22">
            <v>23632029.980137907</v>
          </cell>
          <cell r="S22">
            <v>1.4706166031194137</v>
          </cell>
          <cell r="T22">
            <v>1.4706166031194137</v>
          </cell>
          <cell r="U22">
            <v>23191143.666309953</v>
          </cell>
          <cell r="V22">
            <v>164753.68072763085</v>
          </cell>
        </row>
        <row r="23">
          <cell r="A23" t="str">
            <v>290000017</v>
          </cell>
          <cell r="B23" t="str">
            <v>CHRU DE BREST - CH MORLAIX - CH QUIMPER</v>
          </cell>
          <cell r="C23" t="str">
            <v>GCS</v>
          </cell>
          <cell r="D23" t="str">
            <v>Bretagne</v>
          </cell>
          <cell r="E23">
            <v>2016</v>
          </cell>
          <cell r="F23">
            <v>20725598.938606545</v>
          </cell>
          <cell r="G23">
            <v>1.0584298154437803</v>
          </cell>
          <cell r="H23">
            <v>1.6490528812380654</v>
          </cell>
          <cell r="I23">
            <v>2.5153776550915241</v>
          </cell>
          <cell r="J23">
            <v>2.2140996195951779</v>
          </cell>
          <cell r="K23">
            <v>1.9997562409906626</v>
          </cell>
          <cell r="L23">
            <v>1.4526046137958684</v>
          </cell>
          <cell r="M23">
            <v>22824230.947870735</v>
          </cell>
          <cell r="N23">
            <v>1.4526046137958684</v>
          </cell>
          <cell r="O23">
            <v>22909924.865828745</v>
          </cell>
          <cell r="P23">
            <v>2184325.9272221997</v>
          </cell>
          <cell r="Q23">
            <v>1.4526046137958684</v>
          </cell>
          <cell r="R23">
            <v>23082342.598261587</v>
          </cell>
          <cell r="S23">
            <v>1.4361986199481254</v>
          </cell>
          <cell r="T23">
            <v>1.4361986199481254</v>
          </cell>
          <cell r="U23">
            <v>22648383.309370626</v>
          </cell>
          <cell r="V23">
            <v>1922784.3707640804</v>
          </cell>
        </row>
        <row r="24">
          <cell r="A24" t="str">
            <v>510000029</v>
          </cell>
          <cell r="B24" t="str">
            <v>CHU DE REIMS</v>
          </cell>
          <cell r="C24" t="str">
            <v>CHR</v>
          </cell>
          <cell r="D24" t="str">
            <v>Grand-Est</v>
          </cell>
          <cell r="E24">
            <v>2009</v>
          </cell>
          <cell r="F24">
            <v>20163409.9377294</v>
          </cell>
          <cell r="G24">
            <v>0.92124225057137232</v>
          </cell>
          <cell r="H24">
            <v>0.90290148400311976</v>
          </cell>
          <cell r="I24">
            <v>0.8289591769884157</v>
          </cell>
          <cell r="J24">
            <v>1.0162911439519178</v>
          </cell>
          <cell r="K24">
            <v>2.8685020611851133</v>
          </cell>
          <cell r="L24">
            <v>1.4057748477517129</v>
          </cell>
          <cell r="M24">
            <v>22088412.415232666</v>
          </cell>
          <cell r="N24">
            <v>1.4057748477517129</v>
          </cell>
          <cell r="O24">
            <v>22171343.691456463</v>
          </cell>
          <cell r="P24">
            <v>2007933.7537270635</v>
          </cell>
          <cell r="Q24">
            <v>1.4057748477517129</v>
          </cell>
          <cell r="R24">
            <v>22338202.938121736</v>
          </cell>
          <cell r="S24">
            <v>1.3930359733377389</v>
          </cell>
          <cell r="T24">
            <v>1.3930359733377389</v>
          </cell>
          <cell r="U24">
            <v>21967722.465180255</v>
          </cell>
          <cell r="V24">
            <v>1804312.5274508558</v>
          </cell>
        </row>
        <row r="25">
          <cell r="A25" t="str">
            <v>300780038</v>
          </cell>
          <cell r="B25" t="str">
            <v>CHU DE NIMES</v>
          </cell>
          <cell r="C25" t="str">
            <v>CHR</v>
          </cell>
          <cell r="D25" t="str">
            <v>Occitanie</v>
          </cell>
          <cell r="E25">
            <v>2009</v>
          </cell>
          <cell r="F25">
            <v>21937367.489961274</v>
          </cell>
          <cell r="G25">
            <v>1.3560895508144983</v>
          </cell>
          <cell r="H25">
            <v>1.9176599752360546</v>
          </cell>
          <cell r="I25">
            <v>2.4795905736063841</v>
          </cell>
          <cell r="J25">
            <v>2.3426727993425867</v>
          </cell>
          <cell r="K25">
            <v>0.8505686599231721</v>
          </cell>
          <cell r="L25">
            <v>1.3618515876295296</v>
          </cell>
          <cell r="M25">
            <v>21398262.718962327</v>
          </cell>
          <cell r="N25">
            <v>1.3618515876295296</v>
          </cell>
          <cell r="O25">
            <v>21478602.81778409</v>
          </cell>
          <cell r="P25">
            <v>-458764.67217718437</v>
          </cell>
          <cell r="Q25">
            <v>1.3618515876295296</v>
          </cell>
          <cell r="R25">
            <v>21640248.568058532</v>
          </cell>
          <cell r="S25">
            <v>1.3504194883153671</v>
          </cell>
          <cell r="T25">
            <v>1.3504194883153671</v>
          </cell>
          <cell r="U25">
            <v>21295674.410907935</v>
          </cell>
          <cell r="V25">
            <v>-641693.07905333862</v>
          </cell>
        </row>
        <row r="26">
          <cell r="A26" t="str">
            <v>860014208</v>
          </cell>
          <cell r="B26" t="str">
            <v>CHR DE POITIERS</v>
          </cell>
          <cell r="C26" t="str">
            <v>CHR</v>
          </cell>
          <cell r="D26" t="str">
            <v>Nouvelle-Aquitaine</v>
          </cell>
          <cell r="E26">
            <v>2009</v>
          </cell>
          <cell r="F26">
            <v>20961778.255021323</v>
          </cell>
          <cell r="G26">
            <v>0.92653724998746978</v>
          </cell>
          <cell r="H26">
            <v>1.7865474408435738</v>
          </cell>
          <cell r="I26">
            <v>1.8688954927726393</v>
          </cell>
          <cell r="J26">
            <v>1.7078846315431726</v>
          </cell>
          <cell r="K26">
            <v>2.1414205588710957</v>
          </cell>
          <cell r="L26">
            <v>1.3606422363208743</v>
          </cell>
          <cell r="M26">
            <v>21379260.635873985</v>
          </cell>
          <cell r="N26">
            <v>1.3606422363208743</v>
          </cell>
          <cell r="O26">
            <v>21459529.391089346</v>
          </cell>
          <cell r="P26">
            <v>497751.13606802374</v>
          </cell>
          <cell r="Q26">
            <v>1.3606422363208743</v>
          </cell>
          <cell r="R26">
            <v>21621031.596721034</v>
          </cell>
          <cell r="S26">
            <v>1.3490267810350232</v>
          </cell>
          <cell r="T26">
            <v>1.3490267810350232</v>
          </cell>
          <cell r="U26">
            <v>21273711.871823948</v>
          </cell>
          <cell r="V26">
            <v>311933.61680262536</v>
          </cell>
        </row>
        <row r="27">
          <cell r="A27" t="str">
            <v>140000100</v>
          </cell>
          <cell r="B27" t="str">
            <v>CHU DE CAEN</v>
          </cell>
          <cell r="C27" t="str">
            <v>CHR</v>
          </cell>
          <cell r="D27" t="str">
            <v>Normandie</v>
          </cell>
          <cell r="E27">
            <v>2009</v>
          </cell>
          <cell r="F27">
            <v>21610961.716012061</v>
          </cell>
          <cell r="G27">
            <v>1.1101561797548198</v>
          </cell>
          <cell r="H27">
            <v>1.5562164148630266</v>
          </cell>
          <cell r="I27">
            <v>1.2355993167758326</v>
          </cell>
          <cell r="J27">
            <v>1.3620691337000748</v>
          </cell>
          <cell r="K27">
            <v>1.9102890974556166</v>
          </cell>
          <cell r="L27">
            <v>1.3516986128049364</v>
          </cell>
          <cell r="M27">
            <v>21238732.837256335</v>
          </cell>
          <cell r="N27">
            <v>1.3516986128049364</v>
          </cell>
          <cell r="O27">
            <v>21318473.978740785</v>
          </cell>
          <cell r="P27">
            <v>-292487.73727127537</v>
          </cell>
          <cell r="Q27">
            <v>1.3516986128049364</v>
          </cell>
          <cell r="R27">
            <v>21478914.615882531</v>
          </cell>
          <cell r="S27">
            <v>1.3365906628202575</v>
          </cell>
          <cell r="T27">
            <v>1.3365906628202575</v>
          </cell>
          <cell r="U27">
            <v>21077598.348042097</v>
          </cell>
          <cell r="V27">
            <v>-533363.3679699637</v>
          </cell>
        </row>
        <row r="28">
          <cell r="A28" t="str">
            <v>750160012</v>
          </cell>
          <cell r="B28" t="str">
            <v>INSTITUT CURIE - SAINT-CLOUD</v>
          </cell>
          <cell r="C28" t="str">
            <v>CLCC</v>
          </cell>
          <cell r="D28" t="str">
            <v>Île-de-France</v>
          </cell>
          <cell r="E28">
            <v>2009</v>
          </cell>
          <cell r="F28">
            <v>23417651.076206166</v>
          </cell>
          <cell r="G28">
            <v>1.8426826474986748</v>
          </cell>
          <cell r="H28">
            <v>1.3099514026396168</v>
          </cell>
          <cell r="I28">
            <v>1.2829016567923381</v>
          </cell>
          <cell r="J28">
            <v>1.2233895769019791</v>
          </cell>
          <cell r="K28">
            <v>0.11775662956249636</v>
          </cell>
          <cell r="L28">
            <v>1.3265912472346655</v>
          </cell>
          <cell r="M28">
            <v>20844230.228063185</v>
          </cell>
          <cell r="N28">
            <v>1.3265912472346655</v>
          </cell>
          <cell r="O28">
            <v>20922490.203575224</v>
          </cell>
          <cell r="P28">
            <v>-2495160.8726309426</v>
          </cell>
          <cell r="Q28">
            <v>1.3265912472346655</v>
          </cell>
          <cell r="R28">
            <v>21079950.707652625</v>
          </cell>
          <cell r="S28">
            <v>1.3040501043659818</v>
          </cell>
          <cell r="T28">
            <v>1.3040501043659818</v>
          </cell>
          <cell r="U28">
            <v>20564444.365899965</v>
          </cell>
          <cell r="V28">
            <v>-2853206.7103062011</v>
          </cell>
        </row>
        <row r="29">
          <cell r="A29" t="str">
            <v>420784878</v>
          </cell>
          <cell r="B29" t="str">
            <v>CHU SAINT-ETIENNE</v>
          </cell>
          <cell r="C29" t="str">
            <v>CHR</v>
          </cell>
          <cell r="D29" t="str">
            <v>Auvergne-Rhône-Alpes</v>
          </cell>
          <cell r="E29">
            <v>2009</v>
          </cell>
          <cell r="F29">
            <v>19700954.950491861</v>
          </cell>
          <cell r="G29">
            <v>1.2228880178295292</v>
          </cell>
          <cell r="H29">
            <v>1.7575282893015514</v>
          </cell>
          <cell r="I29">
            <v>1.7731983313045037</v>
          </cell>
          <cell r="J29">
            <v>1.7420422386580827</v>
          </cell>
          <cell r="K29">
            <v>1.2194070549416975</v>
          </cell>
          <cell r="L29">
            <v>1.3024562281127983</v>
          </cell>
          <cell r="M29">
            <v>20465005.733567543</v>
          </cell>
          <cell r="N29">
            <v>1.3024562281127983</v>
          </cell>
          <cell r="O29">
            <v>20541841.905018311</v>
          </cell>
          <cell r="P29">
            <v>840886.95452645048</v>
          </cell>
          <cell r="Q29">
            <v>1.3024562281127983</v>
          </cell>
          <cell r="R29">
            <v>20696437.689247176</v>
          </cell>
          <cell r="S29">
            <v>1.2851974834760915</v>
          </cell>
          <cell r="T29">
            <v>1.2851974834760915</v>
          </cell>
          <cell r="U29">
            <v>20267144.689956877</v>
          </cell>
          <cell r="V29">
            <v>566189.73946501687</v>
          </cell>
        </row>
        <row r="30">
          <cell r="A30" t="str">
            <v>870000015</v>
          </cell>
          <cell r="B30" t="str">
            <v>CHU DE LIMOGES</v>
          </cell>
          <cell r="C30" t="str">
            <v>CHR</v>
          </cell>
          <cell r="D30" t="str">
            <v>Nouvelle-Aquitaine</v>
          </cell>
          <cell r="E30">
            <v>2009</v>
          </cell>
          <cell r="F30">
            <v>17089173.156513829</v>
          </cell>
          <cell r="G30">
            <v>0.90750452356669897</v>
          </cell>
          <cell r="H30">
            <v>1.177251764746881</v>
          </cell>
          <cell r="I30">
            <v>1.0120391502663337</v>
          </cell>
          <cell r="J30">
            <v>1.0021822095506596</v>
          </cell>
          <cell r="K30">
            <v>1.550475790667343</v>
          </cell>
          <cell r="L30">
            <v>1.0926199505146084</v>
          </cell>
          <cell r="M30">
            <v>17167927.082118597</v>
          </cell>
          <cell r="N30">
            <v>1.0926199505146084</v>
          </cell>
          <cell r="O30">
            <v>17232384.322243981</v>
          </cell>
          <cell r="P30">
            <v>143211.16573015228</v>
          </cell>
          <cell r="Q30">
            <v>1.0926199505146084</v>
          </cell>
          <cell r="R30">
            <v>17362073.469923563</v>
          </cell>
          <cell r="S30">
            <v>1.0798199574434049</v>
          </cell>
          <cell r="T30">
            <v>1.0798199574434049</v>
          </cell>
          <cell r="U30">
            <v>17028408.161379416</v>
          </cell>
          <cell r="V30">
            <v>-60764.995134413242</v>
          </cell>
        </row>
        <row r="31">
          <cell r="A31" t="str">
            <v>750810814</v>
          </cell>
          <cell r="B31" t="str">
            <v>SERVICE DE SANTE DES ARMEES</v>
          </cell>
          <cell r="C31" t="str">
            <v>SSA</v>
          </cell>
          <cell r="D31" t="str">
            <v>SSA</v>
          </cell>
          <cell r="E31">
            <v>2009</v>
          </cell>
          <cell r="F31">
            <v>14295993.687202804</v>
          </cell>
          <cell r="G31">
            <v>1.1992049141524226</v>
          </cell>
          <cell r="H31">
            <v>0.38796861705645846</v>
          </cell>
          <cell r="I31">
            <v>0.67931247727322908</v>
          </cell>
          <cell r="J31">
            <v>0.87071242231737944</v>
          </cell>
          <cell r="K31">
            <v>0.64096054321456475</v>
          </cell>
          <cell r="L31">
            <v>0.97329204137592262</v>
          </cell>
          <cell r="M31">
            <v>15292972.444881959</v>
          </cell>
          <cell r="N31">
            <v>0.97329204137592262</v>
          </cell>
          <cell r="O31">
            <v>15350390.139656384</v>
          </cell>
          <cell r="P31">
            <v>1054396.4524535798</v>
          </cell>
          <cell r="Q31">
            <v>0.97329204137592262</v>
          </cell>
          <cell r="R31">
            <v>15465915.593159143</v>
          </cell>
          <cell r="S31">
            <v>0.95979645977720274</v>
          </cell>
          <cell r="T31">
            <v>0.95979645977720274</v>
          </cell>
          <cell r="U31">
            <v>15135676.791554203</v>
          </cell>
          <cell r="V31">
            <v>839683.10435139947</v>
          </cell>
        </row>
        <row r="32">
          <cell r="A32" t="str">
            <v>690000880</v>
          </cell>
          <cell r="B32" t="str">
            <v>CENTRE LEON BERARD</v>
          </cell>
          <cell r="C32" t="str">
            <v>CLCC</v>
          </cell>
          <cell r="D32" t="str">
            <v>Auvergne-Rhône-Alpes</v>
          </cell>
          <cell r="E32">
            <v>2009</v>
          </cell>
          <cell r="F32">
            <v>10942030.241252398</v>
          </cell>
          <cell r="G32">
            <v>0.83944070911031554</v>
          </cell>
          <cell r="H32">
            <v>1.4522856248862885</v>
          </cell>
          <cell r="I32">
            <v>0.98958739066365919</v>
          </cell>
          <cell r="J32">
            <v>1.0047821649427529</v>
          </cell>
          <cell r="K32">
            <v>0.13812272476209739</v>
          </cell>
          <cell r="L32">
            <v>0.71268940910967093</v>
          </cell>
          <cell r="M32">
            <v>11198221.121653801</v>
          </cell>
          <cell r="N32">
            <v>0.71268940910967093</v>
          </cell>
          <cell r="O32">
            <v>11240265.011074057</v>
          </cell>
          <cell r="P32">
            <v>298234.76982165873</v>
          </cell>
          <cell r="Q32">
            <v>0.71268940910967093</v>
          </cell>
          <cell r="R32">
            <v>11324858.086629894</v>
          </cell>
          <cell r="S32">
            <v>0.70250296623809017</v>
          </cell>
          <cell r="T32">
            <v>0.70250296623809017</v>
          </cell>
          <cell r="U32">
            <v>11078242.406266063</v>
          </cell>
          <cell r="V32">
            <v>136212.16501366533</v>
          </cell>
        </row>
        <row r="33">
          <cell r="A33" t="str">
            <v>920000650</v>
          </cell>
          <cell r="B33" t="str">
            <v>HOPITAL FOCH - FRANCO BRITANNIQUE - MAISON JEANNE GARNIER</v>
          </cell>
          <cell r="C33" t="str">
            <v>EBNL</v>
          </cell>
          <cell r="D33" t="str">
            <v>Île-de-France</v>
          </cell>
          <cell r="E33">
            <v>2009</v>
          </cell>
          <cell r="F33">
            <v>10043967.039249906</v>
          </cell>
          <cell r="G33">
            <v>0.61850297857883385</v>
          </cell>
          <cell r="H33">
            <v>1.1713751939752535</v>
          </cell>
          <cell r="I33">
            <v>1.7727377301139646</v>
          </cell>
          <cell r="J33">
            <v>1.1642120567590852</v>
          </cell>
          <cell r="K33">
            <v>0.24761729305848434</v>
          </cell>
          <cell r="L33">
            <v>0.64150080350719185</v>
          </cell>
          <cell r="M33">
            <v>10079661.288030555</v>
          </cell>
          <cell r="N33">
            <v>0.64150080350719185</v>
          </cell>
          <cell r="O33">
            <v>10117505.527752534</v>
          </cell>
          <cell r="P33">
            <v>73538.488502627239</v>
          </cell>
          <cell r="Q33">
            <v>0.64150080350719185</v>
          </cell>
          <cell r="R33">
            <v>10193648.831198009</v>
          </cell>
          <cell r="S33">
            <v>0.63268225439265202</v>
          </cell>
          <cell r="T33">
            <v>0.63268225439265202</v>
          </cell>
          <cell r="U33">
            <v>9977192.5773324352</v>
          </cell>
          <cell r="V33">
            <v>-66774.461917471141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2009</v>
          </cell>
          <cell r="F34">
            <v>8918028.4674339574</v>
          </cell>
          <cell r="G34">
            <v>0.76726412243806719</v>
          </cell>
          <cell r="H34">
            <v>0.89557054177666906</v>
          </cell>
          <cell r="I34">
            <v>0.65573715332527371</v>
          </cell>
          <cell r="J34">
            <v>0.86363208106918332</v>
          </cell>
          <cell r="K34">
            <v>8.2703313642615156E-2</v>
          </cell>
          <cell r="L34">
            <v>0.60090150834686817</v>
          </cell>
          <cell r="M34">
            <v>9441739.8052958064</v>
          </cell>
          <cell r="N34">
            <v>0.60090150834686817</v>
          </cell>
          <cell r="O34">
            <v>9477188.9592280388</v>
          </cell>
          <cell r="P34">
            <v>559160.4917940814</v>
          </cell>
          <cell r="Q34">
            <v>0.60090150834686817</v>
          </cell>
          <cell r="R34">
            <v>9548513.306198068</v>
          </cell>
          <cell r="S34">
            <v>0.59118364184738015</v>
          </cell>
          <cell r="T34">
            <v>0.59118364184738015</v>
          </cell>
          <cell r="U34">
            <v>9322773.0070321076</v>
          </cell>
          <cell r="V34">
            <v>404744.53959815018</v>
          </cell>
        </row>
        <row r="35">
          <cell r="A35" t="str">
            <v>750056277</v>
          </cell>
          <cell r="B35" t="str">
            <v>GCS GDS RECHERCHE ET ENSEIGNEMENT</v>
          </cell>
          <cell r="C35" t="str">
            <v>GCS</v>
          </cell>
          <cell r="D35" t="str">
            <v>Île-de-France</v>
          </cell>
          <cell r="E35">
            <v>2013</v>
          </cell>
          <cell r="F35">
            <v>4877350.8376710191</v>
          </cell>
          <cell r="G35">
            <v>0.88608049307034631</v>
          </cell>
          <cell r="H35">
            <v>0.12583873664966264</v>
          </cell>
          <cell r="I35">
            <v>0</v>
          </cell>
          <cell r="J35">
            <v>0.20998525732018775</v>
          </cell>
          <cell r="K35">
            <v>3.2852907945607454E-2</v>
          </cell>
          <cell r="L35">
            <v>0.5551820636371485</v>
          </cell>
          <cell r="M35">
            <v>8723367.3349398151</v>
          </cell>
          <cell r="N35">
            <v>0.5551820636371485</v>
          </cell>
          <cell r="O35">
            <v>8756119.3486407474</v>
          </cell>
          <cell r="P35">
            <v>3878768.5109697282</v>
          </cell>
          <cell r="Q35">
            <v>0.5551820636371485</v>
          </cell>
          <cell r="R35">
            <v>8822017.0000667367</v>
          </cell>
          <cell r="S35">
            <v>0.54374705391073697</v>
          </cell>
          <cell r="T35">
            <v>0.54374705391073697</v>
          </cell>
          <cell r="U35">
            <v>8574713.5035933927</v>
          </cell>
          <cell r="V35">
            <v>3697362.6659223735</v>
          </cell>
        </row>
        <row r="36">
          <cell r="A36" t="str">
            <v>590051801</v>
          </cell>
          <cell r="B36" t="str">
            <v>GHICL - HOPITAUX PRIVES DE METZ - RESEAU SSR</v>
          </cell>
          <cell r="C36" t="str">
            <v>EBNL</v>
          </cell>
          <cell r="D36" t="str">
            <v>Hauts-de-France</v>
          </cell>
          <cell r="E36">
            <v>2009</v>
          </cell>
          <cell r="F36">
            <v>7705522.3843862982</v>
          </cell>
          <cell r="G36">
            <v>0.34241691701340421</v>
          </cell>
          <cell r="H36">
            <v>0.53316217597018145</v>
          </cell>
          <cell r="I36">
            <v>0.50975796283822117</v>
          </cell>
          <cell r="J36">
            <v>0.46064898466741944</v>
          </cell>
          <cell r="K36">
            <v>1.0465796940463696</v>
          </cell>
          <cell r="L36">
            <v>0.54288164074079392</v>
          </cell>
          <cell r="M36">
            <v>8530095.4078947548</v>
          </cell>
          <cell r="N36">
            <v>0.54288164074079392</v>
          </cell>
          <cell r="O36">
            <v>8562121.7792422771</v>
          </cell>
          <cell r="P36">
            <v>856599.3948559789</v>
          </cell>
          <cell r="Q36">
            <v>0.54288164074079392</v>
          </cell>
          <cell r="R36">
            <v>8626559.4249629192</v>
          </cell>
          <cell r="S36">
            <v>0.53853348484075347</v>
          </cell>
          <cell r="T36">
            <v>0.53853348484075347</v>
          </cell>
          <cell r="U36">
            <v>8492497.2216204107</v>
          </cell>
          <cell r="V36">
            <v>786974.83723411243</v>
          </cell>
        </row>
        <row r="37">
          <cell r="A37" t="str">
            <v>780110078</v>
          </cell>
          <cell r="B37" t="str">
            <v>CH DE VERSAILLES</v>
          </cell>
          <cell r="C37" t="str">
            <v>CH</v>
          </cell>
          <cell r="D37" t="str">
            <v>Île-de-France</v>
          </cell>
          <cell r="E37">
            <v>2009</v>
          </cell>
          <cell r="F37">
            <v>6108747.24914617</v>
          </cell>
          <cell r="G37">
            <v>0.43373204856762448</v>
          </cell>
          <cell r="H37">
            <v>0.54204401997785712</v>
          </cell>
          <cell r="I37">
            <v>0.46028617622120116</v>
          </cell>
          <cell r="J37">
            <v>0.38246242207943598</v>
          </cell>
          <cell r="K37">
            <v>0.33295736266883358</v>
          </cell>
          <cell r="L37">
            <v>0.41390522748190867</v>
          </cell>
          <cell r="M37">
            <v>6503537.4477377459</v>
          </cell>
          <cell r="N37">
            <v>0.41390522748190867</v>
          </cell>
          <cell r="O37">
            <v>6527955.0767810261</v>
          </cell>
          <cell r="P37">
            <v>419207.8276348561</v>
          </cell>
          <cell r="Q37">
            <v>0.41390522748190867</v>
          </cell>
          <cell r="R37">
            <v>6577083.7936298903</v>
          </cell>
          <cell r="S37">
            <v>0.40876834986238297</v>
          </cell>
          <cell r="T37">
            <v>0.40876834986238297</v>
          </cell>
          <cell r="U37">
            <v>6446143.4120836016</v>
          </cell>
          <cell r="V37">
            <v>337396.1629374316</v>
          </cell>
        </row>
        <row r="38">
          <cell r="A38" t="str">
            <v>490000155</v>
          </cell>
          <cell r="B38" t="str">
            <v>INSTITUT DE CANCEROLOGIE DE L'OUEST</v>
          </cell>
          <cell r="C38" t="str">
            <v>CLCC</v>
          </cell>
          <cell r="D38" t="str">
            <v>Pays-de-la-Loire</v>
          </cell>
          <cell r="E38">
            <v>2009</v>
          </cell>
          <cell r="F38">
            <v>6939105.3410308193</v>
          </cell>
          <cell r="G38">
            <v>0.42633837301213007</v>
          </cell>
          <cell r="H38">
            <v>1.1017307320278797</v>
          </cell>
          <cell r="I38">
            <v>0.80811523772000804</v>
          </cell>
          <cell r="J38">
            <v>0.83544558497723953</v>
          </cell>
          <cell r="K38">
            <v>6.8950747679968755E-2</v>
          </cell>
          <cell r="L38">
            <v>0.4115000624624936</v>
          </cell>
          <cell r="M38">
            <v>6465745.9927543979</v>
          </cell>
          <cell r="N38">
            <v>0.4115000624624936</v>
          </cell>
          <cell r="O38">
            <v>6490021.7332122428</v>
          </cell>
          <cell r="P38">
            <v>-449083.60781857651</v>
          </cell>
          <cell r="Q38">
            <v>0.4115000624624936</v>
          </cell>
          <cell r="R38">
            <v>6538864.967628492</v>
          </cell>
          <cell r="S38">
            <v>0.40610997897730294</v>
          </cell>
          <cell r="T38">
            <v>0.40610997897730294</v>
          </cell>
          <cell r="U38">
            <v>6404221.7711994611</v>
          </cell>
          <cell r="V38">
            <v>-534883.56983135827</v>
          </cell>
        </row>
        <row r="39">
          <cell r="A39" t="str">
            <v>750000523</v>
          </cell>
          <cell r="B39" t="str">
            <v>GH ST-JOSEPH - LEOPOLD BELLAN</v>
          </cell>
          <cell r="C39" t="str">
            <v>EBNL</v>
          </cell>
          <cell r="D39" t="str">
            <v>Île-de-France</v>
          </cell>
          <cell r="E39">
            <v>2009</v>
          </cell>
          <cell r="F39">
            <v>5357264.0950580379</v>
          </cell>
          <cell r="G39">
            <v>0.3706114742290868</v>
          </cell>
          <cell r="H39">
            <v>0.24358210241925393</v>
          </cell>
          <cell r="I39">
            <v>0.25819486581493573</v>
          </cell>
          <cell r="J39">
            <v>0.35762220108751563</v>
          </cell>
          <cell r="K39">
            <v>0.50447985931862793</v>
          </cell>
          <cell r="L39">
            <v>0.39038947066349011</v>
          </cell>
          <cell r="M39">
            <v>6134043.1893276758</v>
          </cell>
          <cell r="N39">
            <v>0.39038947066349011</v>
          </cell>
          <cell r="O39">
            <v>6157073.5466272356</v>
          </cell>
          <cell r="P39">
            <v>799809.4515691977</v>
          </cell>
          <cell r="Q39">
            <v>0.39038947066349011</v>
          </cell>
          <cell r="R39">
            <v>6203411.0473195715</v>
          </cell>
          <cell r="S39">
            <v>0.38510125160701525</v>
          </cell>
          <cell r="T39">
            <v>0.38510125160701525</v>
          </cell>
          <cell r="U39">
            <v>6072921.0000418285</v>
          </cell>
          <cell r="V39">
            <v>715656.90498379059</v>
          </cell>
        </row>
        <row r="40">
          <cell r="A40" t="str">
            <v>330000662</v>
          </cell>
          <cell r="B40" t="str">
            <v>INSTITUT BERGONIE</v>
          </cell>
          <cell r="C40" t="str">
            <v>CLCC</v>
          </cell>
          <cell r="D40" t="str">
            <v>Nouvelle-Aquitaine</v>
          </cell>
          <cell r="E40">
            <v>2009</v>
          </cell>
          <cell r="F40">
            <v>6020657.7035951605</v>
          </cell>
          <cell r="G40">
            <v>0.42521900710207799</v>
          </cell>
          <cell r="H40">
            <v>0.71100485069168218</v>
          </cell>
          <cell r="I40">
            <v>0.31893048153920112</v>
          </cell>
          <cell r="J40">
            <v>0.56359090091608222</v>
          </cell>
          <cell r="K40">
            <v>0.13819939609600768</v>
          </cell>
          <cell r="L40">
            <v>0.3688713325945906</v>
          </cell>
          <cell r="M40">
            <v>5795936.7643664293</v>
          </cell>
          <cell r="N40">
            <v>0.3688713325945906</v>
          </cell>
          <cell r="O40">
            <v>5817697.6960144583</v>
          </cell>
          <cell r="P40">
            <v>-202960.00758070219</v>
          </cell>
          <cell r="Q40">
            <v>0.3688713325945906</v>
          </cell>
          <cell r="R40">
            <v>5861481.0890461272</v>
          </cell>
          <cell r="S40">
            <v>0.36296901655357183</v>
          </cell>
          <cell r="T40">
            <v>0.36296901655357183</v>
          </cell>
          <cell r="U40">
            <v>5723902.8795526307</v>
          </cell>
          <cell r="V40">
            <v>-296754.8240425298</v>
          </cell>
        </row>
        <row r="41">
          <cell r="A41" t="str">
            <v>060000528</v>
          </cell>
          <cell r="B41" t="str">
            <v>CENTRE ANTOINE LACASSAGNE</v>
          </cell>
          <cell r="C41" t="str">
            <v>CLCC</v>
          </cell>
          <cell r="D41" t="str">
            <v>Provence-Alpes-Côte-d'Azur</v>
          </cell>
          <cell r="E41">
            <v>2009</v>
          </cell>
          <cell r="F41">
            <v>5459913.1175803803</v>
          </cell>
          <cell r="G41">
            <v>0.43801257160148299</v>
          </cell>
          <cell r="H41">
            <v>0.61238579135178217</v>
          </cell>
          <cell r="I41">
            <v>0.56347780469614039</v>
          </cell>
          <cell r="J41">
            <v>0.6085296867620491</v>
          </cell>
          <cell r="K41">
            <v>6.3855904967116642E-2</v>
          </cell>
          <cell r="L41">
            <v>0.36778520445578661</v>
          </cell>
          <cell r="M41">
            <v>5778870.8406845108</v>
          </cell>
          <cell r="N41">
            <v>0.36778520445578661</v>
          </cell>
          <cell r="O41">
            <v>5800567.6980657121</v>
          </cell>
          <cell r="P41">
            <v>340654.58048533183</v>
          </cell>
          <cell r="Q41">
            <v>0.36778520445578661</v>
          </cell>
          <cell r="R41">
            <v>5844222.1724989926</v>
          </cell>
          <cell r="S41">
            <v>0.36287533899168478</v>
          </cell>
          <cell r="T41">
            <v>0.36287533899168478</v>
          </cell>
          <cell r="U41">
            <v>5722425.6149879405</v>
          </cell>
          <cell r="V41">
            <v>262512.49740756024</v>
          </cell>
        </row>
        <row r="42">
          <cell r="A42" t="str">
            <v>940110018</v>
          </cell>
          <cell r="B42" t="str">
            <v>CH INTERCOMMUNAL DE CRETEIL</v>
          </cell>
          <cell r="C42" t="str">
            <v>CH</v>
          </cell>
          <cell r="D42" t="str">
            <v>Île-de-France</v>
          </cell>
          <cell r="E42">
            <v>2009</v>
          </cell>
          <cell r="F42">
            <v>5155362.8436006354</v>
          </cell>
          <cell r="G42">
            <v>0.44535049999306581</v>
          </cell>
          <cell r="H42">
            <v>0.27181179619614565</v>
          </cell>
          <cell r="I42">
            <v>0.23863462400891722</v>
          </cell>
          <cell r="J42">
            <v>0.29524161044898589</v>
          </cell>
          <cell r="K42">
            <v>0.2309898194185846</v>
          </cell>
          <cell r="L42">
            <v>0.36484197237972354</v>
          </cell>
          <cell r="M42">
            <v>5732624.9400455886</v>
          </cell>
          <cell r="N42">
            <v>0.36484197237972354</v>
          </cell>
          <cell r="O42">
            <v>5754148.1664981376</v>
          </cell>
          <cell r="P42">
            <v>598785.32289750222</v>
          </cell>
          <cell r="Q42">
            <v>0.36484197237972354</v>
          </cell>
          <cell r="R42">
            <v>5797453.2923228852</v>
          </cell>
          <cell r="S42">
            <v>0.35828481358267461</v>
          </cell>
          <cell r="T42">
            <v>0.35828481358267461</v>
          </cell>
          <cell r="U42">
            <v>5650034.5281211231</v>
          </cell>
          <cell r="V42">
            <v>494671.68452048767</v>
          </cell>
        </row>
        <row r="43">
          <cell r="A43" t="str">
            <v>750000549</v>
          </cell>
          <cell r="B43" t="str">
            <v>FONDATION OPHTALMOLOGIQUE ROTHSCHILD</v>
          </cell>
          <cell r="C43" t="str">
            <v>EBNL</v>
          </cell>
          <cell r="D43" t="str">
            <v>Île-de-France</v>
          </cell>
          <cell r="E43">
            <v>2009</v>
          </cell>
          <cell r="F43">
            <v>4959149.5623123599</v>
          </cell>
          <cell r="G43">
            <v>0.32315252458032728</v>
          </cell>
          <cell r="H43">
            <v>0.82269015938204304</v>
          </cell>
          <cell r="I43">
            <v>1.1119466189062888</v>
          </cell>
          <cell r="J43">
            <v>0.96702842900338459</v>
          </cell>
          <cell r="K43">
            <v>4.9884771262519584E-2</v>
          </cell>
          <cell r="L43">
            <v>0.35144886752981991</v>
          </cell>
          <cell r="M43">
            <v>5522184.1116880067</v>
          </cell>
          <cell r="N43">
            <v>0.35144886752981991</v>
          </cell>
          <cell r="O43">
            <v>5542917.2348892577</v>
          </cell>
          <cell r="P43">
            <v>583767.67257689778</v>
          </cell>
          <cell r="Q43">
            <v>0.35144886752981991</v>
          </cell>
          <cell r="R43">
            <v>5584632.6585014928</v>
          </cell>
          <cell r="S43">
            <v>0.34850644074605758</v>
          </cell>
          <cell r="T43">
            <v>0.34850644074605758</v>
          </cell>
          <cell r="U43">
            <v>5495832.7811833359</v>
          </cell>
          <cell r="V43">
            <v>536683.21887097601</v>
          </cell>
        </row>
        <row r="44">
          <cell r="A44" t="str">
            <v>590000188</v>
          </cell>
          <cell r="B44" t="str">
            <v>CENTRE OSCAR LAMBRET</v>
          </cell>
          <cell r="C44" t="str">
            <v>CLCC</v>
          </cell>
          <cell r="D44" t="str">
            <v>Hauts-de-France</v>
          </cell>
          <cell r="E44">
            <v>2009</v>
          </cell>
          <cell r="F44">
            <v>5842497.5384805091</v>
          </cell>
          <cell r="G44">
            <v>0.28533100109934495</v>
          </cell>
          <cell r="H44">
            <v>1.3413395463738169</v>
          </cell>
          <cell r="I44">
            <v>0.8801553105749238</v>
          </cell>
          <cell r="J44">
            <v>0.70776199814455942</v>
          </cell>
          <cell r="K44">
            <v>9.513988041733662E-2</v>
          </cell>
          <cell r="L44">
            <v>0.34547626782190427</v>
          </cell>
          <cell r="M44">
            <v>5428338.8947597547</v>
          </cell>
          <cell r="N44">
            <v>0.34547626782190427</v>
          </cell>
          <cell r="O44">
            <v>5448719.6746843113</v>
          </cell>
          <cell r="P44">
            <v>-393777.86379619781</v>
          </cell>
          <cell r="Q44">
            <v>0.34547626782190427</v>
          </cell>
          <cell r="R44">
            <v>5489726.1771705998</v>
          </cell>
          <cell r="S44">
            <v>0.3415355696367271</v>
          </cell>
          <cell r="T44">
            <v>0.3415355696367271</v>
          </cell>
          <cell r="U44">
            <v>5385904.4198191976</v>
          </cell>
          <cell r="V44">
            <v>-456593.11866131146</v>
          </cell>
        </row>
        <row r="45">
          <cell r="A45" t="str">
            <v>970408589</v>
          </cell>
          <cell r="B45" t="str">
            <v>CHR DE LA REUNION</v>
          </cell>
          <cell r="C45" t="str">
            <v>CHR</v>
          </cell>
          <cell r="D45" t="str">
            <v>ZZ-Réunion</v>
          </cell>
          <cell r="E45">
            <v>2009</v>
          </cell>
          <cell r="F45">
            <v>4631908.697567164</v>
          </cell>
          <cell r="G45">
            <v>0.33841245224671557</v>
          </cell>
          <cell r="H45">
            <v>0.2529914073549262</v>
          </cell>
          <cell r="I45">
            <v>0.26604039070750318</v>
          </cell>
          <cell r="J45">
            <v>0.15994889213978503</v>
          </cell>
          <cell r="K45">
            <v>0.42750048340485836</v>
          </cell>
          <cell r="L45">
            <v>0.34486729677826899</v>
          </cell>
          <cell r="M45">
            <v>5418770.3613760043</v>
          </cell>
          <cell r="N45">
            <v>0.34486729677826899</v>
          </cell>
          <cell r="O45">
            <v>5439115.2160982331</v>
          </cell>
          <cell r="P45">
            <v>807206.51853106916</v>
          </cell>
          <cell r="Q45">
            <v>0.34486729677826899</v>
          </cell>
          <cell r="R45">
            <v>5480049.4364194619</v>
          </cell>
          <cell r="S45">
            <v>0.34013205604910846</v>
          </cell>
          <cell r="T45">
            <v>0.34013205604910846</v>
          </cell>
          <cell r="U45">
            <v>5363771.4687978094</v>
          </cell>
          <cell r="V45">
            <v>731862.77123064548</v>
          </cell>
        </row>
        <row r="46">
          <cell r="A46" t="str">
            <v>750140014</v>
          </cell>
          <cell r="B46" t="str">
            <v>CH STE-ANNE</v>
          </cell>
          <cell r="C46" t="str">
            <v>CH</v>
          </cell>
          <cell r="D46" t="str">
            <v>Île-de-France</v>
          </cell>
          <cell r="E46">
            <v>2009</v>
          </cell>
          <cell r="F46">
            <v>6096498.1184430756</v>
          </cell>
          <cell r="G46">
            <v>0.36762278479629834</v>
          </cell>
          <cell r="H46">
            <v>0.2120503547731587</v>
          </cell>
          <cell r="I46">
            <v>0.20894408459769612</v>
          </cell>
          <cell r="J46">
            <v>0.31196464902007298</v>
          </cell>
          <cell r="K46">
            <v>0.34031652998885542</v>
          </cell>
          <cell r="L46">
            <v>0.34128608350119283</v>
          </cell>
          <cell r="M46">
            <v>5362500.101641682</v>
          </cell>
          <cell r="N46">
            <v>0.34128608350119283</v>
          </cell>
          <cell r="O46">
            <v>5382633.6888284506</v>
          </cell>
          <cell r="P46">
            <v>-713864.42961462494</v>
          </cell>
          <cell r="Q46">
            <v>0.34128608350119283</v>
          </cell>
          <cell r="R46">
            <v>5423142.8349989243</v>
          </cell>
          <cell r="S46">
            <v>0.33632092020435944</v>
          </cell>
          <cell r="T46">
            <v>0.33632092020435944</v>
          </cell>
          <cell r="U46">
            <v>5303671.10088416</v>
          </cell>
          <cell r="V46">
            <v>-792827.01755891554</v>
          </cell>
        </row>
        <row r="47">
          <cell r="A47" t="str">
            <v>340000207</v>
          </cell>
          <cell r="B47" t="str">
            <v>CENTRE PAUL LAMARQUE</v>
          </cell>
          <cell r="C47" t="str">
            <v>CLCC</v>
          </cell>
          <cell r="D47" t="str">
            <v>Occitanie</v>
          </cell>
          <cell r="E47">
            <v>2009</v>
          </cell>
          <cell r="F47">
            <v>5268535.2974942587</v>
          </cell>
          <cell r="G47">
            <v>0.31928814323130672</v>
          </cell>
          <cell r="H47">
            <v>0.9690859615601275</v>
          </cell>
          <cell r="I47">
            <v>0.90020399099722881</v>
          </cell>
          <cell r="J47">
            <v>0.79795676611002975</v>
          </cell>
          <cell r="K47">
            <v>3.6187984224980818E-2</v>
          </cell>
          <cell r="L47">
            <v>0.335349100030085</v>
          </cell>
          <cell r="M47">
            <v>5269214.5092710527</v>
          </cell>
          <cell r="N47">
            <v>0.335349100030085</v>
          </cell>
          <cell r="O47">
            <v>5288997.8542999355</v>
          </cell>
          <cell r="P47">
            <v>20462.556805676781</v>
          </cell>
          <cell r="Q47">
            <v>0.335349100030085</v>
          </cell>
          <cell r="R47">
            <v>5328802.3068339871</v>
          </cell>
          <cell r="S47">
            <v>0.33209234872342819</v>
          </cell>
          <cell r="T47">
            <v>0.33209234872342819</v>
          </cell>
          <cell r="U47">
            <v>5236987.9092830829</v>
          </cell>
          <cell r="V47">
            <v>-31547.388211175799</v>
          </cell>
        </row>
        <row r="48">
          <cell r="A48" t="str">
            <v>310782347</v>
          </cell>
          <cell r="B48" t="str">
            <v>INSTITUT CLAUDIUS REGAUD</v>
          </cell>
          <cell r="C48" t="str">
            <v>CLCC</v>
          </cell>
          <cell r="D48" t="str">
            <v>Occitanie</v>
          </cell>
          <cell r="E48">
            <v>2009</v>
          </cell>
          <cell r="F48">
            <v>5354329.873457511</v>
          </cell>
          <cell r="G48">
            <v>0.39465701296821598</v>
          </cell>
          <cell r="H48">
            <v>0.62062143026685457</v>
          </cell>
          <cell r="I48">
            <v>0.37412938482361408</v>
          </cell>
          <cell r="J48">
            <v>0.39659675382687576</v>
          </cell>
          <cell r="K48">
            <v>8.2750110463249996E-2</v>
          </cell>
          <cell r="L48">
            <v>0.3280569003797929</v>
          </cell>
          <cell r="M48">
            <v>5154634.9138632426</v>
          </cell>
          <cell r="N48">
            <v>0.3280569003797929</v>
          </cell>
          <cell r="O48">
            <v>5173988.0680799587</v>
          </cell>
          <cell r="P48">
            <v>-180341.80537755229</v>
          </cell>
          <cell r="Q48">
            <v>0.3280569003797929</v>
          </cell>
          <cell r="R48">
            <v>5212926.9688208997</v>
          </cell>
          <cell r="S48">
            <v>0.3236272529367798</v>
          </cell>
          <cell r="T48">
            <v>0.3236272529367798</v>
          </cell>
          <cell r="U48">
            <v>5103496.1126306979</v>
          </cell>
          <cell r="V48">
            <v>-250833.76082681306</v>
          </cell>
        </row>
        <row r="49">
          <cell r="A49" t="str">
            <v>210987731</v>
          </cell>
          <cell r="B49" t="str">
            <v>CENTRE GEORGES-FRANCOIS LECLERC</v>
          </cell>
          <cell r="C49" t="str">
            <v>CLCC</v>
          </cell>
          <cell r="D49" t="str">
            <v>Bourgogne-Franche-Comté</v>
          </cell>
          <cell r="E49">
            <v>2009</v>
          </cell>
          <cell r="F49">
            <v>4457058.1420783633</v>
          </cell>
          <cell r="G49">
            <v>0.35993106366789629</v>
          </cell>
          <cell r="H49">
            <v>0.48559675775307387</v>
          </cell>
          <cell r="I49">
            <v>0.34856023141545572</v>
          </cell>
          <cell r="J49">
            <v>0.36484306330322414</v>
          </cell>
          <cell r="K49">
            <v>0.12501719123821897</v>
          </cell>
          <cell r="L49">
            <v>0.30768529294669061</v>
          </cell>
          <cell r="M49">
            <v>4834543.4943423709</v>
          </cell>
          <cell r="N49">
            <v>0.30768529294669061</v>
          </cell>
          <cell r="O49">
            <v>4852694.8605161021</v>
          </cell>
          <cell r="P49">
            <v>395636.71843773872</v>
          </cell>
          <cell r="Q49">
            <v>0.30768529294669061</v>
          </cell>
          <cell r="R49">
            <v>4889215.741703568</v>
          </cell>
          <cell r="S49">
            <v>0.30278997954383385</v>
          </cell>
          <cell r="T49">
            <v>0.30278997954383385</v>
          </cell>
          <cell r="U49">
            <v>4774899.114715023</v>
          </cell>
          <cell r="V49">
            <v>317840.97263665963</v>
          </cell>
        </row>
        <row r="50">
          <cell r="A50" t="str">
            <v>920000684</v>
          </cell>
          <cell r="B50" t="str">
            <v>CENTRE CHIRURGICAL MARIE LANNELONGUE</v>
          </cell>
          <cell r="C50" t="str">
            <v>EBNL</v>
          </cell>
          <cell r="D50" t="str">
            <v>Île-de-France</v>
          </cell>
          <cell r="E50">
            <v>2009</v>
          </cell>
          <cell r="F50">
            <v>4002370.2200317709</v>
          </cell>
          <cell r="G50">
            <v>0.37371681221473962</v>
          </cell>
          <cell r="H50">
            <v>0.20590828192328184</v>
          </cell>
          <cell r="I50">
            <v>0.23323162917808954</v>
          </cell>
          <cell r="J50">
            <v>0.16191884952149721</v>
          </cell>
          <cell r="K50">
            <v>6.574018145672679E-2</v>
          </cell>
          <cell r="L50">
            <v>0.27129458178446081</v>
          </cell>
          <cell r="M50">
            <v>4262749.9119486483</v>
          </cell>
          <cell r="N50">
            <v>0.27129458178446081</v>
          </cell>
          <cell r="O50">
            <v>4278754.4705278324</v>
          </cell>
          <cell r="P50">
            <v>276384.25049606152</v>
          </cell>
          <cell r="Q50">
            <v>0.27129458178446081</v>
          </cell>
          <cell r="R50">
            <v>4310955.9355158592</v>
          </cell>
          <cell r="S50">
            <v>0.26743246473000715</v>
          </cell>
          <cell r="T50">
            <v>0.26743246473000715</v>
          </cell>
          <cell r="U50">
            <v>4217322.6505354224</v>
          </cell>
          <cell r="V50">
            <v>214952.4305036515</v>
          </cell>
        </row>
        <row r="51">
          <cell r="A51" t="str">
            <v>750150104</v>
          </cell>
          <cell r="B51" t="str">
            <v>INSTITUT MUTUALISTE MONTSOURIS - CLINIQUE MUTUALISTE DE L'ESTUAIRE</v>
          </cell>
          <cell r="C51" t="str">
            <v>EBNL</v>
          </cell>
          <cell r="D51" t="str">
            <v>Île-de-France</v>
          </cell>
          <cell r="E51">
            <v>2009</v>
          </cell>
          <cell r="F51">
            <v>3291294.8124676864</v>
          </cell>
          <cell r="G51">
            <v>0.34016732485774981</v>
          </cell>
          <cell r="H51">
            <v>0.12525155620358266</v>
          </cell>
          <cell r="I51">
            <v>8.0369157162036825E-2</v>
          </cell>
          <cell r="J51">
            <v>0.26766257981643737</v>
          </cell>
          <cell r="K51">
            <v>0.11773625810448685</v>
          </cell>
          <cell r="L51">
            <v>0.25555010186853816</v>
          </cell>
          <cell r="M51">
            <v>4015362.8099511666</v>
          </cell>
          <cell r="N51">
            <v>0.25555010186853816</v>
          </cell>
          <cell r="O51">
            <v>4030438.5499396678</v>
          </cell>
          <cell r="P51">
            <v>739143.73747198144</v>
          </cell>
          <cell r="Q51">
            <v>0.25555010186853816</v>
          </cell>
          <cell r="R51">
            <v>4060771.2149117389</v>
          </cell>
          <cell r="S51">
            <v>0.2498253209747098</v>
          </cell>
          <cell r="T51">
            <v>0.2498253209747098</v>
          </cell>
          <cell r="U51">
            <v>3939663.7423493322</v>
          </cell>
          <cell r="V51">
            <v>648368.92988164583</v>
          </cell>
        </row>
        <row r="52">
          <cell r="A52" t="str">
            <v>450000088</v>
          </cell>
          <cell r="B52" t="str">
            <v>CHR D'ORLEANS</v>
          </cell>
          <cell r="C52" t="str">
            <v>CHR</v>
          </cell>
          <cell r="D52" t="str">
            <v>Centre-Val-de-Loire</v>
          </cell>
          <cell r="E52">
            <v>2009</v>
          </cell>
          <cell r="F52">
            <v>3385167.4440151919</v>
          </cell>
          <cell r="G52">
            <v>0.23494921787060782</v>
          </cell>
          <cell r="H52">
            <v>0.30961622343205536</v>
          </cell>
          <cell r="I52">
            <v>0.2436787830451968</v>
          </cell>
          <cell r="J52">
            <v>0.30963815088712743</v>
          </cell>
          <cell r="K52">
            <v>0.24724773299153346</v>
          </cell>
          <cell r="L52">
            <v>0.24559821536198201</v>
          </cell>
          <cell r="M52">
            <v>3858992.5534922704</v>
          </cell>
          <cell r="N52">
            <v>0.24559821536198201</v>
          </cell>
          <cell r="O52">
            <v>3873481.1990039116</v>
          </cell>
          <cell r="P52">
            <v>488313.75498871971</v>
          </cell>
          <cell r="Q52">
            <v>0.24559821536198201</v>
          </cell>
          <cell r="R52">
            <v>3902632.6191357882</v>
          </cell>
          <cell r="S52">
            <v>0.24216683932038385</v>
          </cell>
          <cell r="T52">
            <v>0.24216683932038385</v>
          </cell>
          <cell r="U52">
            <v>3818891.9871994616</v>
          </cell>
          <cell r="V52">
            <v>433724.54318426969</v>
          </cell>
        </row>
        <row r="53">
          <cell r="A53" t="str">
            <v>140000555</v>
          </cell>
          <cell r="B53" t="str">
            <v>CENTRE FRANCOIS BACLESSE</v>
          </cell>
          <cell r="C53" t="str">
            <v>CLCC</v>
          </cell>
          <cell r="D53" t="str">
            <v>Normandie</v>
          </cell>
          <cell r="E53">
            <v>2009</v>
          </cell>
          <cell r="F53">
            <v>3743804.6172260256</v>
          </cell>
          <cell r="G53">
            <v>0.20866509323615973</v>
          </cell>
          <cell r="H53">
            <v>0.66555196498678004</v>
          </cell>
          <cell r="I53">
            <v>0.48764145069217424</v>
          </cell>
          <cell r="J53">
            <v>0.4941725020906278</v>
          </cell>
          <cell r="K53">
            <v>7.8774379095615743E-2</v>
          </cell>
          <cell r="L53">
            <v>0.22808518866156735</v>
          </cell>
          <cell r="M53">
            <v>3583816.9398323628</v>
          </cell>
          <cell r="N53">
            <v>0.22808518866156735</v>
          </cell>
          <cell r="O53">
            <v>3597272.4343688465</v>
          </cell>
          <cell r="P53">
            <v>-146532.18285717908</v>
          </cell>
          <cell r="Q53">
            <v>0.22808518866156735</v>
          </cell>
          <cell r="R53">
            <v>3624345.135816338</v>
          </cell>
          <cell r="S53">
            <v>0.22566081525813114</v>
          </cell>
          <cell r="T53">
            <v>0.22566081525813114</v>
          </cell>
          <cell r="U53">
            <v>3558597.3770506945</v>
          </cell>
          <cell r="V53">
            <v>-185207.24017533101</v>
          </cell>
        </row>
        <row r="54">
          <cell r="A54" t="str">
            <v>750050940</v>
          </cell>
          <cell r="B54" t="str">
            <v>UNICANCER</v>
          </cell>
          <cell r="C54" t="str">
            <v>GCS</v>
          </cell>
          <cell r="D54" t="str">
            <v>Île-de-France</v>
          </cell>
          <cell r="E54">
            <v>2012</v>
          </cell>
          <cell r="F54">
            <v>2986696.2545687435</v>
          </cell>
          <cell r="G54">
            <v>1.2279518713092576E-2</v>
          </cell>
          <cell r="H54">
            <v>1.7305939952511413</v>
          </cell>
          <cell r="I54">
            <v>2.2009333499589236</v>
          </cell>
          <cell r="J54">
            <v>0</v>
          </cell>
          <cell r="K54">
            <v>0</v>
          </cell>
          <cell r="L54">
            <v>0.22360171521440911</v>
          </cell>
          <cell r="M54">
            <v>3513369.8047794332</v>
          </cell>
          <cell r="N54">
            <v>0.22360171521440911</v>
          </cell>
          <cell r="O54">
            <v>3526560.8044891083</v>
          </cell>
          <cell r="P54">
            <v>539864.54992036475</v>
          </cell>
          <cell r="Q54">
            <v>0.22360171521440911</v>
          </cell>
          <cell r="R54">
            <v>3553101.3375007845</v>
          </cell>
          <cell r="S54">
            <v>0.2232961219282617</v>
          </cell>
          <cell r="T54">
            <v>0.2232961219282617</v>
          </cell>
          <cell r="U54">
            <v>3521306.9353247937</v>
          </cell>
          <cell r="V54">
            <v>534610.68075605016</v>
          </cell>
        </row>
        <row r="55">
          <cell r="A55" t="str">
            <v>540001286</v>
          </cell>
          <cell r="B55" t="str">
            <v>CENTRE ALEXIS VAUTRIN</v>
          </cell>
          <cell r="C55" t="str">
            <v>CLCC</v>
          </cell>
          <cell r="D55" t="str">
            <v>Grand-Est</v>
          </cell>
          <cell r="E55">
            <v>2009</v>
          </cell>
          <cell r="F55">
            <v>3267137.3192855325</v>
          </cell>
          <cell r="G55">
            <v>0.21417075952961759</v>
          </cell>
          <cell r="H55">
            <v>0.33636560190852027</v>
          </cell>
          <cell r="I55">
            <v>0.20563984992766965</v>
          </cell>
          <cell r="J55">
            <v>0.29429733221951404</v>
          </cell>
          <cell r="K55">
            <v>0.1559305647199018</v>
          </cell>
          <cell r="L55">
            <v>0.20906729003751701</v>
          </cell>
          <cell r="M55">
            <v>3284995.8386076922</v>
          </cell>
          <cell r="N55">
            <v>0.20906729003751701</v>
          </cell>
          <cell r="O55">
            <v>3297329.4048307557</v>
          </cell>
          <cell r="P55">
            <v>30192.085545223206</v>
          </cell>
          <cell r="Q55">
            <v>0.20906729003751701</v>
          </cell>
          <cell r="R55">
            <v>3322144.7659633025</v>
          </cell>
          <cell r="S55">
            <v>0.20700380775295962</v>
          </cell>
          <cell r="T55">
            <v>0.20700380775295962</v>
          </cell>
          <cell r="U55">
            <v>3264382.460315716</v>
          </cell>
          <cell r="V55">
            <v>-2754.8589698164724</v>
          </cell>
        </row>
        <row r="56">
          <cell r="A56" t="str">
            <v>780001236</v>
          </cell>
          <cell r="B56" t="str">
            <v>CH INTERCOMMUNAL DE POISSY ST-GERMAIN</v>
          </cell>
          <cell r="C56" t="str">
            <v>CH</v>
          </cell>
          <cell r="D56" t="str">
            <v>Île-de-France</v>
          </cell>
          <cell r="E56">
            <v>2009</v>
          </cell>
          <cell r="F56">
            <v>3329546.3063045009</v>
          </cell>
          <cell r="G56">
            <v>0.22310082666203532</v>
          </cell>
          <cell r="H56">
            <v>8.8008628321818924E-2</v>
          </cell>
          <cell r="I56">
            <v>1.837336688608136E-2</v>
          </cell>
          <cell r="J56">
            <v>0.42324228511643425</v>
          </cell>
          <cell r="K56">
            <v>0.16861270245623591</v>
          </cell>
          <cell r="L56">
            <v>0.19879437275237205</v>
          </cell>
          <cell r="M56">
            <v>3123581.3460488305</v>
          </cell>
          <cell r="N56">
            <v>0.19879437275237205</v>
          </cell>
          <cell r="O56">
            <v>3135308.8791348226</v>
          </cell>
          <cell r="P56">
            <v>-194237.42716967827</v>
          </cell>
          <cell r="Q56">
            <v>0.19879437275237205</v>
          </cell>
          <cell r="R56">
            <v>3158904.8904959634</v>
          </cell>
          <cell r="S56">
            <v>0.19586649802985484</v>
          </cell>
          <cell r="T56">
            <v>0.19586649802985484</v>
          </cell>
          <cell r="U56">
            <v>3088750.722378822</v>
          </cell>
          <cell r="V56">
            <v>-240795.58392567886</v>
          </cell>
        </row>
        <row r="57">
          <cell r="A57" t="str">
            <v>750110025</v>
          </cell>
          <cell r="B57" t="str">
            <v>CHNO DES QUINZE-VINGT</v>
          </cell>
          <cell r="C57" t="str">
            <v>CH</v>
          </cell>
          <cell r="D57" t="str">
            <v>Île-de-France</v>
          </cell>
          <cell r="E57">
            <v>2009</v>
          </cell>
          <cell r="F57">
            <v>2949721.2808385249</v>
          </cell>
          <cell r="G57">
            <v>0.29889121534933566</v>
          </cell>
          <cell r="H57">
            <v>0.11413371480282974</v>
          </cell>
          <cell r="I57">
            <v>0.11824728799762033</v>
          </cell>
          <cell r="J57">
            <v>0.13649895751068072</v>
          </cell>
          <cell r="K57">
            <v>0</v>
          </cell>
          <cell r="L57">
            <v>0.19757564266405336</v>
          </cell>
          <cell r="M57">
            <v>3104431.8977166959</v>
          </cell>
          <cell r="N57">
            <v>0.19757564266405336</v>
          </cell>
          <cell r="O57">
            <v>3116087.5339112631</v>
          </cell>
          <cell r="P57">
            <v>166366.25307273818</v>
          </cell>
          <cell r="Q57">
            <v>0.19757564266405336</v>
          </cell>
          <cell r="R57">
            <v>3139538.8874100512</v>
          </cell>
          <cell r="S57">
            <v>0.19350688633991911</v>
          </cell>
          <cell r="T57">
            <v>0.19350688633991911</v>
          </cell>
          <cell r="U57">
            <v>3051540.4164554905</v>
          </cell>
          <cell r="V57">
            <v>101819.13561696559</v>
          </cell>
        </row>
        <row r="58">
          <cell r="A58" t="str">
            <v>630000479</v>
          </cell>
          <cell r="B58" t="str">
            <v>CENTRE REGIONAL JEAN PERRIN</v>
          </cell>
          <cell r="C58" t="str">
            <v>CLCC</v>
          </cell>
          <cell r="D58" t="str">
            <v>Auvergne-Rhône-Alpes</v>
          </cell>
          <cell r="E58">
            <v>2009</v>
          </cell>
          <cell r="F58">
            <v>2914780.1579690333</v>
          </cell>
          <cell r="G58">
            <v>0.20619170909554718</v>
          </cell>
          <cell r="H58">
            <v>0.49965786310582572</v>
          </cell>
          <cell r="I58">
            <v>0.29589085273394727</v>
          </cell>
          <cell r="J58">
            <v>0.36584333289984583</v>
          </cell>
          <cell r="K58">
            <v>4.925967313414048E-2</v>
          </cell>
          <cell r="L58">
            <v>0.19441885642804477</v>
          </cell>
          <cell r="M58">
            <v>3054830.5007367982</v>
          </cell>
          <cell r="N58">
            <v>0.19441885642804477</v>
          </cell>
          <cell r="O58">
            <v>3066299.9077412952</v>
          </cell>
          <cell r="P58">
            <v>151519.74977226183</v>
          </cell>
          <cell r="Q58">
            <v>0.19441885642804477</v>
          </cell>
          <cell r="R58">
            <v>3089376.5646988372</v>
          </cell>
          <cell r="S58">
            <v>0.19179366457942595</v>
          </cell>
          <cell r="T58">
            <v>0.19179366457942595</v>
          </cell>
          <cell r="U58">
            <v>3024523.4686693936</v>
          </cell>
          <cell r="V58">
            <v>109743.31070036022</v>
          </cell>
        </row>
        <row r="59">
          <cell r="A59" t="str">
            <v>760000166</v>
          </cell>
          <cell r="B59" t="str">
            <v>CENTRE HENRI BECQUEREL</v>
          </cell>
          <cell r="C59" t="str">
            <v>CLCC</v>
          </cell>
          <cell r="D59" t="str">
            <v>Normandie</v>
          </cell>
          <cell r="E59">
            <v>2009</v>
          </cell>
          <cell r="F59">
            <v>2723740.0233969544</v>
          </cell>
          <cell r="G59">
            <v>0.18396974003583305</v>
          </cell>
          <cell r="H59">
            <v>0.36198003061566381</v>
          </cell>
          <cell r="I59">
            <v>0.22340374590604528</v>
          </cell>
          <cell r="J59">
            <v>0.27605557742940251</v>
          </cell>
          <cell r="K59">
            <v>8.8798290598376434E-2</v>
          </cell>
          <cell r="L59">
            <v>0.17581974747696402</v>
          </cell>
          <cell r="M59">
            <v>2762589.6844180552</v>
          </cell>
          <cell r="N59">
            <v>0.17581974747696402</v>
          </cell>
          <cell r="O59">
            <v>2772961.8688876596</v>
          </cell>
          <cell r="P59">
            <v>49221.845490705222</v>
          </cell>
          <cell r="Q59">
            <v>0.17581974747696402</v>
          </cell>
          <cell r="R59">
            <v>2793830.8940091459</v>
          </cell>
          <cell r="S59">
            <v>0.17321492851408837</v>
          </cell>
          <cell r="T59">
            <v>0.17321492851408837</v>
          </cell>
          <cell r="U59">
            <v>2731542.8669845145</v>
          </cell>
          <cell r="V59">
            <v>7802.8435875601135</v>
          </cell>
        </row>
        <row r="60">
          <cell r="A60" t="str">
            <v>850000019</v>
          </cell>
          <cell r="B60" t="str">
            <v>CH DE LA ROCHE/YON</v>
          </cell>
          <cell r="C60" t="str">
            <v>CH</v>
          </cell>
          <cell r="D60" t="str">
            <v>Pays-de-la-Loire</v>
          </cell>
          <cell r="E60">
            <v>2010</v>
          </cell>
          <cell r="F60">
            <v>1639915.6867007639</v>
          </cell>
          <cell r="G60">
            <v>0.13847717907870322</v>
          </cell>
          <cell r="H60">
            <v>0.43004072493967693</v>
          </cell>
          <cell r="I60">
            <v>0.73828399544582313</v>
          </cell>
          <cell r="J60">
            <v>0.56685191914230304</v>
          </cell>
          <cell r="K60">
            <v>0</v>
          </cell>
          <cell r="L60">
            <v>0.17001824383411657</v>
          </cell>
          <cell r="M60">
            <v>2671432.8357259366</v>
          </cell>
          <cell r="N60">
            <v>0.17001824383411657</v>
          </cell>
          <cell r="O60">
            <v>2681462.7704377738</v>
          </cell>
          <cell r="P60">
            <v>1041547.0837370099</v>
          </cell>
          <cell r="Q60">
            <v>0.17001824383411657</v>
          </cell>
          <cell r="R60">
            <v>2701643.1827782593</v>
          </cell>
          <cell r="S60">
            <v>0.16760551207967644</v>
          </cell>
          <cell r="T60">
            <v>0.16760551207967644</v>
          </cell>
          <cell r="U60">
            <v>2643084.2013209639</v>
          </cell>
          <cell r="V60">
            <v>1003168.5146202</v>
          </cell>
        </row>
        <row r="61">
          <cell r="A61" t="str">
            <v>970211207</v>
          </cell>
          <cell r="B61" t="str">
            <v>CHU DE FORT-DE-FRANCE</v>
          </cell>
          <cell r="C61" t="str">
            <v>CHR</v>
          </cell>
          <cell r="D61" t="str">
            <v>ZZ-Martinique</v>
          </cell>
          <cell r="E61">
            <v>2009</v>
          </cell>
          <cell r="F61">
            <v>2314713.2800509697</v>
          </cell>
          <cell r="G61">
            <v>0.16387009146445264</v>
          </cell>
          <cell r="H61">
            <v>0.29272453562741119</v>
          </cell>
          <cell r="I61">
            <v>0.44115633292836554</v>
          </cell>
          <cell r="J61">
            <v>0.54950132901851512</v>
          </cell>
          <cell r="K61">
            <v>2.4753635496341068E-2</v>
          </cell>
          <cell r="L61">
            <v>0.16685396468406516</v>
          </cell>
          <cell r="M61">
            <v>2621713.7054007351</v>
          </cell>
          <cell r="N61">
            <v>0.16685396468406516</v>
          </cell>
          <cell r="O61">
            <v>2631556.9688908886</v>
          </cell>
          <cell r="P61">
            <v>316843.68883991893</v>
          </cell>
          <cell r="Q61">
            <v>0.16685396468406516</v>
          </cell>
          <cell r="R61">
            <v>2651361.7953144256</v>
          </cell>
          <cell r="S61">
            <v>0.16428989149267584</v>
          </cell>
          <cell r="T61">
            <v>0.16428989149267584</v>
          </cell>
          <cell r="U61">
            <v>2590797.9472333901</v>
          </cell>
          <cell r="V61">
            <v>276084.66718242038</v>
          </cell>
        </row>
        <row r="62">
          <cell r="A62" t="str">
            <v>590781902</v>
          </cell>
          <cell r="B62" t="str">
            <v>CH DE TOURCOING</v>
          </cell>
          <cell r="C62" t="str">
            <v>CH</v>
          </cell>
          <cell r="D62" t="str">
            <v>Hauts-de-France</v>
          </cell>
          <cell r="E62">
            <v>2009</v>
          </cell>
          <cell r="F62">
            <v>2520136.8744027051</v>
          </cell>
          <cell r="G62">
            <v>0.14827838607473373</v>
          </cell>
          <cell r="H62">
            <v>6.1309007327317769E-2</v>
          </cell>
          <cell r="I62">
            <v>6.3938453706896256E-2</v>
          </cell>
          <cell r="J62">
            <v>7.4051727939236034E-2</v>
          </cell>
          <cell r="K62">
            <v>0.26550232530099221</v>
          </cell>
          <cell r="L62">
            <v>0.16519329244453951</v>
          </cell>
          <cell r="M62">
            <v>2595620.1859642221</v>
          </cell>
          <cell r="N62">
            <v>0.16519329244453951</v>
          </cell>
          <cell r="O62">
            <v>2605365.4809436756</v>
          </cell>
          <cell r="P62">
            <v>85228.606540970504</v>
          </cell>
          <cell r="Q62">
            <v>0.16519329244453951</v>
          </cell>
          <cell r="R62">
            <v>2624973.1929293717</v>
          </cell>
          <cell r="S62">
            <v>0.16313854139672923</v>
          </cell>
          <cell r="T62">
            <v>0.16313854139672923</v>
          </cell>
          <cell r="U62">
            <v>2572641.5321428222</v>
          </cell>
          <cell r="V62">
            <v>52504.657740117051</v>
          </cell>
        </row>
        <row r="63">
          <cell r="A63" t="str">
            <v>570005165</v>
          </cell>
          <cell r="B63" t="str">
            <v>CHR METZ-THIONVILLE</v>
          </cell>
          <cell r="C63" t="str">
            <v>CHR</v>
          </cell>
          <cell r="D63" t="str">
            <v>Grand-Est</v>
          </cell>
          <cell r="E63">
            <v>2009</v>
          </cell>
          <cell r="F63">
            <v>2304803.9518483388</v>
          </cell>
          <cell r="G63">
            <v>7.3603688977905604E-2</v>
          </cell>
          <cell r="H63">
            <v>0.10390805553494345</v>
          </cell>
          <cell r="I63">
            <v>9.2880318897176656E-2</v>
          </cell>
          <cell r="J63">
            <v>0.13857987473881858</v>
          </cell>
          <cell r="K63">
            <v>0.40836881786872958</v>
          </cell>
          <cell r="L63">
            <v>0.1626209734372451</v>
          </cell>
          <cell r="M63">
            <v>2555202.3031236441</v>
          </cell>
          <cell r="N63">
            <v>0.1626209734372451</v>
          </cell>
          <cell r="O63">
            <v>2564795.8485548175</v>
          </cell>
          <cell r="P63">
            <v>259991.89670647867</v>
          </cell>
          <cell r="Q63">
            <v>0.1626209734372451</v>
          </cell>
          <cell r="R63">
            <v>2584098.2376700509</v>
          </cell>
          <cell r="S63">
            <v>0.1615732250275968</v>
          </cell>
          <cell r="T63">
            <v>0.1615732250275968</v>
          </cell>
          <cell r="U63">
            <v>2547957.0040865117</v>
          </cell>
          <cell r="V63">
            <v>243153.05223817285</v>
          </cell>
        </row>
        <row r="64">
          <cell r="A64" t="str">
            <v>620100685</v>
          </cell>
          <cell r="B64" t="str">
            <v>CH DE LENS</v>
          </cell>
          <cell r="C64" t="str">
            <v>CH</v>
          </cell>
          <cell r="D64" t="str">
            <v>Hauts-de-France</v>
          </cell>
          <cell r="E64">
            <v>2011</v>
          </cell>
          <cell r="F64">
            <v>2443102.3503485387</v>
          </cell>
          <cell r="G64">
            <v>8.3287614112262126E-2</v>
          </cell>
          <cell r="H64">
            <v>4.8429235361570171E-2</v>
          </cell>
          <cell r="I64">
            <v>4.2381916539962327E-3</v>
          </cell>
          <cell r="J64">
            <v>5.2195679588352029E-2</v>
          </cell>
          <cell r="K64">
            <v>0.40597554905943556</v>
          </cell>
          <cell r="L64">
            <v>0.1564509914016064</v>
          </cell>
          <cell r="M64">
            <v>2458255.6917827679</v>
          </cell>
          <cell r="N64">
            <v>0.1564509914016064</v>
          </cell>
          <cell r="O64">
            <v>2467485.2497053356</v>
          </cell>
          <cell r="P64">
            <v>24382.899356796872</v>
          </cell>
          <cell r="Q64">
            <v>0.1564509914016064</v>
          </cell>
          <cell r="R64">
            <v>2486055.2892867504</v>
          </cell>
          <cell r="S64">
            <v>0.1554061534042071</v>
          </cell>
          <cell r="T64">
            <v>0.1554061534042071</v>
          </cell>
          <cell r="U64">
            <v>2450704.2981704473</v>
          </cell>
          <cell r="V64">
            <v>7601.9478219086304</v>
          </cell>
        </row>
        <row r="65">
          <cell r="A65" t="str">
            <v>690805361</v>
          </cell>
          <cell r="B65" t="str">
            <v>CH SAINT-JOSEPH/SAINT-LUC - GH MUTUALISTE DE GRENOBLE</v>
          </cell>
          <cell r="C65" t="str">
            <v>EBNL</v>
          </cell>
          <cell r="D65" t="str">
            <v>Auvergne-Rhône-Alpes</v>
          </cell>
          <cell r="E65">
            <v>2009</v>
          </cell>
          <cell r="F65">
            <v>1935396.0844218601</v>
          </cell>
          <cell r="G65">
            <v>0.13506501855546699</v>
          </cell>
          <cell r="H65">
            <v>0.12860366829580611</v>
          </cell>
          <cell r="I65">
            <v>7.9608570084036684E-2</v>
          </cell>
          <cell r="J65">
            <v>0.1252840049599567</v>
          </cell>
          <cell r="K65">
            <v>0.22011320303477777</v>
          </cell>
          <cell r="L65">
            <v>0.15253034520126424</v>
          </cell>
          <cell r="M65">
            <v>2396652.0499578519</v>
          </cell>
          <cell r="N65">
            <v>0.15253034520126424</v>
          </cell>
          <cell r="O65">
            <v>2405650.3160817819</v>
          </cell>
          <cell r="P65">
            <v>470254.23165992182</v>
          </cell>
          <cell r="Q65">
            <v>0.15253034520126424</v>
          </cell>
          <cell r="R65">
            <v>2423754.9923281814</v>
          </cell>
          <cell r="S65">
            <v>0.15101111000727421</v>
          </cell>
          <cell r="T65">
            <v>0.15101111000727421</v>
          </cell>
          <cell r="U65">
            <v>2381395.8988080737</v>
          </cell>
          <cell r="V65">
            <v>445999.81438621366</v>
          </cell>
        </row>
        <row r="66">
          <cell r="A66" t="str">
            <v>350002812</v>
          </cell>
          <cell r="B66" t="str">
            <v>CENTRE EUGÈNE MARQUIS</v>
          </cell>
          <cell r="C66" t="str">
            <v>CLCC</v>
          </cell>
          <cell r="D66" t="str">
            <v>Bretagne</v>
          </cell>
          <cell r="E66">
            <v>2009</v>
          </cell>
          <cell r="F66">
            <v>2237832.4966087206</v>
          </cell>
          <cell r="G66">
            <v>0.17719949892788334</v>
          </cell>
          <cell r="H66">
            <v>0.31676922257940548</v>
          </cell>
          <cell r="I66">
            <v>0.11852459842599322</v>
          </cell>
          <cell r="J66">
            <v>0.23308726502616556</v>
          </cell>
          <cell r="K66">
            <v>4.8160412296138974E-2</v>
          </cell>
          <cell r="L66">
            <v>0.15162445318710829</v>
          </cell>
          <cell r="M66">
            <v>2382418.1088368078</v>
          </cell>
          <cell r="N66">
            <v>0.15162445318710829</v>
          </cell>
          <cell r="O66">
            <v>2391362.9334149775</v>
          </cell>
          <cell r="P66">
            <v>153530.43680625688</v>
          </cell>
          <cell r="Q66">
            <v>0.15162445318710829</v>
          </cell>
          <cell r="R66">
            <v>2409360.0842925147</v>
          </cell>
          <cell r="S66">
            <v>0.14871113052583618</v>
          </cell>
          <cell r="T66">
            <v>0.14871113052583618</v>
          </cell>
          <cell r="U66">
            <v>2345125.9733424876</v>
          </cell>
          <cell r="V66">
            <v>107293.47673376696</v>
          </cell>
        </row>
        <row r="67">
          <cell r="A67" t="str">
            <v>590782215</v>
          </cell>
          <cell r="B67" t="str">
            <v>CH DE VALENCIENNES</v>
          </cell>
          <cell r="C67" t="str">
            <v>CH</v>
          </cell>
          <cell r="D67" t="str">
            <v>Hauts-de-France</v>
          </cell>
          <cell r="E67">
            <v>2012</v>
          </cell>
          <cell r="F67">
            <v>2361949.1122281272</v>
          </cell>
          <cell r="G67">
            <v>0.12696836685308299</v>
          </cell>
          <cell r="H67">
            <v>6.5573220720897898E-2</v>
          </cell>
          <cell r="I67">
            <v>0</v>
          </cell>
          <cell r="J67">
            <v>9.4846891724718607E-2</v>
          </cell>
          <cell r="K67">
            <v>0.25608470332098049</v>
          </cell>
          <cell r="L67">
            <v>0.14760259875073306</v>
          </cell>
          <cell r="M67">
            <v>2319224.2199955275</v>
          </cell>
          <cell r="N67">
            <v>0.14760259875073306</v>
          </cell>
          <cell r="O67">
            <v>2327931.7821687479</v>
          </cell>
          <cell r="P67">
            <v>-34017.330059379339</v>
          </cell>
          <cell r="Q67">
            <v>0.14760259875073306</v>
          </cell>
          <cell r="R67">
            <v>2345451.5567420181</v>
          </cell>
          <cell r="S67">
            <v>0.14619104880995687</v>
          </cell>
          <cell r="T67">
            <v>0.14619104880995687</v>
          </cell>
          <cell r="U67">
            <v>2305385.1075044237</v>
          </cell>
          <cell r="V67">
            <v>-56564.004723703489</v>
          </cell>
        </row>
        <row r="68">
          <cell r="A68" t="str">
            <v>910002773</v>
          </cell>
          <cell r="B68" t="str">
            <v>CH SUD FRANCILIEN</v>
          </cell>
          <cell r="C68" t="str">
            <v>CH</v>
          </cell>
          <cell r="D68" t="str">
            <v>Île-de-France</v>
          </cell>
          <cell r="E68">
            <v>2011</v>
          </cell>
          <cell r="F68">
            <v>1919972.2577270682</v>
          </cell>
          <cell r="G68">
            <v>0.15207028385857924</v>
          </cell>
          <cell r="H68">
            <v>6.5689149612199932E-2</v>
          </cell>
          <cell r="I68">
            <v>0</v>
          </cell>
          <cell r="J68">
            <v>0.11466376536408875</v>
          </cell>
          <cell r="K68">
            <v>0.18916598493837625</v>
          </cell>
          <cell r="L68">
            <v>0.14673312039297615</v>
          </cell>
          <cell r="M68">
            <v>2305562.4329867689</v>
          </cell>
          <cell r="N68">
            <v>0.14673312039297615</v>
          </cell>
          <cell r="O68">
            <v>2314218.7017754386</v>
          </cell>
          <cell r="P68">
            <v>394246.44404837047</v>
          </cell>
          <cell r="Q68">
            <v>0.14673312039297615</v>
          </cell>
          <cell r="R68">
            <v>2331635.2731195437</v>
          </cell>
          <cell r="S68">
            <v>0.14467836934516587</v>
          </cell>
          <cell r="T68">
            <v>0.14467836934516587</v>
          </cell>
          <cell r="U68">
            <v>2281530.6462433222</v>
          </cell>
          <cell r="V68">
            <v>361558.38851625402</v>
          </cell>
        </row>
        <row r="69">
          <cell r="A69" t="str">
            <v>970100228</v>
          </cell>
          <cell r="B69" t="str">
            <v>CHU DE POINTE A PITRE</v>
          </cell>
          <cell r="C69" t="str">
            <v>CHR</v>
          </cell>
          <cell r="D69" t="str">
            <v>ZZ-Guadeloupe</v>
          </cell>
          <cell r="E69">
            <v>2009</v>
          </cell>
          <cell r="F69">
            <v>2004653.4421367855</v>
          </cell>
          <cell r="G69">
            <v>0.14706351951230981</v>
          </cell>
          <cell r="H69">
            <v>0.26099600983204008</v>
          </cell>
          <cell r="I69">
            <v>0.45160368556916752</v>
          </cell>
          <cell r="J69">
            <v>0.43827698163275497</v>
          </cell>
          <cell r="K69">
            <v>0</v>
          </cell>
          <cell r="L69">
            <v>0.14496217421976251</v>
          </cell>
          <cell r="M69">
            <v>2277736.2206301587</v>
          </cell>
          <cell r="N69">
            <v>0.14496217421976251</v>
          </cell>
          <cell r="O69">
            <v>2286288.0154865314</v>
          </cell>
          <cell r="P69">
            <v>281634.57334974594</v>
          </cell>
          <cell r="Q69">
            <v>0.14496217421976251</v>
          </cell>
          <cell r="R69">
            <v>2303494.383365395</v>
          </cell>
          <cell r="S69">
            <v>0.14266294854303427</v>
          </cell>
          <cell r="T69">
            <v>0.14266294854303427</v>
          </cell>
          <cell r="U69">
            <v>2249748.1182403332</v>
          </cell>
          <cell r="V69">
            <v>245094.67610354768</v>
          </cell>
        </row>
        <row r="70">
          <cell r="A70" t="str">
            <v>740781133</v>
          </cell>
          <cell r="B70" t="str">
            <v>CH ANNECY-GENEVOIS</v>
          </cell>
          <cell r="C70" t="str">
            <v>CH</v>
          </cell>
          <cell r="D70" t="str">
            <v>Auvergne-Rhône-Alpes</v>
          </cell>
          <cell r="E70">
            <v>2012</v>
          </cell>
          <cell r="F70">
            <v>1481915.9667520793</v>
          </cell>
          <cell r="G70">
            <v>0.17800788216069369</v>
          </cell>
          <cell r="H70">
            <v>0.19498704930758332</v>
          </cell>
          <cell r="I70">
            <v>5.0817008117637598E-2</v>
          </cell>
          <cell r="J70">
            <v>0.17494725783253245</v>
          </cell>
          <cell r="K70">
            <v>0</v>
          </cell>
          <cell r="L70">
            <v>0.12732184276810465</v>
          </cell>
          <cell r="M70">
            <v>2000560.3152077578</v>
          </cell>
          <cell r="N70">
            <v>0.12732184276810465</v>
          </cell>
          <cell r="O70">
            <v>2008071.4489635022</v>
          </cell>
          <cell r="P70">
            <v>526155.48221142287</v>
          </cell>
          <cell r="Q70">
            <v>0.12732184276810465</v>
          </cell>
          <cell r="R70">
            <v>2023183.9876479846</v>
          </cell>
          <cell r="S70">
            <v>0.12471411339298</v>
          </cell>
          <cell r="T70">
            <v>0.12471411339298</v>
          </cell>
          <cell r="U70">
            <v>1966700.8483231559</v>
          </cell>
          <cell r="V70">
            <v>484784.88157107658</v>
          </cell>
        </row>
        <row r="71">
          <cell r="A71" t="str">
            <v>130785652</v>
          </cell>
          <cell r="B71" t="str">
            <v>HOPITAL ST-JOSEPH - INSTITUT ARNAUD TZANCK</v>
          </cell>
          <cell r="C71" t="str">
            <v>EBNL</v>
          </cell>
          <cell r="D71" t="str">
            <v>Provence-Alpes-Côte-d'Azur</v>
          </cell>
          <cell r="E71">
            <v>2009</v>
          </cell>
          <cell r="F71">
            <v>1409700.4533241678</v>
          </cell>
          <cell r="G71">
            <v>0.16921119635883941</v>
          </cell>
          <cell r="H71">
            <v>7.9437848665429994E-2</v>
          </cell>
          <cell r="I71">
            <v>7.783251878688624E-2</v>
          </cell>
          <cell r="J71">
            <v>0.18581118612381067</v>
          </cell>
          <cell r="K71">
            <v>0</v>
          </cell>
          <cell r="L71">
            <v>0.11760903547013347</v>
          </cell>
          <cell r="M71">
            <v>1847946.6205962852</v>
          </cell>
          <cell r="N71">
            <v>0.11760903547013347</v>
          </cell>
          <cell r="O71">
            <v>1854884.7639430573</v>
          </cell>
          <cell r="P71">
            <v>445184.31061888952</v>
          </cell>
          <cell r="Q71">
            <v>0.11760903547013347</v>
          </cell>
          <cell r="R71">
            <v>1868844.4354302525</v>
          </cell>
          <cell r="S71">
            <v>0.1149227249642852</v>
          </cell>
          <cell r="T71">
            <v>0.1149227249642852</v>
          </cell>
          <cell r="U71">
            <v>1812293.8497479688</v>
          </cell>
          <cell r="V71">
            <v>402593.39642380108</v>
          </cell>
        </row>
        <row r="72">
          <cell r="A72" t="str">
            <v>950110080</v>
          </cell>
          <cell r="B72" t="str">
            <v>CH DE PONTOISE</v>
          </cell>
          <cell r="C72" t="str">
            <v>CH</v>
          </cell>
          <cell r="D72" t="str">
            <v>Île-de-France</v>
          </cell>
          <cell r="E72">
            <v>2012</v>
          </cell>
          <cell r="F72">
            <v>1371289.0850474443</v>
          </cell>
          <cell r="G72">
            <v>0.13157153645308756</v>
          </cell>
          <cell r="H72">
            <v>0.13737053613365999</v>
          </cell>
          <cell r="I72">
            <v>6.8728076990661274E-2</v>
          </cell>
          <cell r="J72">
            <v>0.14451686759159349</v>
          </cell>
          <cell r="K72">
            <v>8.0358347600091862E-2</v>
          </cell>
          <cell r="L72">
            <v>0.11614860719737691</v>
          </cell>
          <cell r="M72">
            <v>1824999.459432387</v>
          </cell>
          <cell r="N72">
            <v>0.11614860719737691</v>
          </cell>
          <cell r="O72">
            <v>1831851.4473178585</v>
          </cell>
          <cell r="P72">
            <v>460562.36227041413</v>
          </cell>
          <cell r="Q72">
            <v>0.11614860719737691</v>
          </cell>
          <cell r="R72">
            <v>1845637.7724389618</v>
          </cell>
          <cell r="S72">
            <v>0.1141928101660334</v>
          </cell>
          <cell r="T72">
            <v>0.1141928101660334</v>
          </cell>
          <cell r="U72">
            <v>1800783.3317009695</v>
          </cell>
          <cell r="V72">
            <v>429494.24665352516</v>
          </cell>
        </row>
        <row r="73">
          <cell r="A73" t="str">
            <v>420013492</v>
          </cell>
          <cell r="B73" t="str">
            <v>INSTITUT CANCEROLOGIE LUCIEN NEUWIRTH</v>
          </cell>
          <cell r="C73" t="str">
            <v>CH</v>
          </cell>
          <cell r="D73" t="str">
            <v>Auvergne-Rhône-Alpes</v>
          </cell>
          <cell r="E73">
            <v>2009</v>
          </cell>
          <cell r="F73">
            <v>1689916.2911767543</v>
          </cell>
          <cell r="G73">
            <v>8.9473832833307732E-2</v>
          </cell>
          <cell r="H73">
            <v>0.23726762855118705</v>
          </cell>
          <cell r="I73">
            <v>0.22741017643672001</v>
          </cell>
          <cell r="J73">
            <v>0.2370589108421659</v>
          </cell>
          <cell r="K73">
            <v>7.643045495467872E-2</v>
          </cell>
          <cell r="L73">
            <v>0.10783154914667584</v>
          </cell>
          <cell r="M73">
            <v>1694316.648739673</v>
          </cell>
          <cell r="N73">
            <v>0.10783154914667584</v>
          </cell>
          <cell r="O73">
            <v>1700677.9860492891</v>
          </cell>
          <cell r="P73">
            <v>10761.694872534834</v>
          </cell>
          <cell r="Q73">
            <v>0.10783154914667584</v>
          </cell>
          <cell r="R73">
            <v>1713477.1132254081</v>
          </cell>
          <cell r="S73">
            <v>0.10657134064284887</v>
          </cell>
          <cell r="T73">
            <v>0.10657134064284887</v>
          </cell>
          <cell r="U73">
            <v>1680595.2457745227</v>
          </cell>
          <cell r="V73">
            <v>-9321.0454022316262</v>
          </cell>
        </row>
        <row r="74">
          <cell r="A74" t="str">
            <v>900000365</v>
          </cell>
          <cell r="B74" t="str">
            <v>CH DE BELFORT-MONTBELIARD</v>
          </cell>
          <cell r="C74" t="str">
            <v>CH</v>
          </cell>
          <cell r="D74" t="str">
            <v>Bourgogne-Franche-Comté</v>
          </cell>
          <cell r="E74">
            <v>2013</v>
          </cell>
          <cell r="F74">
            <v>1175341.2602260371</v>
          </cell>
          <cell r="G74">
            <v>0.16791720095846496</v>
          </cell>
          <cell r="H74">
            <v>5.8081702064201143E-2</v>
          </cell>
          <cell r="I74">
            <v>0</v>
          </cell>
          <cell r="J74">
            <v>8.8118802206125946E-2</v>
          </cell>
          <cell r="K74">
            <v>0</v>
          </cell>
          <cell r="L74">
            <v>0.10746956627685508</v>
          </cell>
          <cell r="M74">
            <v>1688628.9478047488</v>
          </cell>
          <cell r="N74">
            <v>0.10746956627685508</v>
          </cell>
          <cell r="O74">
            <v>1694968.9305557646</v>
          </cell>
          <cell r="P74">
            <v>519627.67032972747</v>
          </cell>
          <cell r="Q74">
            <v>0.10746956627685508</v>
          </cell>
          <cell r="R74">
            <v>1707725.0919688663</v>
          </cell>
          <cell r="S74">
            <v>0.10654696559391477</v>
          </cell>
          <cell r="T74">
            <v>0.10654696559391477</v>
          </cell>
          <cell r="U74">
            <v>1680210.8592114274</v>
          </cell>
          <cell r="V74">
            <v>504869.59898539027</v>
          </cell>
        </row>
        <row r="75">
          <cell r="A75" t="str">
            <v>670000033</v>
          </cell>
          <cell r="B75" t="str">
            <v>CENTRE PAUL STRAUSS</v>
          </cell>
          <cell r="C75" t="str">
            <v>CLCC</v>
          </cell>
          <cell r="D75" t="str">
            <v>Grand-Est</v>
          </cell>
          <cell r="E75">
            <v>2009</v>
          </cell>
          <cell r="F75">
            <v>1561549.3560701932</v>
          </cell>
          <cell r="G75">
            <v>0.11691053961780815</v>
          </cell>
          <cell r="H75">
            <v>0.18450896110817872</v>
          </cell>
          <cell r="I75">
            <v>8.6866894925282323E-2</v>
          </cell>
          <cell r="J75">
            <v>0.22781289871106808</v>
          </cell>
          <cell r="K75">
            <v>4.2644778549708266E-2</v>
          </cell>
          <cell r="L75">
            <v>0.10484570643839505</v>
          </cell>
          <cell r="M75">
            <v>1647401.2232339452</v>
          </cell>
          <cell r="N75">
            <v>0.10484570643839505</v>
          </cell>
          <cell r="O75">
            <v>1653586.4158737394</v>
          </cell>
          <cell r="P75">
            <v>92037.059803546173</v>
          </cell>
          <cell r="Q75">
            <v>0.10484570643839505</v>
          </cell>
          <cell r="R75">
            <v>1666031.1367480515</v>
          </cell>
          <cell r="S75">
            <v>0.10316639857070875</v>
          </cell>
          <cell r="T75">
            <v>0.10316639857070875</v>
          </cell>
          <cell r="U75">
            <v>1626900.4210302841</v>
          </cell>
          <cell r="V75">
            <v>65351.064960090909</v>
          </cell>
        </row>
        <row r="76">
          <cell r="A76" t="str">
            <v>750006728</v>
          </cell>
          <cell r="B76" t="str">
            <v>GH DIACONESSES CROIX ST-SIMON</v>
          </cell>
          <cell r="C76" t="str">
            <v>EBNL</v>
          </cell>
          <cell r="D76" t="str">
            <v>Île-de-France</v>
          </cell>
          <cell r="E76">
            <v>2009</v>
          </cell>
          <cell r="F76">
            <v>1553994.6822553165</v>
          </cell>
          <cell r="G76">
            <v>9.8725206187654138E-2</v>
          </cell>
          <cell r="H76">
            <v>6.2371596549715309E-2</v>
          </cell>
          <cell r="I76">
            <v>5.1182082595164026E-2</v>
          </cell>
          <cell r="J76">
            <v>9.6004244878010209E-2</v>
          </cell>
          <cell r="K76">
            <v>0.11937841278313446</v>
          </cell>
          <cell r="L76">
            <v>9.9165349056464847E-2</v>
          </cell>
          <cell r="M76">
            <v>1558147.900257899</v>
          </cell>
          <cell r="N76">
            <v>9.9165349056464847E-2</v>
          </cell>
          <cell r="O76">
            <v>1563997.9899558215</v>
          </cell>
          <cell r="P76">
            <v>10003.307700505015</v>
          </cell>
          <cell r="Q76">
            <v>9.9165349056464847E-2</v>
          </cell>
          <cell r="R76">
            <v>1575768.4775736104</v>
          </cell>
          <cell r="S76">
            <v>9.7733426229945519E-2</v>
          </cell>
          <cell r="T76">
            <v>9.7733426229945519E-2</v>
          </cell>
          <cell r="U76">
            <v>1541224.2211135493</v>
          </cell>
          <cell r="V76">
            <v>-12770.461141767213</v>
          </cell>
        </row>
        <row r="77">
          <cell r="A77" t="str">
            <v>720000025</v>
          </cell>
          <cell r="B77" t="str">
            <v>CH DU MANS</v>
          </cell>
          <cell r="C77" t="str">
            <v>CH</v>
          </cell>
          <cell r="D77" t="str">
            <v>Pays-de-la-Loire</v>
          </cell>
          <cell r="E77">
            <v>2009</v>
          </cell>
          <cell r="F77">
            <v>1488682.7888040855</v>
          </cell>
          <cell r="G77">
            <v>0.1025388189648805</v>
          </cell>
          <cell r="H77">
            <v>0.12833214154044337</v>
          </cell>
          <cell r="I77">
            <v>0</v>
          </cell>
          <cell r="J77">
            <v>0.12957227437957461</v>
          </cell>
          <cell r="K77">
            <v>9.8360470646637693E-2</v>
          </cell>
          <cell r="L77">
            <v>9.8354567800495091E-2</v>
          </cell>
          <cell r="M77">
            <v>1545408.3987729759</v>
          </cell>
          <cell r="N77">
            <v>9.8354567800495091E-2</v>
          </cell>
          <cell r="O77">
            <v>1551210.6578212015</v>
          </cell>
          <cell r="P77">
            <v>62527.869017116027</v>
          </cell>
          <cell r="Q77">
            <v>9.8354567800495091E-2</v>
          </cell>
          <cell r="R77">
            <v>1562884.9092957715</v>
          </cell>
          <cell r="S77">
            <v>9.7033240639438606E-2</v>
          </cell>
          <cell r="T77">
            <v>9.7033240639438606E-2</v>
          </cell>
          <cell r="U77">
            <v>1530182.5229659271</v>
          </cell>
          <cell r="V77">
            <v>41499.734161841683</v>
          </cell>
        </row>
        <row r="78">
          <cell r="A78" t="str">
            <v>590782421</v>
          </cell>
          <cell r="B78" t="str">
            <v>CH DE ROUBAIX</v>
          </cell>
          <cell r="C78" t="str">
            <v>CH</v>
          </cell>
          <cell r="D78" t="str">
            <v>Hauts-de-France</v>
          </cell>
          <cell r="E78">
            <v>2009</v>
          </cell>
          <cell r="F78">
            <v>1089211.5303328766</v>
          </cell>
          <cell r="G78">
            <v>4.6194074878773084E-2</v>
          </cell>
          <cell r="H78">
            <v>3.9091469628176195E-2</v>
          </cell>
          <cell r="I78">
            <v>0</v>
          </cell>
          <cell r="J78">
            <v>7.0497747430765062E-2</v>
          </cell>
          <cell r="K78">
            <v>0.23163580995576633</v>
          </cell>
          <cell r="L78">
            <v>9.0595338142985732E-2</v>
          </cell>
          <cell r="M78">
            <v>1423490.536197986</v>
          </cell>
          <cell r="N78">
            <v>9.0595338142985732E-2</v>
          </cell>
          <cell r="O78">
            <v>1428835.0527997308</v>
          </cell>
          <cell r="P78">
            <v>339623.52246685419</v>
          </cell>
          <cell r="Q78">
            <v>9.0595338142985732E-2</v>
          </cell>
          <cell r="R78">
            <v>1439588.3180883368</v>
          </cell>
          <cell r="S78">
            <v>9.0004524456434046E-2</v>
          </cell>
          <cell r="T78">
            <v>9.0004524456434046E-2</v>
          </cell>
          <cell r="U78">
            <v>1419341.963676702</v>
          </cell>
          <cell r="V78">
            <v>330130.4333438254</v>
          </cell>
        </row>
        <row r="79">
          <cell r="A79" t="str">
            <v>950110015</v>
          </cell>
          <cell r="B79" t="str">
            <v>CH D'ARGENTEUIL</v>
          </cell>
          <cell r="C79" t="str">
            <v>CH</v>
          </cell>
          <cell r="D79" t="str">
            <v>Île-de-France</v>
          </cell>
          <cell r="E79">
            <v>2013</v>
          </cell>
          <cell r="F79">
            <v>815892.22673111805</v>
          </cell>
          <cell r="G79">
            <v>0.12384287144507033</v>
          </cell>
          <cell r="H79">
            <v>7.2694086885059142E-2</v>
          </cell>
          <cell r="I79">
            <v>0</v>
          </cell>
          <cell r="J79">
            <v>7.2501805115026907E-2</v>
          </cell>
          <cell r="K79">
            <v>2.2622803049775542E-2</v>
          </cell>
          <cell r="L79">
            <v>8.6859670612765408E-2</v>
          </cell>
          <cell r="M79">
            <v>1364793.3947704888</v>
          </cell>
          <cell r="N79">
            <v>8.6859670612765408E-2</v>
          </cell>
          <cell r="O79">
            <v>1369917.5320729993</v>
          </cell>
          <cell r="P79">
            <v>554025.30534188123</v>
          </cell>
          <cell r="Q79">
            <v>8.6859670612765408E-2</v>
          </cell>
          <cell r="R79">
            <v>1380227.3901752545</v>
          </cell>
          <cell r="S79">
            <v>8.5165810683833984E-2</v>
          </cell>
          <cell r="T79">
            <v>8.5165810683833984E-2</v>
          </cell>
          <cell r="U79">
            <v>1343037.0273510178</v>
          </cell>
          <cell r="V79">
            <v>527144.80061989976</v>
          </cell>
        </row>
        <row r="80">
          <cell r="A80" t="str">
            <v>130043664</v>
          </cell>
          <cell r="B80" t="str">
            <v>HOPITAL AMBROISE PARE - PAUL DESBIEF</v>
          </cell>
          <cell r="C80" t="str">
            <v>EBNL</v>
          </cell>
          <cell r="D80" t="str">
            <v>Provence-Alpes-Côte-d'Azur</v>
          </cell>
          <cell r="E80">
            <v>2012</v>
          </cell>
          <cell r="F80">
            <v>1116594.5666973807</v>
          </cell>
          <cell r="G80">
            <v>0.11092312125942232</v>
          </cell>
          <cell r="H80">
            <v>0.10664085419789798</v>
          </cell>
          <cell r="I80">
            <v>0.12441496592807103</v>
          </cell>
          <cell r="J80">
            <v>0.15461780982299173</v>
          </cell>
          <cell r="K80">
            <v>0</v>
          </cell>
          <cell r="L80">
            <v>8.5446655255501353E-2</v>
          </cell>
          <cell r="M80">
            <v>1342591.2149475801</v>
          </cell>
          <cell r="N80">
            <v>8.5446655255501353E-2</v>
          </cell>
          <cell r="O80">
            <v>1347631.9938324254</v>
          </cell>
          <cell r="P80">
            <v>231037.42713504471</v>
          </cell>
          <cell r="Q80">
            <v>8.5446655255501353E-2</v>
          </cell>
          <cell r="R80">
            <v>1357774.1332716127</v>
          </cell>
          <cell r="S80">
            <v>8.4163163453682174E-2</v>
          </cell>
          <cell r="T80">
            <v>8.4163163453682174E-2</v>
          </cell>
          <cell r="U80">
            <v>1327225.6079016821</v>
          </cell>
          <cell r="V80">
            <v>210631.04120430141</v>
          </cell>
        </row>
        <row r="81">
          <cell r="A81" t="str">
            <v>770020030</v>
          </cell>
          <cell r="B81" t="str">
            <v>GH EST FRANCILIEN</v>
          </cell>
          <cell r="C81" t="str">
            <v>GCS</v>
          </cell>
          <cell r="D81" t="str">
            <v>Île-de-France</v>
          </cell>
          <cell r="E81">
            <v>2012</v>
          </cell>
          <cell r="F81">
            <v>1064726.8519709748</v>
          </cell>
          <cell r="G81">
            <v>9.7034696542481452E-2</v>
          </cell>
          <cell r="H81">
            <v>5.9665300323340373E-2</v>
          </cell>
          <cell r="I81">
            <v>0</v>
          </cell>
          <cell r="J81">
            <v>8.9290454659051721E-2</v>
          </cell>
          <cell r="K81">
            <v>7.8689246608025773E-2</v>
          </cell>
          <cell r="L81">
            <v>8.4746339281641103E-2</v>
          </cell>
          <cell r="M81">
            <v>1331587.4129686642</v>
          </cell>
          <cell r="N81">
            <v>8.4746339281641103E-2</v>
          </cell>
          <cell r="O81">
            <v>1336586.8779136813</v>
          </cell>
          <cell r="P81">
            <v>271860.0259427065</v>
          </cell>
          <cell r="Q81">
            <v>8.4746339281641103E-2</v>
          </cell>
          <cell r="R81">
            <v>1346645.892949261</v>
          </cell>
          <cell r="S81">
            <v>8.309904594869405E-2</v>
          </cell>
          <cell r="T81">
            <v>8.309904594869405E-2</v>
          </cell>
          <cell r="U81">
            <v>1310444.8222885802</v>
          </cell>
          <cell r="V81">
            <v>245717.97031760542</v>
          </cell>
        </row>
        <row r="82">
          <cell r="A82" t="str">
            <v>640781290</v>
          </cell>
          <cell r="B82" t="str">
            <v>CH DE PAU</v>
          </cell>
          <cell r="C82" t="str">
            <v>CH</v>
          </cell>
          <cell r="D82" t="str">
            <v>Nouvelle-Aquitaine</v>
          </cell>
          <cell r="E82">
            <v>2010</v>
          </cell>
          <cell r="F82">
            <v>1129026.4873224262</v>
          </cell>
          <cell r="G82">
            <v>0.12755989557538921</v>
          </cell>
          <cell r="H82">
            <v>5.2423395324857208E-2</v>
          </cell>
          <cell r="I82">
            <v>1.9755713125624411E-2</v>
          </cell>
          <cell r="J82">
            <v>4.4072421895910902E-2</v>
          </cell>
          <cell r="K82">
            <v>1.7198679141441936E-3</v>
          </cell>
          <cell r="L82">
            <v>8.2698652164382477E-2</v>
          </cell>
          <cell r="M82">
            <v>1299412.8740546233</v>
          </cell>
          <cell r="N82">
            <v>8.2698652164382477E-2</v>
          </cell>
          <cell r="O82">
            <v>1304291.5392099638</v>
          </cell>
          <cell r="P82">
            <v>175265.05188753759</v>
          </cell>
          <cell r="Q82">
            <v>8.2698652164382477E-2</v>
          </cell>
          <cell r="R82">
            <v>1314107.5028562411</v>
          </cell>
          <cell r="S82">
            <v>8.120852109288268E-2</v>
          </cell>
          <cell r="T82">
            <v>8.120852109288268E-2</v>
          </cell>
          <cell r="U82">
            <v>1280631.8625798074</v>
          </cell>
          <cell r="V82">
            <v>151605.37525738124</v>
          </cell>
        </row>
        <row r="83">
          <cell r="A83" t="str">
            <v>680000973</v>
          </cell>
          <cell r="B83" t="str">
            <v>CH DE COLMAR</v>
          </cell>
          <cell r="C83" t="str">
            <v>CH</v>
          </cell>
          <cell r="D83" t="str">
            <v>Grand-Est</v>
          </cell>
          <cell r="E83">
            <v>2013</v>
          </cell>
          <cell r="F83">
            <v>787298.40534043591</v>
          </cell>
          <cell r="G83">
            <v>0.11061343030516897</v>
          </cell>
          <cell r="H83">
            <v>5.2414517387052453E-2</v>
          </cell>
          <cell r="I83">
            <v>0</v>
          </cell>
          <cell r="J83">
            <v>6.7115605941488729E-2</v>
          </cell>
          <cell r="K83">
            <v>3.3986534349120828E-2</v>
          </cell>
          <cell r="L83">
            <v>8.0432114464329019E-2</v>
          </cell>
          <cell r="M83">
            <v>1263799.6180958028</v>
          </cell>
          <cell r="N83">
            <v>8.0432114464329019E-2</v>
          </cell>
          <cell r="O83">
            <v>1268544.5727466654</v>
          </cell>
          <cell r="P83">
            <v>481246.16740622954</v>
          </cell>
          <cell r="Q83">
            <v>8.0432114464329019E-2</v>
          </cell>
          <cell r="R83">
            <v>1278091.5084089993</v>
          </cell>
          <cell r="S83">
            <v>7.908168318078232E-2</v>
          </cell>
          <cell r="T83">
            <v>7.908168318078232E-2</v>
          </cell>
          <cell r="U83">
            <v>1247092.3231309459</v>
          </cell>
          <cell r="V83">
            <v>459793.91779050999</v>
          </cell>
        </row>
        <row r="84">
          <cell r="A84" t="str">
            <v>510000516</v>
          </cell>
          <cell r="B84" t="str">
            <v>INSTITUT JEAN GODINOT</v>
          </cell>
          <cell r="C84" t="str">
            <v>CLCC</v>
          </cell>
          <cell r="D84" t="str">
            <v>Grand-Est</v>
          </cell>
          <cell r="E84">
            <v>2009</v>
          </cell>
          <cell r="F84">
            <v>1177398.861797052</v>
          </cell>
          <cell r="G84">
            <v>7.7897655747507705E-2</v>
          </cell>
          <cell r="H84">
            <v>0.14860660109543017</v>
          </cell>
          <cell r="I84">
            <v>8.5903714742348883E-2</v>
          </cell>
          <cell r="J84">
            <v>0.14322865462791046</v>
          </cell>
          <cell r="K84">
            <v>5.6028107891295101E-2</v>
          </cell>
          <cell r="L84">
            <v>7.9372833977522664E-2</v>
          </cell>
          <cell r="M84">
            <v>1247155.5414903578</v>
          </cell>
          <cell r="N84">
            <v>7.9372833977522664E-2</v>
          </cell>
          <cell r="O84">
            <v>1251838.0057055792</v>
          </cell>
          <cell r="P84">
            <v>74439.143908527214</v>
          </cell>
          <cell r="Q84">
            <v>7.9372833977522664E-2</v>
          </cell>
          <cell r="R84">
            <v>1261259.2094668776</v>
          </cell>
          <cell r="S84">
            <v>7.7716809407828533E-2</v>
          </cell>
          <cell r="T84">
            <v>7.7716809407828533E-2</v>
          </cell>
          <cell r="U84">
            <v>1225568.7093706983</v>
          </cell>
          <cell r="V84">
            <v>48169.847573646344</v>
          </cell>
        </row>
        <row r="85">
          <cell r="A85" t="str">
            <v>680020336</v>
          </cell>
          <cell r="B85" t="str">
            <v>CH DE MULHOUSE</v>
          </cell>
          <cell r="C85" t="str">
            <v>CH</v>
          </cell>
          <cell r="D85" t="str">
            <v>Grand-Est</v>
          </cell>
          <cell r="E85">
            <v>2011</v>
          </cell>
          <cell r="F85">
            <v>1005186.5919479802</v>
          </cell>
          <cell r="G85">
            <v>0.10416240534994012</v>
          </cell>
          <cell r="H85">
            <v>7.1288820931775354E-2</v>
          </cell>
          <cell r="I85">
            <v>9.0899084198695478E-3</v>
          </cell>
          <cell r="J85">
            <v>5.8659455167563782E-2</v>
          </cell>
          <cell r="K85">
            <v>2.7149889411735607E-2</v>
          </cell>
          <cell r="L85">
            <v>7.6052123883941003E-2</v>
          </cell>
          <cell r="M85">
            <v>1194978.4704780499</v>
          </cell>
          <cell r="N85">
            <v>7.6052123883941003E-2</v>
          </cell>
          <cell r="O85">
            <v>1199465.0350963548</v>
          </cell>
          <cell r="P85">
            <v>194278.44314837456</v>
          </cell>
          <cell r="Q85">
            <v>7.6052123883941003E-2</v>
          </cell>
          <cell r="R85">
            <v>1208492.0852807164</v>
          </cell>
          <cell r="S85">
            <v>7.4596917759429462E-2</v>
          </cell>
          <cell r="T85">
            <v>7.4596917759429462E-2</v>
          </cell>
          <cell r="U85">
            <v>1176369.0367382329</v>
          </cell>
          <cell r="V85">
            <v>171182.44479025272</v>
          </cell>
        </row>
        <row r="86">
          <cell r="A86" t="str">
            <v>830100616</v>
          </cell>
          <cell r="B86" t="str">
            <v>CH DE TOULON</v>
          </cell>
          <cell r="C86" t="str">
            <v>CH</v>
          </cell>
          <cell r="D86" t="str">
            <v>Provence-Alpes-Côte-d'Azur</v>
          </cell>
          <cell r="E86">
            <v>2012</v>
          </cell>
          <cell r="F86">
            <v>844703.70007918042</v>
          </cell>
          <cell r="G86">
            <v>9.7921543575440639E-2</v>
          </cell>
          <cell r="H86">
            <v>6.0549557239882465E-2</v>
          </cell>
          <cell r="I86">
            <v>3.1125894298526822E-2</v>
          </cell>
          <cell r="J86">
            <v>9.8485420837104889E-2</v>
          </cell>
          <cell r="K86">
            <v>2.8016854939931861E-3</v>
          </cell>
          <cell r="L86">
            <v>6.8434914186859389E-2</v>
          </cell>
          <cell r="M86">
            <v>1075292.1142229657</v>
          </cell>
          <cell r="N86">
            <v>6.8434914186859389E-2</v>
          </cell>
          <cell r="O86">
            <v>1079329.3146187894</v>
          </cell>
          <cell r="P86">
            <v>234625.61453960894</v>
          </cell>
          <cell r="Q86">
            <v>6.8434914186859389E-2</v>
          </cell>
          <cell r="R86">
            <v>1087452.2357573234</v>
          </cell>
          <cell r="S86">
            <v>6.6837097862145714E-2</v>
          </cell>
          <cell r="T86">
            <v>6.6837097862145714E-2</v>
          </cell>
          <cell r="U86">
            <v>1053999.2105844442</v>
          </cell>
          <cell r="V86">
            <v>209295.51050526381</v>
          </cell>
        </row>
        <row r="87">
          <cell r="A87" t="str">
            <v>590781415</v>
          </cell>
          <cell r="B87" t="str">
            <v>CH DE DUNKERQUE</v>
          </cell>
          <cell r="C87" t="str">
            <v>CH</v>
          </cell>
          <cell r="D87" t="str">
            <v>Hauts-de-France</v>
          </cell>
          <cell r="E87">
            <v>2012</v>
          </cell>
          <cell r="F87">
            <v>997477.61313045304</v>
          </cell>
          <cell r="G87">
            <v>5.6712066510511194E-2</v>
          </cell>
          <cell r="H87">
            <v>2.8584063718887394E-2</v>
          </cell>
          <cell r="I87">
            <v>0</v>
          </cell>
          <cell r="J87">
            <v>3.391097483783595E-2</v>
          </cell>
          <cell r="K87">
            <v>0.12289084984388988</v>
          </cell>
          <cell r="L87">
            <v>6.7678514865331441E-2</v>
          </cell>
          <cell r="M87">
            <v>1063407.0956574164</v>
          </cell>
          <cell r="N87">
            <v>6.7678514865331441E-2</v>
          </cell>
          <cell r="O87">
            <v>1067399.6735724998</v>
          </cell>
          <cell r="P87">
            <v>69922.060442046728</v>
          </cell>
          <cell r="Q87">
            <v>6.7678514865331441E-2</v>
          </cell>
          <cell r="R87">
            <v>1075432.8134625142</v>
          </cell>
          <cell r="S87">
            <v>6.714299901151119E-2</v>
          </cell>
          <cell r="T87">
            <v>6.714299901151119E-2</v>
          </cell>
          <cell r="U87">
            <v>1058823.1718314316</v>
          </cell>
          <cell r="V87">
            <v>61345.558700978523</v>
          </cell>
        </row>
        <row r="88">
          <cell r="A88" t="str">
            <v>310780259</v>
          </cell>
          <cell r="B88" t="str">
            <v>CLINIQUE PASTEUR</v>
          </cell>
          <cell r="C88" t="str">
            <v>CLINIQUE</v>
          </cell>
          <cell r="D88" t="str">
            <v>Occitanie</v>
          </cell>
          <cell r="E88">
            <v>2014</v>
          </cell>
          <cell r="F88">
            <v>477018.72227928432</v>
          </cell>
          <cell r="G88">
            <v>0.10531526327939411</v>
          </cell>
          <cell r="H88">
            <v>3.547307210044455E-2</v>
          </cell>
          <cell r="I88">
            <v>0</v>
          </cell>
          <cell r="J88">
            <v>3.7404264792773895E-2</v>
          </cell>
          <cell r="K88">
            <v>0</v>
          </cell>
          <cell r="L88">
            <v>6.6636347524871867E-2</v>
          </cell>
          <cell r="M88">
            <v>1047031.911495761</v>
          </cell>
          <cell r="N88">
            <v>6.6636347524871867E-2</v>
          </cell>
          <cell r="O88">
            <v>1050963.0085359225</v>
          </cell>
          <cell r="P88">
            <v>573944.28625663812</v>
          </cell>
          <cell r="Q88">
            <v>6.6636347524871867E-2</v>
          </cell>
          <cell r="R88">
            <v>1058872.4477795595</v>
          </cell>
          <cell r="S88">
            <v>6.5320841188313439E-2</v>
          </cell>
          <cell r="T88">
            <v>6.5320841188313439E-2</v>
          </cell>
          <cell r="U88">
            <v>1030088.3379047413</v>
          </cell>
          <cell r="V88">
            <v>553069.61562545691</v>
          </cell>
        </row>
        <row r="89">
          <cell r="A89" t="str">
            <v>760780726</v>
          </cell>
          <cell r="B89" t="str">
            <v>GH DU HAVRE</v>
          </cell>
          <cell r="C89" t="str">
            <v>CH</v>
          </cell>
          <cell r="D89" t="str">
            <v>Normandie</v>
          </cell>
          <cell r="E89">
            <v>2014</v>
          </cell>
          <cell r="F89">
            <v>539317.46616371139</v>
          </cell>
          <cell r="G89">
            <v>5.4393967246091982E-2</v>
          </cell>
          <cell r="H89">
            <v>2.8603161542731896E-2</v>
          </cell>
          <cell r="I89">
            <v>0</v>
          </cell>
          <cell r="J89">
            <v>7.0208858030718885E-2</v>
          </cell>
          <cell r="K89">
            <v>0.11461844112583007</v>
          </cell>
          <cell r="L89">
            <v>6.5672518835191721E-2</v>
          </cell>
          <cell r="M89">
            <v>1031887.6331432658</v>
          </cell>
          <cell r="N89">
            <v>6.5672518835191721E-2</v>
          </cell>
          <cell r="O89">
            <v>1035761.8707628564</v>
          </cell>
          <cell r="P89">
            <v>496444.40459914505</v>
          </cell>
          <cell r="Q89">
            <v>6.5672518835191721E-2</v>
          </cell>
          <cell r="R89">
            <v>1043556.907810913</v>
          </cell>
          <cell r="S89">
            <v>6.5035138552655664E-2</v>
          </cell>
          <cell r="T89">
            <v>6.5035138552655664E-2</v>
          </cell>
          <cell r="U89">
            <v>1025582.9006239921</v>
          </cell>
          <cell r="V89">
            <v>486265.4344602807</v>
          </cell>
        </row>
        <row r="90">
          <cell r="A90" t="str">
            <v>620100057</v>
          </cell>
          <cell r="B90" t="str">
            <v>CH D'ARRAS</v>
          </cell>
          <cell r="C90" t="str">
            <v>CH</v>
          </cell>
          <cell r="D90" t="str">
            <v>Hauts-de-France</v>
          </cell>
          <cell r="E90">
            <v>2012</v>
          </cell>
          <cell r="F90">
            <v>1005766.1583101187</v>
          </cell>
          <cell r="G90">
            <v>5.9982135542492238E-2</v>
          </cell>
          <cell r="H90">
            <v>1.057491926686208E-2</v>
          </cell>
          <cell r="I90">
            <v>0</v>
          </cell>
          <cell r="J90">
            <v>1.1669235461069166E-2</v>
          </cell>
          <cell r="K90">
            <v>0.10257571907126878</v>
          </cell>
          <cell r="L90">
            <v>6.2681601071432724E-2</v>
          </cell>
          <cell r="M90">
            <v>984892.46519612789</v>
          </cell>
          <cell r="N90">
            <v>6.2681601071432724E-2</v>
          </cell>
          <cell r="O90">
            <v>988590.25875170238</v>
          </cell>
          <cell r="P90">
            <v>-17175.899558416335</v>
          </cell>
          <cell r="Q90">
            <v>6.2681601071432724E-2</v>
          </cell>
          <cell r="R90">
            <v>996030.2871113501</v>
          </cell>
          <cell r="S90">
            <v>6.2306157891308743E-2</v>
          </cell>
          <cell r="T90">
            <v>6.2306157891308743E-2</v>
          </cell>
          <cell r="U90">
            <v>982547.76662262587</v>
          </cell>
          <cell r="V90">
            <v>-23218.39168749284</v>
          </cell>
        </row>
        <row r="91">
          <cell r="A91" t="str">
            <v>620103440</v>
          </cell>
          <cell r="B91" t="str">
            <v>CH DE BOULOGNE</v>
          </cell>
          <cell r="C91" t="str">
            <v>CH</v>
          </cell>
          <cell r="D91" t="str">
            <v>Hauts-de-France</v>
          </cell>
          <cell r="E91">
            <v>2012</v>
          </cell>
          <cell r="F91">
            <v>981740.39467394154</v>
          </cell>
          <cell r="G91">
            <v>4.0151956925399669E-2</v>
          </cell>
          <cell r="H91">
            <v>4.886363321689409E-2</v>
          </cell>
          <cell r="I91">
            <v>0</v>
          </cell>
          <cell r="J91">
            <v>0.1193371466965788</v>
          </cell>
          <cell r="K91">
            <v>0.11209800060019545</v>
          </cell>
          <cell r="L91">
            <v>5.9576660000080987E-2</v>
          </cell>
          <cell r="M91">
            <v>936105.69182434771</v>
          </cell>
          <cell r="N91">
            <v>5.9576660000080987E-2</v>
          </cell>
          <cell r="O91">
            <v>939620.31470642576</v>
          </cell>
          <cell r="P91">
            <v>-42120.079967515776</v>
          </cell>
          <cell r="Q91">
            <v>5.9576660000080987E-2</v>
          </cell>
          <cell r="R91">
            <v>946691.80031619128</v>
          </cell>
          <cell r="S91">
            <v>5.9224500117949205E-2</v>
          </cell>
          <cell r="T91">
            <v>5.9224500117949205E-2</v>
          </cell>
          <cell r="U91">
            <v>933951.02971595107</v>
          </cell>
          <cell r="V91">
            <v>-47789.364957990474</v>
          </cell>
        </row>
        <row r="92">
          <cell r="A92" t="str">
            <v>600100721</v>
          </cell>
          <cell r="B92" t="str">
            <v>CH INTERCOMMUNAL DE COMPIEGNE-NOYON</v>
          </cell>
          <cell r="C92" t="str">
            <v>CH</v>
          </cell>
          <cell r="D92" t="str">
            <v>Hauts-de-France</v>
          </cell>
          <cell r="E92">
            <v>2013</v>
          </cell>
          <cell r="F92">
            <v>634239.59255561279</v>
          </cell>
          <cell r="G92">
            <v>8.2624961262930299E-2</v>
          </cell>
          <cell r="H92">
            <v>2.1598224269872696E-2</v>
          </cell>
          <cell r="I92">
            <v>0</v>
          </cell>
          <cell r="J92">
            <v>2.0704383992866116E-2</v>
          </cell>
          <cell r="K92">
            <v>1.3609049795983107E-2</v>
          </cell>
          <cell r="L92">
            <v>5.4993316901311595E-2</v>
          </cell>
          <cell r="M92">
            <v>864089.34242953383</v>
          </cell>
          <cell r="N92">
            <v>5.4993316901311595E-2</v>
          </cell>
          <cell r="O92">
            <v>867333.57884598372</v>
          </cell>
          <cell r="P92">
            <v>233093.98629037093</v>
          </cell>
          <cell r="Q92">
            <v>5.4993316901311595E-2</v>
          </cell>
          <cell r="R92">
            <v>873861.04193472303</v>
          </cell>
          <cell r="S92">
            <v>5.4390861565763823E-2</v>
          </cell>
          <cell r="T92">
            <v>5.4390861565763823E-2</v>
          </cell>
          <cell r="U92">
            <v>857726.12795911753</v>
          </cell>
          <cell r="V92">
            <v>223486.53540350473</v>
          </cell>
        </row>
        <row r="93">
          <cell r="A93" t="str">
            <v>620100651</v>
          </cell>
          <cell r="B93" t="str">
            <v>CH DE BETHUNE</v>
          </cell>
          <cell r="C93" t="str">
            <v>CH</v>
          </cell>
          <cell r="D93" t="str">
            <v>Hauts-de-France</v>
          </cell>
          <cell r="E93">
            <v>2014</v>
          </cell>
          <cell r="F93">
            <v>402625.37245396979</v>
          </cell>
          <cell r="G93">
            <v>2.6805086895057326E-2</v>
          </cell>
          <cell r="H93">
            <v>1.2961273204145498E-2</v>
          </cell>
          <cell r="I93">
            <v>0</v>
          </cell>
          <cell r="J93">
            <v>1.7497615006895288E-2</v>
          </cell>
          <cell r="K93">
            <v>0.14575577470462792</v>
          </cell>
          <cell r="L93">
            <v>5.393477043969519E-2</v>
          </cell>
          <cell r="M93">
            <v>847456.79928632476</v>
          </cell>
          <cell r="N93">
            <v>5.393477043969519E-2</v>
          </cell>
          <cell r="O93">
            <v>850638.58856969047</v>
          </cell>
          <cell r="P93">
            <v>448013.21611572069</v>
          </cell>
          <cell r="Q93">
            <v>5.393477043969519E-2</v>
          </cell>
          <cell r="R93">
            <v>857040.40688293241</v>
          </cell>
          <cell r="S93">
            <v>5.3687385398528228E-2</v>
          </cell>
          <cell r="T93">
            <v>5.3687385398528228E-2</v>
          </cell>
          <cell r="U93">
            <v>846632.53849087656</v>
          </cell>
          <cell r="V93">
            <v>444007.16603690677</v>
          </cell>
        </row>
        <row r="94">
          <cell r="A94" t="str">
            <v>170024194</v>
          </cell>
          <cell r="B94" t="str">
            <v>GH LA ROCHELLE-RE-AUNIS</v>
          </cell>
          <cell r="C94" t="str">
            <v>CH</v>
          </cell>
          <cell r="D94" t="str">
            <v>Nouvelle-Aquitaine</v>
          </cell>
          <cell r="E94">
            <v>2014</v>
          </cell>
          <cell r="F94">
            <v>250000</v>
          </cell>
          <cell r="G94">
            <v>5.9627428196606658E-2</v>
          </cell>
          <cell r="H94">
            <v>8.1526173410771063E-2</v>
          </cell>
          <cell r="I94">
            <v>0.13677750246943332</v>
          </cell>
          <cell r="J94">
            <v>8.0726653164973572E-2</v>
          </cell>
          <cell r="K94">
            <v>2.2413483951945492E-3</v>
          </cell>
          <cell r="L94">
            <v>5.1572562316772812E-2</v>
          </cell>
          <cell r="M94">
            <v>810340.30989033752</v>
          </cell>
          <cell r="N94">
            <v>5.1572562316772812E-2</v>
          </cell>
          <cell r="O94">
            <v>813382.74475670431</v>
          </cell>
          <cell r="P94">
            <v>563382.74475670431</v>
          </cell>
          <cell r="Q94">
            <v>5.1572562316772812E-2</v>
          </cell>
          <cell r="R94">
            <v>819504.1794306403</v>
          </cell>
          <cell r="S94">
            <v>5.0760557299295378E-2</v>
          </cell>
          <cell r="T94">
            <v>5.0760557299295378E-2</v>
          </cell>
          <cell r="U94">
            <v>800477.41499238973</v>
          </cell>
          <cell r="V94">
            <v>550477.41499238973</v>
          </cell>
        </row>
        <row r="95">
          <cell r="A95" t="str">
            <v>660780180</v>
          </cell>
          <cell r="B95" t="str">
            <v>CH DE PERPIGNAN</v>
          </cell>
          <cell r="C95" t="str">
            <v>CH</v>
          </cell>
          <cell r="D95" t="str">
            <v>Occitanie</v>
          </cell>
          <cell r="E95">
            <v>2014</v>
          </cell>
          <cell r="F95">
            <v>250000</v>
          </cell>
          <cell r="G95">
            <v>7.8988359821152876E-2</v>
          </cell>
          <cell r="H95">
            <v>3.7512981312056846E-2</v>
          </cell>
          <cell r="I95">
            <v>0</v>
          </cell>
          <cell r="J95">
            <v>3.8065097751582684E-2</v>
          </cell>
          <cell r="K95">
            <v>0</v>
          </cell>
          <cell r="L95">
            <v>5.0978833774918159E-2</v>
          </cell>
          <cell r="M95">
            <v>801011.27621460008</v>
          </cell>
          <cell r="N95">
            <v>5.0978833774918159E-2</v>
          </cell>
          <cell r="O95">
            <v>804018.68508389115</v>
          </cell>
          <cell r="P95">
            <v>554018.68508389115</v>
          </cell>
          <cell r="Q95">
            <v>5.0978833774918159E-2</v>
          </cell>
          <cell r="R95">
            <v>810069.64681020263</v>
          </cell>
          <cell r="S95">
            <v>4.9395569511449626E-2</v>
          </cell>
          <cell r="T95">
            <v>4.9395569511449626E-2</v>
          </cell>
          <cell r="U95">
            <v>778952.00325452222</v>
          </cell>
          <cell r="V95">
            <v>528952.00325452222</v>
          </cell>
        </row>
        <row r="96">
          <cell r="A96" t="str">
            <v>280000134</v>
          </cell>
          <cell r="B96" t="str">
            <v>CH DE CHARTRES</v>
          </cell>
          <cell r="C96" t="str">
            <v>CH</v>
          </cell>
          <cell r="D96" t="str">
            <v>Centre-Val-de-Loire</v>
          </cell>
          <cell r="E96">
            <v>2013</v>
          </cell>
          <cell r="F96">
            <v>250000</v>
          </cell>
          <cell r="G96">
            <v>5.4347501046424412E-2</v>
          </cell>
          <cell r="H96">
            <v>8.2941659250094613E-2</v>
          </cell>
          <cell r="I96">
            <v>0.19256933989788899</v>
          </cell>
          <cell r="J96">
            <v>5.3057366712921029E-2</v>
          </cell>
          <cell r="K96">
            <v>0</v>
          </cell>
          <cell r="L96">
            <v>4.9883900249510588E-2</v>
          </cell>
          <cell r="M96">
            <v>783806.99679876957</v>
          </cell>
          <cell r="N96">
            <v>4.9883900249510588E-2</v>
          </cell>
          <cell r="O96">
            <v>786749.81194255233</v>
          </cell>
          <cell r="P96">
            <v>536749.81194255233</v>
          </cell>
          <cell r="Q96">
            <v>0</v>
          </cell>
          <cell r="R96">
            <v>0</v>
          </cell>
          <cell r="S96">
            <v>4.8943837093076148E-2</v>
          </cell>
          <cell r="T96">
            <v>4.8943837093076148E-2</v>
          </cell>
          <cell r="U96">
            <v>771828.33051003714</v>
          </cell>
          <cell r="V96">
            <v>521828.33051003714</v>
          </cell>
        </row>
        <row r="97">
          <cell r="A97" t="str">
            <v>970302022</v>
          </cell>
          <cell r="B97" t="str">
            <v>CH DE CAYENNE</v>
          </cell>
          <cell r="C97" t="str">
            <v>CH</v>
          </cell>
          <cell r="D97" t="str">
            <v>ZZ-Guyane</v>
          </cell>
          <cell r="E97">
            <v>2010</v>
          </cell>
          <cell r="F97">
            <v>823170.73566291656</v>
          </cell>
          <cell r="G97">
            <v>7.5021945565115933E-2</v>
          </cell>
          <cell r="H97">
            <v>8.3477998115895936E-3</v>
          </cell>
          <cell r="I97">
            <v>0</v>
          </cell>
          <cell r="J97">
            <v>2.8995840823144263E-2</v>
          </cell>
          <cell r="K97">
            <v>9.1726288754357E-3</v>
          </cell>
          <cell r="L97">
            <v>4.8925287180491689E-2</v>
          </cell>
          <cell r="M97">
            <v>768744.66953563376</v>
          </cell>
          <cell r="N97">
            <v>4.8925287180491689E-2</v>
          </cell>
          <cell r="O97">
            <v>771630.93294544157</v>
          </cell>
          <cell r="P97">
            <v>-51539.802717474988</v>
          </cell>
          <cell r="Q97">
            <v>0</v>
          </cell>
          <cell r="R97">
            <v>0</v>
          </cell>
          <cell r="S97">
            <v>4.8130744636508398E-2</v>
          </cell>
          <cell r="T97">
            <v>4.8130744636508398E-2</v>
          </cell>
          <cell r="U97">
            <v>759006.12794938486</v>
          </cell>
          <cell r="V97">
            <v>-64164.607713531703</v>
          </cell>
        </row>
        <row r="98">
          <cell r="A98" t="str">
            <v>840000350</v>
          </cell>
          <cell r="B98" t="str">
            <v>INSTITUT STE-CATHERINE</v>
          </cell>
          <cell r="C98" t="str">
            <v>EBNL</v>
          </cell>
          <cell r="D98" t="str">
            <v>Provence-Alpes-Côte-d'Azur</v>
          </cell>
          <cell r="E98">
            <v>2010</v>
          </cell>
          <cell r="F98">
            <v>727574.1531064366</v>
          </cell>
          <cell r="G98">
            <v>5.0579205860141897E-2</v>
          </cell>
          <cell r="H98">
            <v>0.15747917793854632</v>
          </cell>
          <cell r="I98">
            <v>1.3352355428282479E-2</v>
          </cell>
          <cell r="J98">
            <v>0.13030909338766347</v>
          </cell>
          <cell r="K98">
            <v>0</v>
          </cell>
          <cell r="L98">
            <v>4.4955621586767261E-2</v>
          </cell>
          <cell r="M98">
            <v>706370.80438576348</v>
          </cell>
          <cell r="N98">
            <v>4.4955621586767261E-2</v>
          </cell>
          <cell r="O98">
            <v>709022.88418188971</v>
          </cell>
          <cell r="P98">
            <v>-18551.268924546894</v>
          </cell>
          <cell r="Q98">
            <v>0</v>
          </cell>
          <cell r="R98">
            <v>0</v>
          </cell>
          <cell r="S98">
            <v>4.4466672328931381E-2</v>
          </cell>
          <cell r="T98">
            <v>4.4466672328931381E-2</v>
          </cell>
          <cell r="U98">
            <v>701224.90399983677</v>
          </cell>
          <cell r="V98">
            <v>-26349.249106599833</v>
          </cell>
        </row>
        <row r="99">
          <cell r="A99" t="str">
            <v>220000020</v>
          </cell>
          <cell r="B99" t="str">
            <v>CH DE SAINT BRIEUC</v>
          </cell>
          <cell r="C99" t="str">
            <v>CH</v>
          </cell>
          <cell r="D99" t="str">
            <v>Bretagne</v>
          </cell>
          <cell r="E99">
            <v>2014</v>
          </cell>
          <cell r="F99">
            <v>331458.74108127656</v>
          </cell>
          <cell r="G99">
            <v>6.4569748282068948E-2</v>
          </cell>
          <cell r="H99">
            <v>5.933284347849388E-2</v>
          </cell>
          <cell r="I99">
            <v>0</v>
          </cell>
          <cell r="J99">
            <v>4.6625603926056414E-2</v>
          </cell>
          <cell r="K99">
            <v>0</v>
          </cell>
          <cell r="L99">
            <v>4.3870179517600784E-2</v>
          </cell>
          <cell r="M99">
            <v>689315.6606584891</v>
          </cell>
          <cell r="N99">
            <v>4.3870179517600784E-2</v>
          </cell>
          <cell r="O99">
            <v>691903.70666128991</v>
          </cell>
          <cell r="P99">
            <v>360444.96558001335</v>
          </cell>
          <cell r="Q99">
            <v>0</v>
          </cell>
          <cell r="R99">
            <v>0</v>
          </cell>
          <cell r="S99">
            <v>4.2691462556746447E-2</v>
          </cell>
          <cell r="T99">
            <v>4.2691462556746447E-2</v>
          </cell>
          <cell r="U99">
            <v>673230.42550880671</v>
          </cell>
          <cell r="V99">
            <v>341771.68442753016</v>
          </cell>
        </row>
        <row r="100">
          <cell r="A100" t="str">
            <v>730000015</v>
          </cell>
          <cell r="B100" t="str">
            <v>CH DE CHAMBERY</v>
          </cell>
          <cell r="C100" t="str">
            <v>CH</v>
          </cell>
          <cell r="D100" t="str">
            <v>Auvergne-Rhône-Alpes</v>
          </cell>
          <cell r="E100">
            <v>2014</v>
          </cell>
          <cell r="F100">
            <v>250000</v>
          </cell>
          <cell r="G100">
            <v>5.350616784325516E-2</v>
          </cell>
          <cell r="H100">
            <v>4.7752628460767776E-2</v>
          </cell>
          <cell r="I100">
            <v>0</v>
          </cell>
          <cell r="J100">
            <v>4.4143814316266836E-2</v>
          </cell>
          <cell r="K100">
            <v>2.269205513159242E-2</v>
          </cell>
          <cell r="L100">
            <v>4.2168861626844099E-2</v>
          </cell>
          <cell r="M100">
            <v>662583.4913637056</v>
          </cell>
          <cell r="N100">
            <v>4.2168861626844099E-2</v>
          </cell>
          <cell r="O100">
            <v>665071.17103532003</v>
          </cell>
          <cell r="P100">
            <v>415071.17103532003</v>
          </cell>
          <cell r="Q100">
            <v>0</v>
          </cell>
          <cell r="R100">
            <v>0</v>
          </cell>
          <cell r="S100">
            <v>4.0725297151328665E-2</v>
          </cell>
          <cell r="T100">
            <v>4.0725297151328665E-2</v>
          </cell>
          <cell r="U100">
            <v>642224.63902982068</v>
          </cell>
          <cell r="V100">
            <v>392224.63902982068</v>
          </cell>
        </row>
        <row r="101">
          <cell r="A101" t="str">
            <v>930021480</v>
          </cell>
          <cell r="B101" t="str">
            <v>GH INTERCOMMUNAL DU RAINCY-MONTFERMEIL</v>
          </cell>
          <cell r="C101" t="str">
            <v>CH</v>
          </cell>
          <cell r="D101" t="str">
            <v>Île-de-France</v>
          </cell>
          <cell r="E101">
            <v>2013</v>
          </cell>
          <cell r="F101">
            <v>396472.94295550906</v>
          </cell>
          <cell r="G101">
            <v>5.4218555735536543E-2</v>
          </cell>
          <cell r="H101">
            <v>1.7801494436285613E-2</v>
          </cell>
          <cell r="I101">
            <v>0</v>
          </cell>
          <cell r="J101">
            <v>1.4219434261615697E-2</v>
          </cell>
          <cell r="K101">
            <v>2.1378139746840011E-2</v>
          </cell>
          <cell r="L101">
            <v>3.9423527942492265E-2</v>
          </cell>
          <cell r="M101">
            <v>619447.09385710873</v>
          </cell>
          <cell r="N101">
            <v>3.9423527942492265E-2</v>
          </cell>
          <cell r="O101">
            <v>621772.81727629236</v>
          </cell>
          <cell r="P101">
            <v>225299.8743207833</v>
          </cell>
          <cell r="Q101">
            <v>0</v>
          </cell>
          <cell r="R101">
            <v>0</v>
          </cell>
          <cell r="S101">
            <v>3.8917116211162256E-2</v>
          </cell>
          <cell r="T101">
            <v>3.8917116211162256E-2</v>
          </cell>
          <cell r="U101">
            <v>613710.21598500095</v>
          </cell>
          <cell r="V101">
            <v>217237.27302949189</v>
          </cell>
        </row>
        <row r="102">
          <cell r="A102" t="str">
            <v>770110054</v>
          </cell>
          <cell r="B102" t="str">
            <v>CH DE MELUN</v>
          </cell>
          <cell r="C102" t="str">
            <v>CH</v>
          </cell>
          <cell r="D102" t="str">
            <v>Île-de-France</v>
          </cell>
          <cell r="E102">
            <v>2013</v>
          </cell>
          <cell r="F102">
            <v>322706.34196687146</v>
          </cell>
          <cell r="G102">
            <v>4.1272827817955132E-2</v>
          </cell>
          <cell r="H102">
            <v>3.8980650679894036E-2</v>
          </cell>
          <cell r="I102">
            <v>1.1869473370740985E-2</v>
          </cell>
          <cell r="J102">
            <v>3.1861243378902643E-2</v>
          </cell>
          <cell r="K102">
            <v>3.915062914378982E-2</v>
          </cell>
          <cell r="L102">
            <v>3.8622560534661565E-2</v>
          </cell>
          <cell r="M102">
            <v>606861.79368359968</v>
          </cell>
          <cell r="N102">
            <v>3.8622560534661565E-2</v>
          </cell>
          <cell r="O102">
            <v>609140.26540422626</v>
          </cell>
          <cell r="P102">
            <v>286433.9234373548</v>
          </cell>
          <cell r="Q102">
            <v>0</v>
          </cell>
          <cell r="R102">
            <v>0</v>
          </cell>
          <cell r="S102">
            <v>3.7472947696297464E-2</v>
          </cell>
          <cell r="T102">
            <v>3.7472947696297464E-2</v>
          </cell>
          <cell r="U102">
            <v>590936.1500350117</v>
          </cell>
          <cell r="V102">
            <v>268229.80806814024</v>
          </cell>
        </row>
        <row r="103">
          <cell r="A103" t="str">
            <v>910110063</v>
          </cell>
          <cell r="B103" t="str">
            <v>CH D'ORSAY</v>
          </cell>
          <cell r="C103" t="str">
            <v>CH</v>
          </cell>
          <cell r="D103" t="str">
            <v>Île-de-France</v>
          </cell>
          <cell r="E103">
            <v>2009</v>
          </cell>
          <cell r="F103">
            <v>464974.74388445757</v>
          </cell>
          <cell r="G103">
            <v>4.5618026336752333E-2</v>
          </cell>
          <cell r="H103">
            <v>4.7536100507223327E-3</v>
          </cell>
          <cell r="I103">
            <v>0</v>
          </cell>
          <cell r="J103">
            <v>1.3307076059303233E-2</v>
          </cell>
          <cell r="K103">
            <v>4.1445349215028154E-2</v>
          </cell>
          <cell r="L103">
            <v>3.8525884700970292E-2</v>
          </cell>
          <cell r="M103">
            <v>605342.76260364079</v>
          </cell>
          <cell r="N103">
            <v>3.8525884700970292E-2</v>
          </cell>
          <cell r="O103">
            <v>607615.53109925892</v>
          </cell>
          <cell r="P103">
            <v>142640.78721480136</v>
          </cell>
          <cell r="Q103">
            <v>0</v>
          </cell>
          <cell r="R103">
            <v>0</v>
          </cell>
          <cell r="S103">
            <v>3.7859400295944021E-2</v>
          </cell>
          <cell r="T103">
            <v>3.7859400295944021E-2</v>
          </cell>
          <cell r="U103">
            <v>597030.38135241403</v>
          </cell>
          <cell r="V103">
            <v>132055.63746795646</v>
          </cell>
        </row>
        <row r="104">
          <cell r="A104" t="str">
            <v>560023210</v>
          </cell>
          <cell r="B104" t="str">
            <v xml:space="preserve">CH BRETAGNE ATLANTIQUE </v>
          </cell>
          <cell r="C104" t="str">
            <v>CH</v>
          </cell>
          <cell r="D104" t="str">
            <v>Bretagne</v>
          </cell>
          <cell r="E104">
            <v>2012</v>
          </cell>
          <cell r="F104">
            <v>558174.15819150291</v>
          </cell>
          <cell r="G104">
            <v>5.7002644084694451E-2</v>
          </cell>
          <cell r="H104">
            <v>3.9221386400302864E-2</v>
          </cell>
          <cell r="I104">
            <v>5.0146959922217254E-3</v>
          </cell>
          <cell r="J104">
            <v>2.9448315997219723E-2</v>
          </cell>
          <cell r="K104">
            <v>0</v>
          </cell>
          <cell r="L104">
            <v>3.7812503622294304E-2</v>
          </cell>
          <cell r="M104">
            <v>594133.67353776377</v>
          </cell>
          <cell r="N104">
            <v>3.7812503622294304E-2</v>
          </cell>
          <cell r="O104">
            <v>596364.35734010162</v>
          </cell>
          <cell r="P104">
            <v>38190.199148598709</v>
          </cell>
          <cell r="Q104">
            <v>0</v>
          </cell>
          <cell r="R104">
            <v>0</v>
          </cell>
          <cell r="S104">
            <v>3.7064527674295383E-2</v>
          </cell>
          <cell r="T104">
            <v>3.7064527674295383E-2</v>
          </cell>
          <cell r="U104">
            <v>584495.49963955395</v>
          </cell>
          <cell r="V104">
            <v>26321.34144805104</v>
          </cell>
        </row>
        <row r="105">
          <cell r="A105" t="str">
            <v>640780417</v>
          </cell>
          <cell r="B105" t="str">
            <v>CH INTERCOMMUNAL DE LA COTE BASQUE</v>
          </cell>
          <cell r="C105" t="str">
            <v>CH</v>
          </cell>
          <cell r="D105" t="str">
            <v>Nouvelle-Aquitaine</v>
          </cell>
          <cell r="E105">
            <v>2013</v>
          </cell>
          <cell r="F105">
            <v>331173.58518330072</v>
          </cell>
          <cell r="G105">
            <v>5.3887213147096061E-2</v>
          </cell>
          <cell r="H105">
            <v>4.9728792309591673E-2</v>
          </cell>
          <cell r="I105">
            <v>0</v>
          </cell>
          <cell r="J105">
            <v>4.3602533646390357E-2</v>
          </cell>
          <cell r="K105">
            <v>0</v>
          </cell>
          <cell r="L105">
            <v>3.6811512811140791E-2</v>
          </cell>
          <cell r="M105">
            <v>578405.4807222652</v>
          </cell>
          <cell r="N105">
            <v>3.6811512811140791E-2</v>
          </cell>
          <cell r="O105">
            <v>580577.11278840934</v>
          </cell>
          <cell r="P105">
            <v>249403.52760510863</v>
          </cell>
          <cell r="Q105">
            <v>0</v>
          </cell>
          <cell r="R105">
            <v>0</v>
          </cell>
          <cell r="S105">
            <v>3.5958762022177036E-2</v>
          </cell>
          <cell r="T105">
            <v>3.5958762022177036E-2</v>
          </cell>
          <cell r="U105">
            <v>567057.93634457106</v>
          </cell>
          <cell r="V105">
            <v>235884.35116127034</v>
          </cell>
        </row>
        <row r="106">
          <cell r="A106" t="str">
            <v>940016819</v>
          </cell>
          <cell r="B106" t="str">
            <v>HOPITAUX DE ST-MAURICE</v>
          </cell>
          <cell r="C106" t="str">
            <v>CH</v>
          </cell>
          <cell r="D106" t="str">
            <v>Île-de-France</v>
          </cell>
          <cell r="E106">
            <v>2009</v>
          </cell>
          <cell r="F106">
            <v>681171.24430030026</v>
          </cell>
          <cell r="G106">
            <v>4.9848730940810944E-2</v>
          </cell>
          <cell r="H106">
            <v>3.6374953515761511E-3</v>
          </cell>
          <cell r="I106">
            <v>0</v>
          </cell>
          <cell r="J106">
            <v>7.6676905529171613E-3</v>
          </cell>
          <cell r="K106">
            <v>1.6458574012197396E-2</v>
          </cell>
          <cell r="L106">
            <v>3.4530651933989291E-2</v>
          </cell>
          <cell r="M106">
            <v>542567.17005902738</v>
          </cell>
          <cell r="N106">
            <v>3.4530651933989291E-2</v>
          </cell>
          <cell r="O106">
            <v>544604.24664942548</v>
          </cell>
          <cell r="P106">
            <v>-136566.99765087478</v>
          </cell>
          <cell r="Q106">
            <v>0</v>
          </cell>
          <cell r="R106">
            <v>0</v>
          </cell>
          <cell r="S106">
            <v>3.3899092475951284E-2</v>
          </cell>
          <cell r="T106">
            <v>3.3899092475951284E-2</v>
          </cell>
          <cell r="U106">
            <v>534577.62009468966</v>
          </cell>
          <cell r="V106">
            <v>-146593.6242056106</v>
          </cell>
        </row>
        <row r="107">
          <cell r="A107" t="str">
            <v>840006597</v>
          </cell>
          <cell r="B107" t="str">
            <v>CH D'AVIGNON</v>
          </cell>
          <cell r="C107" t="str">
            <v>CH</v>
          </cell>
          <cell r="D107" t="str">
            <v>Provence-Alpes-Côte-d'Azur</v>
          </cell>
          <cell r="E107">
            <v>2013</v>
          </cell>
          <cell r="F107">
            <v>250000</v>
          </cell>
          <cell r="G107">
            <v>4.702503842216435E-2</v>
          </cell>
          <cell r="H107">
            <v>6.330279567491652E-2</v>
          </cell>
          <cell r="I107">
            <v>0</v>
          </cell>
          <cell r="J107">
            <v>4.6548926222423834E-2</v>
          </cell>
          <cell r="K107">
            <v>1.1381174557497787E-3</v>
          </cell>
          <cell r="L107">
            <v>3.3843163228253412E-2</v>
          </cell>
          <cell r="M107">
            <v>531764.91812843177</v>
          </cell>
          <cell r="N107">
            <v>3.3843163228253412E-2</v>
          </cell>
          <cell r="O107">
            <v>533761.43750168569</v>
          </cell>
          <cell r="P107">
            <v>283761.43750168569</v>
          </cell>
          <cell r="Q107">
            <v>0</v>
          </cell>
          <cell r="R107">
            <v>0</v>
          </cell>
          <cell r="S107">
            <v>3.2984591614791607E-2</v>
          </cell>
          <cell r="T107">
            <v>3.2984591614791607E-2</v>
          </cell>
          <cell r="U107">
            <v>520156.24010405719</v>
          </cell>
          <cell r="V107">
            <v>270156.24010405719</v>
          </cell>
        </row>
        <row r="108">
          <cell r="A108" t="str">
            <v>130041916</v>
          </cell>
          <cell r="B108" t="str">
            <v>CHI AIX-PERTHUIS</v>
          </cell>
          <cell r="C108" t="str">
            <v>CH</v>
          </cell>
          <cell r="D108" t="str">
            <v>Provence-Alpes-Côte-d'Azur</v>
          </cell>
          <cell r="E108">
            <v>2014</v>
          </cell>
          <cell r="F108">
            <v>0</v>
          </cell>
          <cell r="G108">
            <v>4.1265518330212872E-2</v>
          </cell>
          <cell r="H108">
            <v>2.1053007466266621E-2</v>
          </cell>
          <cell r="I108">
            <v>1.8953769280015689E-3</v>
          </cell>
          <cell r="J108">
            <v>8.378027208843326E-3</v>
          </cell>
          <cell r="K108">
            <v>0</v>
          </cell>
          <cell r="L108">
            <v>2.6356593228166206E-2</v>
          </cell>
          <cell r="M108">
            <v>414131.25438639743</v>
          </cell>
          <cell r="N108">
            <v>2.6356593228166206E-2</v>
          </cell>
          <cell r="O108">
            <v>415686.116402046</v>
          </cell>
          <cell r="P108">
            <v>415686.116402046</v>
          </cell>
          <cell r="Q108">
            <v>0</v>
          </cell>
          <cell r="R108">
            <v>0</v>
          </cell>
          <cell r="S108">
            <v>2.5337948941008132E-2</v>
          </cell>
          <cell r="T108">
            <v>2.5337948941008132E-2</v>
          </cell>
          <cell r="U108">
            <v>399571.18181184534</v>
          </cell>
          <cell r="V108">
            <v>399571.18181184534</v>
          </cell>
        </row>
        <row r="109">
          <cell r="A109" t="str">
            <v>940000649</v>
          </cell>
          <cell r="B109" t="str">
            <v>HOPITAL SAINTE-CAMILLE</v>
          </cell>
          <cell r="C109" t="str">
            <v>EBNL</v>
          </cell>
          <cell r="D109" t="str">
            <v>Île-de-France</v>
          </cell>
          <cell r="E109">
            <v>2015</v>
          </cell>
          <cell r="F109">
            <v>0</v>
          </cell>
          <cell r="G109">
            <v>4.0535555250469897E-3</v>
          </cell>
          <cell r="H109">
            <v>4.6618889262846743E-3</v>
          </cell>
          <cell r="I109">
            <v>0</v>
          </cell>
          <cell r="J109">
            <v>8.649417847968327E-3</v>
          </cell>
          <cell r="K109">
            <v>9.113838523652848E-2</v>
          </cell>
          <cell r="L109">
            <v>2.5819110229024705E-2</v>
          </cell>
          <cell r="M109">
            <v>405685.98580715014</v>
          </cell>
          <cell r="N109">
            <v>2.5819110229024705E-2</v>
          </cell>
          <cell r="O109">
            <v>407209.13993505359</v>
          </cell>
          <cell r="P109">
            <v>407209.13993505359</v>
          </cell>
          <cell r="Q109">
            <v>0</v>
          </cell>
          <cell r="R109">
            <v>0</v>
          </cell>
          <cell r="S109">
            <v>2.5673589616573553E-2</v>
          </cell>
          <cell r="T109">
            <v>2.5673589616573553E-2</v>
          </cell>
          <cell r="U109">
            <v>404864.12567687727</v>
          </cell>
          <cell r="V109">
            <v>404864.12567687727</v>
          </cell>
        </row>
        <row r="110">
          <cell r="A110" t="str">
            <v>350000121</v>
          </cell>
          <cell r="B110" t="str">
            <v>CHP ST-GREGOIRE</v>
          </cell>
          <cell r="C110" t="str">
            <v>CLINIQUE</v>
          </cell>
          <cell r="D110" t="str">
            <v>Bretagne</v>
          </cell>
          <cell r="E110">
            <v>2014</v>
          </cell>
          <cell r="F110">
            <v>250000</v>
          </cell>
          <cell r="G110">
            <v>2.7537287629347613E-2</v>
          </cell>
          <cell r="H110">
            <v>5.6032914914784099E-2</v>
          </cell>
          <cell r="I110">
            <v>2.7115354424490014E-2</v>
          </cell>
          <cell r="J110">
            <v>7.2399510923439991E-2</v>
          </cell>
          <cell r="K110">
            <v>0</v>
          </cell>
          <cell r="L110">
            <v>2.3991507828206242E-2</v>
          </cell>
          <cell r="M110">
            <v>376969.55541652936</v>
          </cell>
          <cell r="N110">
            <v>2.3991507828206242E-2</v>
          </cell>
          <cell r="O110">
            <v>378384.89327515481</v>
          </cell>
          <cell r="P110">
            <v>128384.89327515481</v>
          </cell>
          <cell r="Q110">
            <v>0</v>
          </cell>
          <cell r="R110">
            <v>0</v>
          </cell>
          <cell r="S110">
            <v>2.3584050113343014E-2</v>
          </cell>
          <cell r="T110">
            <v>2.3584050113343014E-2</v>
          </cell>
          <cell r="U110">
            <v>371912.76995774527</v>
          </cell>
          <cell r="V110">
            <v>121912.76995774527</v>
          </cell>
        </row>
        <row r="111">
          <cell r="A111" t="str">
            <v>910019447</v>
          </cell>
          <cell r="B111" t="str">
            <v>CH SUD ESSONNE</v>
          </cell>
          <cell r="C111" t="str">
            <v>CH</v>
          </cell>
          <cell r="D111" t="str">
            <v>Île-de-France</v>
          </cell>
          <cell r="E111">
            <v>2014</v>
          </cell>
          <cell r="F111">
            <v>250000</v>
          </cell>
          <cell r="G111">
            <v>1.8271895674407897E-2</v>
          </cell>
          <cell r="H111">
            <v>3.0878696531733155E-2</v>
          </cell>
          <cell r="I111">
            <v>1.9418834142795372E-2</v>
          </cell>
          <cell r="J111">
            <v>4.818645584725359E-2</v>
          </cell>
          <cell r="K111">
            <v>2.9371063853822474E-2</v>
          </cell>
          <cell r="L111">
            <v>2.299972578908957E-2</v>
          </cell>
          <cell r="M111">
            <v>361386.05657881318</v>
          </cell>
          <cell r="N111">
            <v>2.299972578908957E-2</v>
          </cell>
          <cell r="O111">
            <v>362742.88595695799</v>
          </cell>
          <cell r="P111">
            <v>112742.88595695799</v>
          </cell>
          <cell r="Q111">
            <v>0</v>
          </cell>
          <cell r="R111">
            <v>0</v>
          </cell>
          <cell r="S111">
            <v>2.2624282608965596E-2</v>
          </cell>
          <cell r="T111">
            <v>2.2624282608965596E-2</v>
          </cell>
          <cell r="U111">
            <v>356777.54978339159</v>
          </cell>
          <cell r="V111">
            <v>106777.54978339159</v>
          </cell>
        </row>
        <row r="112">
          <cell r="A112" t="str">
            <v>920810736</v>
          </cell>
          <cell r="B112" t="str">
            <v>CLINIQUE AMBROISE PARE</v>
          </cell>
          <cell r="C112" t="str">
            <v>CLINIQUE</v>
          </cell>
          <cell r="D112" t="str">
            <v>Île-de-France</v>
          </cell>
          <cell r="E112">
            <v>2014</v>
          </cell>
          <cell r="F112">
            <v>250000</v>
          </cell>
          <cell r="G112">
            <v>3.4887002378155126E-2</v>
          </cell>
          <cell r="H112">
            <v>5.8455169830041306E-3</v>
          </cell>
          <cell r="I112">
            <v>0</v>
          </cell>
          <cell r="J112">
            <v>3.0379726568520102E-2</v>
          </cell>
          <cell r="K112">
            <v>0</v>
          </cell>
          <cell r="L112">
            <v>2.2468893923699104E-2</v>
          </cell>
          <cell r="M112">
            <v>353045.29476717289</v>
          </cell>
          <cell r="N112">
            <v>2.2468893923699104E-2</v>
          </cell>
          <cell r="O112">
            <v>354370.8086298015</v>
          </cell>
          <cell r="P112">
            <v>104370.8086298015</v>
          </cell>
          <cell r="Q112">
            <v>0</v>
          </cell>
          <cell r="R112">
            <v>0</v>
          </cell>
          <cell r="S112">
            <v>2.2049794559839783E-2</v>
          </cell>
          <cell r="T112">
            <v>2.2049794559839783E-2</v>
          </cell>
          <cell r="U112">
            <v>347718.0608223704</v>
          </cell>
          <cell r="V112">
            <v>97718.060822370404</v>
          </cell>
        </row>
        <row r="113">
          <cell r="A113" t="str">
            <v>240000117</v>
          </cell>
          <cell r="B113" t="str">
            <v>CH DE PERIGUEUX</v>
          </cell>
          <cell r="C113" t="str">
            <v>CH</v>
          </cell>
          <cell r="D113" t="str">
            <v>Nouvelle-Aquitaine</v>
          </cell>
          <cell r="E113">
            <v>2013</v>
          </cell>
          <cell r="F113">
            <v>250000</v>
          </cell>
          <cell r="G113">
            <v>3.3870683344119919E-2</v>
          </cell>
          <cell r="H113">
            <v>1.5304321550720028E-2</v>
          </cell>
          <cell r="I113">
            <v>0</v>
          </cell>
          <cell r="J113">
            <v>1.3023995941470653E-2</v>
          </cell>
          <cell r="K113">
            <v>0</v>
          </cell>
          <cell r="L113">
            <v>2.1685107529420378E-2</v>
          </cell>
          <cell r="M113">
            <v>340729.95340936934</v>
          </cell>
          <cell r="N113">
            <v>2.1685107529420378E-2</v>
          </cell>
          <cell r="O113">
            <v>342009.22913786973</v>
          </cell>
          <cell r="P113">
            <v>92009.229137869726</v>
          </cell>
          <cell r="Q113">
            <v>0</v>
          </cell>
          <cell r="R113">
            <v>0</v>
          </cell>
          <cell r="S113">
            <v>2.1193247859335483E-2</v>
          </cell>
          <cell r="T113">
            <v>2.1193247859335483E-2</v>
          </cell>
          <cell r="U113">
            <v>334210.59902290232</v>
          </cell>
          <cell r="V113">
            <v>84210.599022902315</v>
          </cell>
        </row>
        <row r="114">
          <cell r="A114" t="str">
            <v>350000022</v>
          </cell>
          <cell r="B114" t="str">
            <v>CH DE SAINT MALO</v>
          </cell>
          <cell r="C114" t="str">
            <v>CH</v>
          </cell>
          <cell r="D114" t="str">
            <v>Bretagne</v>
          </cell>
          <cell r="E114">
            <v>2011</v>
          </cell>
          <cell r="F114">
            <v>310337.67720091389</v>
          </cell>
          <cell r="G114">
            <v>3.0621155823128084E-2</v>
          </cell>
          <cell r="H114">
            <v>2.8405731413031952E-2</v>
          </cell>
          <cell r="I114">
            <v>0</v>
          </cell>
          <cell r="J114">
            <v>1.7471817150161738E-2</v>
          </cell>
          <cell r="K114">
            <v>0</v>
          </cell>
          <cell r="L114">
            <v>2.0633881407600075E-2</v>
          </cell>
          <cell r="M114">
            <v>324212.43201711471</v>
          </cell>
          <cell r="N114">
            <v>2.0633881407600075E-2</v>
          </cell>
          <cell r="O114">
            <v>325429.69246342266</v>
          </cell>
          <cell r="P114">
            <v>15092.015262508765</v>
          </cell>
          <cell r="Q114">
            <v>0</v>
          </cell>
          <cell r="R114">
            <v>0</v>
          </cell>
          <cell r="S114">
            <v>2.0281721525468286E-2</v>
          </cell>
          <cell r="T114">
            <v>2.0281721525468286E-2</v>
          </cell>
          <cell r="U114">
            <v>319836.12635647174</v>
          </cell>
          <cell r="V114">
            <v>9498.4491555578425</v>
          </cell>
        </row>
        <row r="115">
          <cell r="A115" t="str">
            <v>340780642</v>
          </cell>
          <cell r="B115" t="str">
            <v>CLINIQUE BEAU SOLEIL</v>
          </cell>
          <cell r="C115" t="str">
            <v>EBNL</v>
          </cell>
          <cell r="D115" t="str">
            <v>Occitanie</v>
          </cell>
          <cell r="E115">
            <v>2016</v>
          </cell>
          <cell r="F115">
            <v>0</v>
          </cell>
          <cell r="G115">
            <v>2.6884623097417092E-2</v>
          </cell>
          <cell r="H115">
            <v>1.5072463768115942E-2</v>
          </cell>
          <cell r="I115">
            <v>2.10207470134075E-2</v>
          </cell>
          <cell r="J115">
            <v>3.8626564017999639E-2</v>
          </cell>
          <cell r="K115">
            <v>0</v>
          </cell>
          <cell r="L115">
            <v>1.9660963012154028E-2</v>
          </cell>
          <cell r="M115">
            <v>308925.33053045167</v>
          </cell>
          <cell r="N115">
            <v>1.9660963012154028E-2</v>
          </cell>
          <cell r="O115">
            <v>310085.19532458606</v>
          </cell>
          <cell r="P115">
            <v>310085.19532458606</v>
          </cell>
          <cell r="Q115">
            <v>0</v>
          </cell>
          <cell r="R115">
            <v>0</v>
          </cell>
          <cell r="S115">
            <v>1.8240681834630776E-2</v>
          </cell>
          <cell r="T115">
            <v>1.8240681834630776E-2</v>
          </cell>
          <cell r="U115">
            <v>287649.59684330667</v>
          </cell>
          <cell r="V115">
            <v>287649.59684330667</v>
          </cell>
        </row>
        <row r="116">
          <cell r="A116" t="str">
            <v>020000063</v>
          </cell>
          <cell r="B116" t="str">
            <v>CH DE SAINT QUENTIN</v>
          </cell>
          <cell r="C116" t="str">
            <v>CH</v>
          </cell>
          <cell r="D116" t="str">
            <v>Hauts-de-France</v>
          </cell>
          <cell r="E116">
            <v>2015</v>
          </cell>
          <cell r="F116">
            <v>0</v>
          </cell>
          <cell r="G116">
            <v>2.3859678722207883E-2</v>
          </cell>
          <cell r="H116">
            <v>1.8768594539460615E-2</v>
          </cell>
          <cell r="I116">
            <v>1.1051851689776812E-2</v>
          </cell>
          <cell r="J116">
            <v>4.2701342348187898E-2</v>
          </cell>
          <cell r="K116">
            <v>4.4826967903890983E-3</v>
          </cell>
          <cell r="L116">
            <v>1.8784659667457581E-2</v>
          </cell>
          <cell r="M116">
            <v>295156.30506420461</v>
          </cell>
          <cell r="N116">
            <v>1.8784659667457581E-2</v>
          </cell>
          <cell r="O116">
            <v>296264.47384538851</v>
          </cell>
          <cell r="P116">
            <v>296264.47384538851</v>
          </cell>
          <cell r="Q116">
            <v>0</v>
          </cell>
          <cell r="R116">
            <v>0</v>
          </cell>
          <cell r="S116">
            <v>1.839757483833751E-2</v>
          </cell>
          <cell r="T116">
            <v>1.839757483833751E-2</v>
          </cell>
          <cell r="U116">
            <v>290123.74828528269</v>
          </cell>
          <cell r="V116">
            <v>290123.74828528269</v>
          </cell>
        </row>
        <row r="117">
          <cell r="A117" t="str">
            <v>950013870</v>
          </cell>
          <cell r="B117" t="str">
            <v>HOPITAL SIMONE WEIL</v>
          </cell>
          <cell r="C117" t="str">
            <v>CH</v>
          </cell>
          <cell r="D117" t="str">
            <v>Île-de-France</v>
          </cell>
          <cell r="E117">
            <v>2014</v>
          </cell>
          <cell r="F117">
            <v>0</v>
          </cell>
          <cell r="G117">
            <v>2.6389913350009626E-2</v>
          </cell>
          <cell r="H117">
            <v>2.343048346574529E-3</v>
          </cell>
          <cell r="I117">
            <v>0</v>
          </cell>
          <cell r="J117">
            <v>2.6047219471266769E-3</v>
          </cell>
          <cell r="K117">
            <v>7.8626835921265618E-3</v>
          </cell>
          <cell r="L117">
            <v>1.8032675444984082E-2</v>
          </cell>
          <cell r="M117">
            <v>283340.65929254523</v>
          </cell>
          <cell r="N117">
            <v>1.8032675444984082E-2</v>
          </cell>
          <cell r="O117">
            <v>284404.46605418547</v>
          </cell>
          <cell r="P117">
            <v>284404.46605418547</v>
          </cell>
          <cell r="Q117">
            <v>0</v>
          </cell>
          <cell r="R117">
            <v>0</v>
          </cell>
          <cell r="S117">
            <v>1.738365351345194E-2</v>
          </cell>
          <cell r="T117">
            <v>1.738365351345194E-2</v>
          </cell>
          <cell r="U117">
            <v>274134.5400430531</v>
          </cell>
          <cell r="V117">
            <v>274134.5400430531</v>
          </cell>
        </row>
        <row r="118">
          <cell r="A118" t="str">
            <v>560005746</v>
          </cell>
          <cell r="B118" t="str">
            <v>CH BRETAGNE SUD</v>
          </cell>
          <cell r="C118" t="str">
            <v>CH</v>
          </cell>
          <cell r="D118" t="str">
            <v>Bretagne</v>
          </cell>
          <cell r="E118">
            <v>2014</v>
          </cell>
          <cell r="F118">
            <v>0</v>
          </cell>
          <cell r="G118">
            <v>2.1366161664282776E-2</v>
          </cell>
          <cell r="H118">
            <v>5.5511905878042403E-2</v>
          </cell>
          <cell r="I118">
            <v>0</v>
          </cell>
          <cell r="J118">
            <v>3.9670776509293348E-2</v>
          </cell>
          <cell r="K118">
            <v>0</v>
          </cell>
          <cell r="L118">
            <v>1.7459682882233728E-2</v>
          </cell>
          <cell r="M118">
            <v>274337.44227160281</v>
          </cell>
          <cell r="N118">
            <v>1.7459682882233728E-2</v>
          </cell>
          <cell r="O118">
            <v>275367.44631969213</v>
          </cell>
          <cell r="P118">
            <v>275367.44631969213</v>
          </cell>
          <cell r="Q118">
            <v>0</v>
          </cell>
          <cell r="R118">
            <v>0</v>
          </cell>
          <cell r="S118">
            <v>1.6758273530219175E-2</v>
          </cell>
          <cell r="T118">
            <v>1.6758273530219175E-2</v>
          </cell>
          <cell r="U118">
            <v>264272.50189767807</v>
          </cell>
          <cell r="V118">
            <v>264272.50189767807</v>
          </cell>
        </row>
        <row r="119">
          <cell r="A119" t="str">
            <v>880007059</v>
          </cell>
          <cell r="B119" t="str">
            <v>CH INTERCOMMUNAL D'EPINAL</v>
          </cell>
          <cell r="C119" t="str">
            <v>CH</v>
          </cell>
          <cell r="D119" t="str">
            <v>Grand-Est</v>
          </cell>
          <cell r="E119">
            <v>2014</v>
          </cell>
          <cell r="F119">
            <v>0</v>
          </cell>
          <cell r="G119">
            <v>1.6348996525158796E-2</v>
          </cell>
          <cell r="H119">
            <v>1.1836280567194565E-3</v>
          </cell>
          <cell r="I119">
            <v>0</v>
          </cell>
          <cell r="J119">
            <v>2.4545059066927893E-4</v>
          </cell>
          <cell r="K119">
            <v>2.8093202827950838E-2</v>
          </cell>
          <cell r="L119">
            <v>1.6907616188829327E-2</v>
          </cell>
          <cell r="M119">
            <v>265663.02557953238</v>
          </cell>
          <cell r="N119">
            <v>1.6907616188829327E-2</v>
          </cell>
          <cell r="O119">
            <v>266660.46139984479</v>
          </cell>
          <cell r="P119">
            <v>266660.46139984479</v>
          </cell>
          <cell r="Q119">
            <v>0</v>
          </cell>
          <cell r="R119">
            <v>0</v>
          </cell>
          <cell r="S119">
            <v>1.6709708155895758E-2</v>
          </cell>
          <cell r="T119">
            <v>1.6709708155895758E-2</v>
          </cell>
          <cell r="U119">
            <v>263506.64180147526</v>
          </cell>
          <cell r="V119">
            <v>263506.64180147526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2014</v>
          </cell>
          <cell r="F120">
            <v>0</v>
          </cell>
          <cell r="G120">
            <v>7.1281060892905059E-3</v>
          </cell>
          <cell r="H120">
            <v>3.5699819940028764E-3</v>
          </cell>
          <cell r="I120">
            <v>0</v>
          </cell>
          <cell r="J120">
            <v>1.566300362342337E-2</v>
          </cell>
          <cell r="K120">
            <v>4.2760770545916434E-2</v>
          </cell>
          <cell r="L120">
            <v>1.5789925444660506E-2</v>
          </cell>
          <cell r="M120">
            <v>248101.17052900753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1.5717165138434928E-2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710780958</v>
          </cell>
          <cell r="B121" t="str">
            <v>CH DE CHALON SUR SAONE</v>
          </cell>
          <cell r="C121" t="str">
            <v>CH</v>
          </cell>
          <cell r="D121" t="str">
            <v>Bourgogne-Franche-Comté</v>
          </cell>
          <cell r="E121">
            <v>2014</v>
          </cell>
          <cell r="F121">
            <v>0</v>
          </cell>
          <cell r="G121">
            <v>2.2673560163698422E-2</v>
          </cell>
          <cell r="H121">
            <v>1.0555821443017572E-2</v>
          </cell>
          <cell r="I121">
            <v>0</v>
          </cell>
          <cell r="J121">
            <v>6.6582894795639671E-3</v>
          </cell>
          <cell r="K121">
            <v>3.3754957495010542E-3</v>
          </cell>
          <cell r="L121">
            <v>1.5294911794142843E-2</v>
          </cell>
          <cell r="M121">
            <v>240323.20688049644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1.4686635634097025E-2</v>
          </cell>
          <cell r="T121">
            <v>0</v>
          </cell>
          <cell r="U121">
            <v>0</v>
          </cell>
          <cell r="V121">
            <v>0</v>
          </cell>
        </row>
        <row r="122">
          <cell r="A122" t="str">
            <v>690782222</v>
          </cell>
          <cell r="B122" t="str">
            <v>CH DE VILLEFRANCHE SUR SAONE</v>
          </cell>
          <cell r="C122" t="str">
            <v>CH</v>
          </cell>
          <cell r="D122" t="str">
            <v>Auvergne-Rhône-Alpes</v>
          </cell>
          <cell r="E122">
            <v>2013</v>
          </cell>
          <cell r="F122">
            <v>0</v>
          </cell>
          <cell r="G122">
            <v>1.9447116347805965E-2</v>
          </cell>
          <cell r="H122">
            <v>1.546355603273096E-2</v>
          </cell>
          <cell r="I122">
            <v>0</v>
          </cell>
          <cell r="J122">
            <v>2.6476760010892823E-2</v>
          </cell>
          <cell r="K122">
            <v>5.0654891503697872E-3</v>
          </cell>
          <cell r="L122">
            <v>1.4844208078511941E-2</v>
          </cell>
          <cell r="M122">
            <v>233241.46860366297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1.4436750363648714E-2</v>
          </cell>
          <cell r="T122">
            <v>0</v>
          </cell>
          <cell r="U122">
            <v>0</v>
          </cell>
          <cell r="V122">
            <v>0</v>
          </cell>
        </row>
        <row r="123">
          <cell r="A123" t="str">
            <v>830100566</v>
          </cell>
          <cell r="B123" t="str">
            <v>CH DE FREJUS ST-RAPHAEL</v>
          </cell>
          <cell r="C123" t="str">
            <v>CH</v>
          </cell>
          <cell r="D123" t="str">
            <v>Provence-Alpes-Côte-d'Azur</v>
          </cell>
          <cell r="E123">
            <v>2011</v>
          </cell>
          <cell r="F123">
            <v>0</v>
          </cell>
          <cell r="G123">
            <v>2.0564758006427118E-2</v>
          </cell>
          <cell r="H123">
            <v>2.343048346574529E-3</v>
          </cell>
          <cell r="I123">
            <v>0</v>
          </cell>
          <cell r="J123">
            <v>5.8537283961437566E-3</v>
          </cell>
          <cell r="K123">
            <v>0</v>
          </cell>
          <cell r="L123">
            <v>1.2701871598763622E-2</v>
          </cell>
          <cell r="M123">
            <v>199579.7397908592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1.2372995014624015E-2</v>
          </cell>
          <cell r="T123">
            <v>0</v>
          </cell>
          <cell r="U123">
            <v>0</v>
          </cell>
          <cell r="V123">
            <v>0</v>
          </cell>
        </row>
        <row r="124">
          <cell r="A124" t="str">
            <v>330021429</v>
          </cell>
          <cell r="B124" t="str">
            <v>CLINIQUE DU SPORT BORDEAUX-MERIGNAC</v>
          </cell>
          <cell r="C124" t="str">
            <v>CLINIQUE</v>
          </cell>
          <cell r="D124" t="str">
            <v>Nouvelle-Aquitaine</v>
          </cell>
          <cell r="E124">
            <v>2014</v>
          </cell>
          <cell r="F124">
            <v>0</v>
          </cell>
          <cell r="G124">
            <v>2.0959975143076633E-2</v>
          </cell>
          <cell r="H124">
            <v>1.1836280567194565E-3</v>
          </cell>
          <cell r="I124">
            <v>0</v>
          </cell>
          <cell r="J124">
            <v>1.470144516392698E-3</v>
          </cell>
          <cell r="K124">
            <v>0</v>
          </cell>
          <cell r="L124">
            <v>1.2699890409621257E-2</v>
          </cell>
          <cell r="M124">
            <v>199548.61010965946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1.2437953307209183E-2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330000274</v>
          </cell>
          <cell r="B125" t="str">
            <v>POLYCLINIQUE BORDEAUX NORD AQUITAINE</v>
          </cell>
          <cell r="C125" t="str">
            <v>CLINIQUE</v>
          </cell>
          <cell r="D125" t="str">
            <v>Nouvelle-Aquitaine</v>
          </cell>
          <cell r="E125">
            <v>2013</v>
          </cell>
          <cell r="F125">
            <v>0</v>
          </cell>
          <cell r="G125">
            <v>1.6944851434612013E-2</v>
          </cell>
          <cell r="H125">
            <v>2.2627727787601096E-2</v>
          </cell>
          <cell r="I125">
            <v>0</v>
          </cell>
          <cell r="J125">
            <v>2.8068233865619269E-2</v>
          </cell>
          <cell r="K125">
            <v>0</v>
          </cell>
          <cell r="L125">
            <v>1.2534165243710038E-2</v>
          </cell>
          <cell r="M125">
            <v>196944.63279559361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1.2353719684270608E-2</v>
          </cell>
          <cell r="T125">
            <v>0</v>
          </cell>
          <cell r="U125">
            <v>0</v>
          </cell>
          <cell r="V125">
            <v>0</v>
          </cell>
        </row>
        <row r="126">
          <cell r="A126" t="str">
            <v>440041572</v>
          </cell>
          <cell r="B126" t="str">
            <v>LE CONFLUENT - NCN</v>
          </cell>
          <cell r="C126" t="str">
            <v>CLINIQUE</v>
          </cell>
          <cell r="D126" t="str">
            <v>Pays-de-la-Loire</v>
          </cell>
          <cell r="E126">
            <v>2016</v>
          </cell>
          <cell r="F126">
            <v>0</v>
          </cell>
          <cell r="G126">
            <v>1.7849626810580201E-2</v>
          </cell>
          <cell r="H126">
            <v>1.6231884057971015E-2</v>
          </cell>
          <cell r="I126">
            <v>0</v>
          </cell>
          <cell r="J126">
            <v>1.681918875872801E-2</v>
          </cell>
          <cell r="K126">
            <v>0</v>
          </cell>
          <cell r="L126">
            <v>1.2275297259885647E-2</v>
          </cell>
          <cell r="M126">
            <v>192877.1373520965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1.1332323691202172E-2</v>
          </cell>
          <cell r="T126">
            <v>0</v>
          </cell>
          <cell r="U126">
            <v>0</v>
          </cell>
          <cell r="V126">
            <v>0</v>
          </cell>
        </row>
        <row r="127">
          <cell r="A127" t="str">
            <v>VEDINOV</v>
          </cell>
          <cell r="B127" t="str">
            <v>VEDINOV</v>
          </cell>
          <cell r="C127" t="str">
            <v>GCS</v>
          </cell>
          <cell r="D127" t="str">
            <v>Île-de-France</v>
          </cell>
          <cell r="E127">
            <v>2016</v>
          </cell>
          <cell r="F127">
            <v>0</v>
          </cell>
          <cell r="G127">
            <v>1.8455632659087551E-2</v>
          </cell>
          <cell r="H127">
            <v>5.7971014492753624E-3</v>
          </cell>
          <cell r="I127">
            <v>0</v>
          </cell>
          <cell r="J127">
            <v>1.5916775868364038E-2</v>
          </cell>
          <cell r="K127">
            <v>0</v>
          </cell>
          <cell r="L127">
            <v>1.2028891209897237E-2</v>
          </cell>
          <cell r="M127">
            <v>189005.45159640303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1.1053903106474514E-2</v>
          </cell>
          <cell r="T127">
            <v>0</v>
          </cell>
          <cell r="U127">
            <v>0</v>
          </cell>
          <cell r="V127">
            <v>0</v>
          </cell>
        </row>
        <row r="128">
          <cell r="A128" t="str">
            <v>130001928</v>
          </cell>
          <cell r="B128" t="str">
            <v>CENTRE DE GERONTOLOGIE DEPARTEMENTAL</v>
          </cell>
          <cell r="C128" t="str">
            <v>EBNL</v>
          </cell>
          <cell r="D128" t="str">
            <v>Provence-Alpes-Côte-d'Azur</v>
          </cell>
          <cell r="E128">
            <v>2012</v>
          </cell>
          <cell r="F128">
            <v>0</v>
          </cell>
          <cell r="G128">
            <v>1.1468267983300171E-2</v>
          </cell>
          <cell r="H128">
            <v>7.0240350967037098E-3</v>
          </cell>
          <cell r="I128">
            <v>7.5815077120062755E-3</v>
          </cell>
          <cell r="J128">
            <v>1.6823392011402191E-2</v>
          </cell>
          <cell r="K128">
            <v>1.1337305936719959E-2</v>
          </cell>
          <cell r="L128">
            <v>1.1191527809095228E-2</v>
          </cell>
          <cell r="M128">
            <v>175848.2748494171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1.1136229976363791E-2</v>
          </cell>
          <cell r="T128">
            <v>0</v>
          </cell>
          <cell r="U128">
            <v>0</v>
          </cell>
          <cell r="V128">
            <v>0</v>
          </cell>
        </row>
        <row r="129">
          <cell r="A129" t="str">
            <v>600101984</v>
          </cell>
          <cell r="B129" t="str">
            <v>GH PUBLIC DU SUD DE L'OISE</v>
          </cell>
          <cell r="C129" t="str">
            <v>CH</v>
          </cell>
          <cell r="D129" t="str">
            <v>Hauts-de-France</v>
          </cell>
          <cell r="E129">
            <v>2014</v>
          </cell>
          <cell r="F129">
            <v>0</v>
          </cell>
          <cell r="G129">
            <v>4.866696477353747E-3</v>
          </cell>
          <cell r="H129">
            <v>8.2993842778608246E-3</v>
          </cell>
          <cell r="I129">
            <v>0</v>
          </cell>
          <cell r="J129">
            <v>2.8070134853099254E-2</v>
          </cell>
          <cell r="K129">
            <v>2.6101916446605346E-2</v>
          </cell>
          <cell r="L129">
            <v>1.10247685274699E-2</v>
          </cell>
          <cell r="M129">
            <v>173228.0488633716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1.0963649870240417E-2</v>
          </cell>
          <cell r="T129">
            <v>0</v>
          </cell>
          <cell r="U129">
            <v>0</v>
          </cell>
          <cell r="V129">
            <v>0</v>
          </cell>
        </row>
        <row r="130">
          <cell r="A130" t="str">
            <v>970302121</v>
          </cell>
          <cell r="B130" t="str">
            <v>CH DE L'OUEST GUYANNAIS</v>
          </cell>
          <cell r="C130" t="str">
            <v>CH</v>
          </cell>
          <cell r="D130" t="str">
            <v>ZZ-Guyane</v>
          </cell>
          <cell r="E130">
            <v>2013</v>
          </cell>
          <cell r="F130">
            <v>0</v>
          </cell>
          <cell r="G130">
            <v>1.6572877274580927E-2</v>
          </cell>
          <cell r="H130">
            <v>2.4105617041478037E-3</v>
          </cell>
          <cell r="I130">
            <v>0</v>
          </cell>
          <cell r="J130">
            <v>4.4625297206456836E-3</v>
          </cell>
          <cell r="K130">
            <v>2.293157218858925E-3</v>
          </cell>
          <cell r="L130">
            <v>1.0828097752017245E-2</v>
          </cell>
          <cell r="M130">
            <v>170137.834804435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1.0711681262056323E-2</v>
          </cell>
          <cell r="T130">
            <v>0</v>
          </cell>
          <cell r="U130">
            <v>0</v>
          </cell>
          <cell r="V130">
            <v>0</v>
          </cell>
        </row>
        <row r="131">
          <cell r="A131" t="str">
            <v>380780049</v>
          </cell>
          <cell r="B131" t="str">
            <v>CH DE BOURGOIN-JALLIEU</v>
          </cell>
          <cell r="C131" t="str">
            <v>CH</v>
          </cell>
          <cell r="D131" t="str">
            <v>Auvergne-Rhône-Alpes</v>
          </cell>
          <cell r="E131">
            <v>2015</v>
          </cell>
          <cell r="F131">
            <v>0</v>
          </cell>
          <cell r="G131">
            <v>1.7310178336281214E-2</v>
          </cell>
          <cell r="H131">
            <v>3.5266764032939853E-3</v>
          </cell>
          <cell r="I131">
            <v>0</v>
          </cell>
          <cell r="J131">
            <v>2.6570209452262883E-3</v>
          </cell>
          <cell r="K131">
            <v>0</v>
          </cell>
          <cell r="L131">
            <v>1.0686355041758949E-2</v>
          </cell>
          <cell r="M131">
            <v>167910.68481235384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1.0389492992358595E-2</v>
          </cell>
          <cell r="T131">
            <v>0</v>
          </cell>
          <cell r="U131">
            <v>0</v>
          </cell>
          <cell r="V131">
            <v>0</v>
          </cell>
        </row>
        <row r="132">
          <cell r="A132" t="str">
            <v>500000013</v>
          </cell>
          <cell r="B132" t="str">
            <v>CH PUBLIC DU COTENTIN</v>
          </cell>
          <cell r="C132" t="str">
            <v>CH</v>
          </cell>
          <cell r="D132" t="str">
            <v>Normandie</v>
          </cell>
          <cell r="E132">
            <v>2014</v>
          </cell>
          <cell r="F132">
            <v>0</v>
          </cell>
          <cell r="G132">
            <v>1.3482224693557478E-2</v>
          </cell>
          <cell r="H132">
            <v>3.5024686364296016E-3</v>
          </cell>
          <cell r="I132">
            <v>0</v>
          </cell>
          <cell r="J132">
            <v>1.8685659228772405E-3</v>
          </cell>
          <cell r="K132">
            <v>8.4454759521072516E-3</v>
          </cell>
          <cell r="L132">
            <v>1.0468082216080015E-2</v>
          </cell>
          <cell r="M132">
            <v>164481.04584823005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1.0083907799208973E-2</v>
          </cell>
          <cell r="T132">
            <v>0</v>
          </cell>
          <cell r="U132">
            <v>0</v>
          </cell>
          <cell r="V132">
            <v>0</v>
          </cell>
        </row>
        <row r="133">
          <cell r="A133" t="str">
            <v>340780055</v>
          </cell>
          <cell r="B133" t="str">
            <v>CH DE BEZIERS</v>
          </cell>
          <cell r="C133" t="str">
            <v>CH</v>
          </cell>
          <cell r="D133" t="str">
            <v>Occitanie</v>
          </cell>
          <cell r="E133">
            <v>2013</v>
          </cell>
          <cell r="F133">
            <v>0</v>
          </cell>
          <cell r="G133">
            <v>1.2850534593956513E-2</v>
          </cell>
          <cell r="H133">
            <v>3.2024128940763598E-2</v>
          </cell>
          <cell r="I133">
            <v>0</v>
          </cell>
          <cell r="J133">
            <v>2.2804748472573935E-2</v>
          </cell>
          <cell r="K133">
            <v>0</v>
          </cell>
          <cell r="L133">
            <v>1.0383837787018863E-2</v>
          </cell>
          <cell r="M133">
            <v>163157.3447621247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1.0203392227579433E-2</v>
          </cell>
          <cell r="T133">
            <v>0</v>
          </cell>
          <cell r="U133">
            <v>0</v>
          </cell>
          <cell r="V133">
            <v>0</v>
          </cell>
        </row>
        <row r="134">
          <cell r="A134" t="str">
            <v>740790258</v>
          </cell>
          <cell r="B134" t="str">
            <v>CH ALPES-LEMAN</v>
          </cell>
          <cell r="C134" t="str">
            <v>CH</v>
          </cell>
          <cell r="D134" t="str">
            <v>Auvergne-Rhône-Alpes</v>
          </cell>
          <cell r="E134">
            <v>2014</v>
          </cell>
          <cell r="F134">
            <v>0</v>
          </cell>
          <cell r="G134">
            <v>1.3462260775243829E-2</v>
          </cell>
          <cell r="H134">
            <v>2.1328170839579597E-2</v>
          </cell>
          <cell r="I134">
            <v>0</v>
          </cell>
          <cell r="J134">
            <v>1.8737245421748913E-2</v>
          </cell>
          <cell r="K134">
            <v>0</v>
          </cell>
          <cell r="L134">
            <v>9.9998956781931318E-3</v>
          </cell>
          <cell r="M134">
            <v>157124.60654883241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9.8485542412439318E-3</v>
          </cell>
          <cell r="T134">
            <v>0</v>
          </cell>
          <cell r="U134">
            <v>0</v>
          </cell>
          <cell r="V134">
            <v>0</v>
          </cell>
        </row>
        <row r="135">
          <cell r="A135" t="str">
            <v>780000287</v>
          </cell>
          <cell r="B135" t="str">
            <v>CH DE MANTES LA JOLIE</v>
          </cell>
          <cell r="C135" t="str">
            <v>CH</v>
          </cell>
          <cell r="D135" t="str">
            <v>Île-de-France</v>
          </cell>
          <cell r="E135">
            <v>2013</v>
          </cell>
          <cell r="F135">
            <v>0</v>
          </cell>
          <cell r="G135">
            <v>1.4188165835582259E-2</v>
          </cell>
          <cell r="H135">
            <v>9.5505256921535556E-3</v>
          </cell>
          <cell r="I135">
            <v>0</v>
          </cell>
          <cell r="J135">
            <v>5.6319906469931022E-3</v>
          </cell>
          <cell r="K135">
            <v>0</v>
          </cell>
          <cell r="L135">
            <v>9.2634580402975262E-3</v>
          </cell>
          <cell r="M135">
            <v>145553.23842401948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9.1470415503366025E-3</v>
          </cell>
          <cell r="T135">
            <v>0</v>
          </cell>
          <cell r="U135">
            <v>0</v>
          </cell>
          <cell r="V135">
            <v>0</v>
          </cell>
        </row>
        <row r="136">
          <cell r="A136" t="str">
            <v>470000316</v>
          </cell>
          <cell r="B136" t="str">
            <v>CH D'AGEN</v>
          </cell>
          <cell r="C136" t="str">
            <v>CH</v>
          </cell>
          <cell r="D136" t="str">
            <v>Nouvelle-Aquitaine</v>
          </cell>
          <cell r="E136">
            <v>2013</v>
          </cell>
          <cell r="F136">
            <v>0</v>
          </cell>
          <cell r="G136">
            <v>5.7201288635582662E-3</v>
          </cell>
          <cell r="H136">
            <v>5.1071654848322059E-2</v>
          </cell>
          <cell r="I136">
            <v>2.6464274598570779E-2</v>
          </cell>
          <cell r="J136">
            <v>3.0743248794336667E-2</v>
          </cell>
          <cell r="K136">
            <v>0</v>
          </cell>
          <cell r="L136">
            <v>8.9262833894875326E-3</v>
          </cell>
          <cell r="M136">
            <v>140255.33972070692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8.8913584424992562E-3</v>
          </cell>
          <cell r="T136">
            <v>0</v>
          </cell>
          <cell r="U136">
            <v>0</v>
          </cell>
          <cell r="V136">
            <v>0</v>
          </cell>
        </row>
        <row r="137">
          <cell r="A137" t="str">
            <v>260000021</v>
          </cell>
          <cell r="B137" t="str">
            <v>CH DE VALENCE</v>
          </cell>
          <cell r="C137" t="str">
            <v>CH</v>
          </cell>
          <cell r="D137" t="str">
            <v>Auvergne-Rhône-Alpes</v>
          </cell>
          <cell r="E137">
            <v>2016</v>
          </cell>
          <cell r="F137">
            <v>0</v>
          </cell>
          <cell r="G137">
            <v>1.4158500278762689E-2</v>
          </cell>
          <cell r="H137">
            <v>5.7971014492753624E-3</v>
          </cell>
          <cell r="I137">
            <v>0</v>
          </cell>
          <cell r="J137">
            <v>2.7717853431278136E-3</v>
          </cell>
          <cell r="K137">
            <v>0</v>
          </cell>
          <cell r="L137">
            <v>8.9248121606928695E-3</v>
          </cell>
          <cell r="M137">
            <v>140232.22285499712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8.1768362126939439E-3</v>
          </cell>
          <cell r="T137">
            <v>0</v>
          </cell>
          <cell r="U137">
            <v>0</v>
          </cell>
          <cell r="V137">
            <v>0</v>
          </cell>
        </row>
        <row r="138">
          <cell r="A138" t="str">
            <v>550003354</v>
          </cell>
          <cell r="B138" t="str">
            <v>CH BAR-LE-DUC</v>
          </cell>
          <cell r="C138" t="str">
            <v>CH</v>
          </cell>
          <cell r="D138" t="str">
            <v>Grand-Est</v>
          </cell>
          <cell r="E138">
            <v>2014</v>
          </cell>
          <cell r="F138">
            <v>0</v>
          </cell>
          <cell r="G138">
            <v>6.9618871207926883E-3</v>
          </cell>
          <cell r="H138">
            <v>1.2269336474283472E-3</v>
          </cell>
          <cell r="I138">
            <v>0</v>
          </cell>
          <cell r="J138">
            <v>6.3423369367144331E-4</v>
          </cell>
          <cell r="K138">
            <v>1.1888660931045776E-2</v>
          </cell>
          <cell r="L138">
            <v>7.2421482035924731E-3</v>
          </cell>
          <cell r="M138">
            <v>113793.15581654248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7.1926711953590808E-3</v>
          </cell>
          <cell r="T138">
            <v>0</v>
          </cell>
          <cell r="U138">
            <v>0</v>
          </cell>
          <cell r="V138">
            <v>0</v>
          </cell>
        </row>
        <row r="139">
          <cell r="A139" t="str">
            <v>440000057</v>
          </cell>
          <cell r="B139" t="str">
            <v>CH DE SAINT-NAZAIRE</v>
          </cell>
          <cell r="C139" t="str">
            <v>CH</v>
          </cell>
          <cell r="D139" t="str">
            <v>Pays-de-la-Loire</v>
          </cell>
          <cell r="E139">
            <v>2015</v>
          </cell>
          <cell r="F139">
            <v>0</v>
          </cell>
          <cell r="G139">
            <v>8.4611250302850226E-3</v>
          </cell>
          <cell r="H139">
            <v>1.3985666778854022E-2</v>
          </cell>
          <cell r="I139">
            <v>0</v>
          </cell>
          <cell r="J139">
            <v>2.5672650945842385E-2</v>
          </cell>
          <cell r="K139">
            <v>0</v>
          </cell>
          <cell r="L139">
            <v>6.8727927288416805E-3</v>
          </cell>
          <cell r="M139">
            <v>107989.61190823624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6.5380953202040281E-3</v>
          </cell>
          <cell r="T139">
            <v>0</v>
          </cell>
          <cell r="U139">
            <v>0</v>
          </cell>
          <cell r="V139">
            <v>0</v>
          </cell>
        </row>
        <row r="140">
          <cell r="A140" t="str">
            <v>030780118</v>
          </cell>
          <cell r="B140" t="str">
            <v>CH DE VICHY</v>
          </cell>
          <cell r="C140" t="str">
            <v>CH</v>
          </cell>
          <cell r="D140" t="str">
            <v>Auvergne-Rhône-Alpes</v>
          </cell>
          <cell r="E140">
            <v>2015</v>
          </cell>
          <cell r="F140">
            <v>0</v>
          </cell>
          <cell r="G140">
            <v>9.3678331217746658E-3</v>
          </cell>
          <cell r="H140">
            <v>1.0531613676153188E-2</v>
          </cell>
          <cell r="I140">
            <v>0</v>
          </cell>
          <cell r="J140">
            <v>1.1476770106450866E-2</v>
          </cell>
          <cell r="K140">
            <v>5.6033709879863729E-4</v>
          </cell>
          <cell r="L140">
            <v>6.7990937042109187E-3</v>
          </cell>
          <cell r="M140">
            <v>106831.60680290364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6.6972292754951118E-3</v>
          </cell>
          <cell r="T140">
            <v>0</v>
          </cell>
          <cell r="U140">
            <v>0</v>
          </cell>
          <cell r="V140">
            <v>0</v>
          </cell>
        </row>
        <row r="141">
          <cell r="A141" t="str">
            <v>920110020</v>
          </cell>
          <cell r="B141" t="str">
            <v>C.A.S.H. DE NANTERRE</v>
          </cell>
          <cell r="C141" t="str">
            <v>CH</v>
          </cell>
          <cell r="D141" t="str">
            <v>Île-de-France</v>
          </cell>
          <cell r="E141">
            <v>2009</v>
          </cell>
          <cell r="F141">
            <v>0</v>
          </cell>
          <cell r="G141">
            <v>3.4719561719408474E-3</v>
          </cell>
          <cell r="H141">
            <v>0</v>
          </cell>
          <cell r="I141">
            <v>0</v>
          </cell>
          <cell r="J141">
            <v>0</v>
          </cell>
          <cell r="K141">
            <v>1.8683000100032578E-2</v>
          </cell>
          <cell r="L141">
            <v>6.7539237281726526E-3</v>
          </cell>
          <cell r="M141">
            <v>106121.86792749618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6.7539237281726526E-3</v>
          </cell>
          <cell r="T141">
            <v>0</v>
          </cell>
          <cell r="U141">
            <v>0</v>
          </cell>
          <cell r="V141">
            <v>0</v>
          </cell>
        </row>
        <row r="142">
          <cell r="A142" t="str">
            <v>690036900</v>
          </cell>
          <cell r="B142" t="str">
            <v>SAS CLINIQUE DE LA SAUVEGARDE</v>
          </cell>
          <cell r="C142" t="str">
            <v>CLINIQUE</v>
          </cell>
          <cell r="D142" t="str">
            <v>Auvergne-Rhône-Alpes</v>
          </cell>
          <cell r="E142">
            <v>2016</v>
          </cell>
          <cell r="F142">
            <v>0</v>
          </cell>
          <cell r="G142">
            <v>1.0853013832358949E-2</v>
          </cell>
          <cell r="H142">
            <v>1.1594202898550724E-3</v>
          </cell>
          <cell r="I142">
            <v>0</v>
          </cell>
          <cell r="J142">
            <v>3.8005153200000645E-4</v>
          </cell>
          <cell r="K142">
            <v>0</v>
          </cell>
          <cell r="L142">
            <v>6.5907784766373982E-3</v>
          </cell>
          <cell r="M142">
            <v>103558.42783944729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6.0174272635798555E-3</v>
          </cell>
          <cell r="T142">
            <v>0</v>
          </cell>
          <cell r="U142">
            <v>0</v>
          </cell>
          <cell r="V142">
            <v>0</v>
          </cell>
        </row>
        <row r="143">
          <cell r="A143" t="str">
            <v>720000645</v>
          </cell>
          <cell r="B143" t="str">
            <v>S.A. CLINIQUE VICTOR HUGO</v>
          </cell>
          <cell r="C143" t="str">
            <v>CLINIQUE</v>
          </cell>
          <cell r="D143" t="str">
            <v>Pays-de-la-Loire</v>
          </cell>
          <cell r="E143">
            <v>2016</v>
          </cell>
          <cell r="F143">
            <v>0</v>
          </cell>
          <cell r="G143">
            <v>8.6493562014231216E-3</v>
          </cell>
          <cell r="H143">
            <v>1.0434782608695653E-2</v>
          </cell>
          <cell r="I143">
            <v>0</v>
          </cell>
          <cell r="J143">
            <v>1.3420377318871876E-2</v>
          </cell>
          <cell r="K143">
            <v>0</v>
          </cell>
          <cell r="L143">
            <v>6.3003418570870091E-3</v>
          </cell>
          <cell r="M143">
            <v>98994.906274542969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5.8434071339903892E-3</v>
          </cell>
          <cell r="T143">
            <v>0</v>
          </cell>
          <cell r="U143">
            <v>0</v>
          </cell>
          <cell r="V143">
            <v>0</v>
          </cell>
        </row>
        <row r="144">
          <cell r="A144" t="str">
            <v>220000640</v>
          </cell>
          <cell r="B144" t="str">
            <v>CLINIQUE ARMORICAINE DE RADIOLOGIE</v>
          </cell>
          <cell r="C144" t="str">
            <v>CLINIQUE</v>
          </cell>
          <cell r="D144" t="str">
            <v>Bretagne</v>
          </cell>
          <cell r="E144">
            <v>2014</v>
          </cell>
          <cell r="F144">
            <v>0</v>
          </cell>
          <cell r="G144">
            <v>4.8084998191347999E-3</v>
          </cell>
          <cell r="H144">
            <v>3.5540585458017825E-2</v>
          </cell>
          <cell r="I144">
            <v>0</v>
          </cell>
          <cell r="J144">
            <v>2.5139433931505306E-2</v>
          </cell>
          <cell r="K144">
            <v>0</v>
          </cell>
          <cell r="L144">
            <v>5.8454094489320723E-3</v>
          </cell>
          <cell r="M144">
            <v>91846.724139649625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5.7755595549555195E-3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830100525</v>
          </cell>
          <cell r="B145" t="str">
            <v>CH DE DRAGUIGNAN</v>
          </cell>
          <cell r="C145" t="str">
            <v>CH</v>
          </cell>
          <cell r="D145" t="str">
            <v>Provence-Alpes-Côte-d'Azur</v>
          </cell>
          <cell r="E145">
            <v>2012</v>
          </cell>
          <cell r="F145">
            <v>0</v>
          </cell>
          <cell r="G145">
            <v>7.4939646755417992E-3</v>
          </cell>
          <cell r="H145">
            <v>1.6622976322586035E-2</v>
          </cell>
          <cell r="I145">
            <v>0</v>
          </cell>
          <cell r="J145">
            <v>1.0832759162192507E-2</v>
          </cell>
          <cell r="K145">
            <v>0</v>
          </cell>
          <cell r="L145">
            <v>5.8439528695550125E-3</v>
          </cell>
          <cell r="M145">
            <v>91823.837454738838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5.8439528695550125E-3</v>
          </cell>
          <cell r="T145">
            <v>0</v>
          </cell>
          <cell r="U145">
            <v>0</v>
          </cell>
          <cell r="V145">
            <v>0</v>
          </cell>
        </row>
        <row r="146">
          <cell r="A146" t="str">
            <v>930000633</v>
          </cell>
          <cell r="B146" t="str">
            <v>S.A CLINIQUE D'ESTREE</v>
          </cell>
          <cell r="C146" t="str">
            <v>CLINIQUE</v>
          </cell>
          <cell r="D146" t="str">
            <v>Île-de-France</v>
          </cell>
          <cell r="E146">
            <v>2016</v>
          </cell>
          <cell r="F146">
            <v>0</v>
          </cell>
          <cell r="G146">
            <v>9.3104534907038697E-3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5.5862720944223213E-3</v>
          </cell>
          <cell r="M146">
            <v>87774.996175702807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5.094412424337425E-3</v>
          </cell>
          <cell r="T146">
            <v>0</v>
          </cell>
          <cell r="U146">
            <v>0</v>
          </cell>
          <cell r="V146">
            <v>0</v>
          </cell>
        </row>
        <row r="147">
          <cell r="A147" t="str">
            <v>890000037</v>
          </cell>
          <cell r="B147" t="str">
            <v>CH D'AUXERRE</v>
          </cell>
          <cell r="C147" t="str">
            <v>CH</v>
          </cell>
          <cell r="D147" t="str">
            <v>Bourgogne-Franche-Comté</v>
          </cell>
          <cell r="E147">
            <v>2015</v>
          </cell>
          <cell r="F147">
            <v>0</v>
          </cell>
          <cell r="G147">
            <v>6.8323556293665745E-3</v>
          </cell>
          <cell r="H147">
            <v>1.8720179005731849E-2</v>
          </cell>
          <cell r="I147">
            <v>0</v>
          </cell>
          <cell r="J147">
            <v>1.0882975570090736E-2</v>
          </cell>
          <cell r="K147">
            <v>0</v>
          </cell>
          <cell r="L147">
            <v>5.5643422457388259E-3</v>
          </cell>
          <cell r="M147">
            <v>87430.420696422196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5.3780758618013503E-3</v>
          </cell>
          <cell r="T147">
            <v>0</v>
          </cell>
          <cell r="U147">
            <v>0</v>
          </cell>
          <cell r="V147">
            <v>0</v>
          </cell>
        </row>
        <row r="148">
          <cell r="A148" t="str">
            <v>710780263</v>
          </cell>
          <cell r="B148" t="str">
            <v>CH DE MACON</v>
          </cell>
          <cell r="C148" t="str">
            <v>CH</v>
          </cell>
          <cell r="D148" t="str">
            <v>Bourgogne-Franche-Comté</v>
          </cell>
          <cell r="E148">
            <v>2013</v>
          </cell>
          <cell r="F148">
            <v>0</v>
          </cell>
          <cell r="G148">
            <v>5.2703621238208501E-3</v>
          </cell>
          <cell r="H148">
            <v>1.3120507686156434E-2</v>
          </cell>
          <cell r="I148">
            <v>0</v>
          </cell>
          <cell r="J148">
            <v>1.172602171464085E-2</v>
          </cell>
          <cell r="K148">
            <v>4.5434877185262946E-3</v>
          </cell>
          <cell r="L148">
            <v>5.4887579952483216E-3</v>
          </cell>
          <cell r="M148">
            <v>86242.793744922354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5.4421913992639525E-3</v>
          </cell>
          <cell r="T148">
            <v>0</v>
          </cell>
          <cell r="U148">
            <v>0</v>
          </cell>
          <cell r="V148">
            <v>0</v>
          </cell>
        </row>
        <row r="149">
          <cell r="A149" t="str">
            <v>670000116</v>
          </cell>
          <cell r="B149" t="str">
            <v>SA CLINIQUE DE L'ORANGERIE</v>
          </cell>
          <cell r="C149" t="str">
            <v>CLINIQUE</v>
          </cell>
          <cell r="D149" t="str">
            <v>Grand-Est</v>
          </cell>
          <cell r="E149">
            <v>2016</v>
          </cell>
          <cell r="F149">
            <v>0</v>
          </cell>
          <cell r="G149">
            <v>7.9882589121423736E-3</v>
          </cell>
          <cell r="H149">
            <v>1.1594202898550724E-3</v>
          </cell>
          <cell r="I149">
            <v>0</v>
          </cell>
          <cell r="J149">
            <v>1.0043990003976786E-3</v>
          </cell>
          <cell r="K149">
            <v>0</v>
          </cell>
          <cell r="L149">
            <v>4.8968994232433602E-3</v>
          </cell>
          <cell r="M149">
            <v>76943.142203393814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4.4748896471350158E-3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630000107</v>
          </cell>
          <cell r="B150" t="str">
            <v>STE GESTION ETABL.DE SOINS</v>
          </cell>
          <cell r="C150" t="str">
            <v>CLINIQUE</v>
          </cell>
          <cell r="D150" t="str">
            <v>Auvergne-Rhône-Alpes</v>
          </cell>
          <cell r="E150">
            <v>2016</v>
          </cell>
          <cell r="F150">
            <v>0</v>
          </cell>
          <cell r="G150">
            <v>6.8864300966744599E-3</v>
          </cell>
          <cell r="H150">
            <v>2.3188405797101449E-3</v>
          </cell>
          <cell r="I150">
            <v>0</v>
          </cell>
          <cell r="J150">
            <v>1.1597800456907795E-3</v>
          </cell>
          <cell r="K150">
            <v>0</v>
          </cell>
          <cell r="L150">
            <v>4.305785491716365E-3</v>
          </cell>
          <cell r="M150">
            <v>67655.190918136534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3.9419839605884825E-3</v>
          </cell>
          <cell r="T150">
            <v>0</v>
          </cell>
          <cell r="U150">
            <v>0</v>
          </cell>
          <cell r="V150">
            <v>0</v>
          </cell>
        </row>
        <row r="151">
          <cell r="A151" t="str">
            <v>630000826</v>
          </cell>
          <cell r="B151" t="str">
            <v>CLINIQUE LA CHATAIGNERAIE</v>
          </cell>
          <cell r="C151" t="str">
            <v>CLINIQUE</v>
          </cell>
          <cell r="D151" t="str">
            <v>Auvergne-Rhône-Alpes</v>
          </cell>
          <cell r="E151">
            <v>2016</v>
          </cell>
          <cell r="F151">
            <v>0</v>
          </cell>
          <cell r="G151">
            <v>6.9966129782212515E-3</v>
          </cell>
          <cell r="H151">
            <v>1.1594202898550724E-3</v>
          </cell>
          <cell r="I151">
            <v>0</v>
          </cell>
          <cell r="J151">
            <v>4.4918089487937582E-4</v>
          </cell>
          <cell r="K151">
            <v>0</v>
          </cell>
          <cell r="L151">
            <v>4.279703138669955E-3</v>
          </cell>
          <cell r="M151">
            <v>67245.368696768579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3.9100807830440261E-3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330000043</v>
          </cell>
          <cell r="B152" t="str">
            <v>SAS CLINIQUE SAINT-AUGUSTIN</v>
          </cell>
          <cell r="C152" t="str">
            <v>CLINIQUE</v>
          </cell>
          <cell r="D152" t="str">
            <v>Nouvelle-Aquitaine</v>
          </cell>
          <cell r="E152">
            <v>2016</v>
          </cell>
          <cell r="F152">
            <v>0</v>
          </cell>
          <cell r="G152">
            <v>6.9415215374478553E-3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4.1649129224687132E-3</v>
          </cell>
          <cell r="M152">
            <v>65441.713125080205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3.7982009790918075E-3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750000937</v>
          </cell>
          <cell r="B153" t="str">
            <v>SA CLINIQUE CHIRURGICALE DU TROCADERO</v>
          </cell>
          <cell r="C153" t="str">
            <v>CLINIQUE</v>
          </cell>
          <cell r="D153" t="str">
            <v>Île-de-France</v>
          </cell>
          <cell r="E153">
            <v>2016</v>
          </cell>
          <cell r="F153">
            <v>0</v>
          </cell>
          <cell r="G153">
            <v>6.6660643335808775E-3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3.9996386001485262E-3</v>
          </cell>
          <cell r="M153">
            <v>62844.819747100824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3.6474787180167364E-3</v>
          </cell>
          <cell r="T153">
            <v>0</v>
          </cell>
          <cell r="U153">
            <v>0</v>
          </cell>
          <cell r="V153">
            <v>0</v>
          </cell>
        </row>
        <row r="154">
          <cell r="A154" t="str">
            <v>160000451</v>
          </cell>
          <cell r="B154" t="str">
            <v>CENTRE HOSPITALIER D'ANGOULEME</v>
          </cell>
          <cell r="C154" t="str">
            <v>CH</v>
          </cell>
          <cell r="D154" t="str">
            <v>Nouvelle-Aquitaine</v>
          </cell>
          <cell r="E154">
            <v>2016</v>
          </cell>
          <cell r="F154">
            <v>0</v>
          </cell>
          <cell r="G154">
            <v>4.6827724657386325E-3</v>
          </cell>
          <cell r="H154">
            <v>6.956521739130435E-3</v>
          </cell>
          <cell r="I154">
            <v>0</v>
          </cell>
          <cell r="J154">
            <v>1.6679759735851677E-2</v>
          </cell>
          <cell r="K154">
            <v>0</v>
          </cell>
          <cell r="L154">
            <v>3.8594625645294207E-3</v>
          </cell>
          <cell r="M154">
            <v>60642.286325451503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3.6120775233624606E-3</v>
          </cell>
          <cell r="T154">
            <v>0</v>
          </cell>
          <cell r="U154">
            <v>0</v>
          </cell>
          <cell r="V154">
            <v>0</v>
          </cell>
        </row>
        <row r="155">
          <cell r="A155" t="str">
            <v>740790381</v>
          </cell>
          <cell r="B155" t="str">
            <v>CH HOPITAUX DU LEMAN</v>
          </cell>
          <cell r="C155" t="str">
            <v>CH</v>
          </cell>
          <cell r="D155" t="str">
            <v>Auvergne-Rhône-Alpes</v>
          </cell>
          <cell r="E155">
            <v>2014</v>
          </cell>
          <cell r="F155">
            <v>0</v>
          </cell>
          <cell r="G155">
            <v>1.7196944534337887E-3</v>
          </cell>
          <cell r="H155">
            <v>2.972438618489796E-2</v>
          </cell>
          <cell r="I155">
            <v>0</v>
          </cell>
          <cell r="J155">
            <v>2.3261630666787186E-2</v>
          </cell>
          <cell r="K155">
            <v>0</v>
          </cell>
          <cell r="L155">
            <v>3.5971231389011482E-3</v>
          </cell>
          <cell r="M155">
            <v>56520.245420167077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3.5156315959285027E-3</v>
          </cell>
          <cell r="T155">
            <v>0</v>
          </cell>
          <cell r="U155">
            <v>0</v>
          </cell>
          <cell r="V155">
            <v>0</v>
          </cell>
        </row>
        <row r="156">
          <cell r="A156" t="str">
            <v>150000271</v>
          </cell>
          <cell r="B156" t="str">
            <v>STE EXPL C M C DE TRONQUIERES</v>
          </cell>
          <cell r="C156" t="str">
            <v>CLINIQUE</v>
          </cell>
          <cell r="D156" t="str">
            <v>Auvergne-Rhône-Alpes</v>
          </cell>
          <cell r="E156">
            <v>2016</v>
          </cell>
          <cell r="F156">
            <v>0</v>
          </cell>
          <cell r="G156">
            <v>4.9582296696056112E-3</v>
          </cell>
          <cell r="H156">
            <v>1.1594202898550724E-3</v>
          </cell>
          <cell r="I156">
            <v>0</v>
          </cell>
          <cell r="J156">
            <v>2.9340373860659275E-3</v>
          </cell>
          <cell r="K156">
            <v>0</v>
          </cell>
          <cell r="L156">
            <v>3.156067413148033E-3</v>
          </cell>
          <cell r="M156">
            <v>49590.102386155959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2.8941303107359578E-3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400011177</v>
          </cell>
          <cell r="B157" t="str">
            <v>CENTRE HOSPITALIER DE MONT DE MARSAN</v>
          </cell>
          <cell r="C157" t="str">
            <v>CH</v>
          </cell>
          <cell r="D157" t="str">
            <v>Nouvelle-Aquitaine</v>
          </cell>
          <cell r="E157">
            <v>2016</v>
          </cell>
          <cell r="F157">
            <v>0</v>
          </cell>
          <cell r="G157">
            <v>4.0767666172312799E-3</v>
          </cell>
          <cell r="H157">
            <v>5.7971014492753624E-3</v>
          </cell>
          <cell r="I157">
            <v>0</v>
          </cell>
          <cell r="J157">
            <v>2.6785295940022803E-3</v>
          </cell>
          <cell r="K157">
            <v>0</v>
          </cell>
          <cell r="L157">
            <v>2.8720417338090037E-3</v>
          </cell>
          <cell r="M157">
            <v>45127.313517945142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2.6566712273812976E-3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830100319</v>
          </cell>
          <cell r="B158" t="str">
            <v>POLYCLINIQUE LES FLEURS</v>
          </cell>
          <cell r="C158" t="str">
            <v>CLINIQUE</v>
          </cell>
          <cell r="D158" t="str">
            <v>Provence-Alpes-Côte-d'Azur</v>
          </cell>
          <cell r="E158">
            <v>2016</v>
          </cell>
          <cell r="F158">
            <v>0</v>
          </cell>
          <cell r="G158">
            <v>4.5174981434184455E-3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2.7104988860510671E-3</v>
          </cell>
          <cell r="M158">
            <v>42589.051398861709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2.4718450816311765E-3</v>
          </cell>
          <cell r="T158">
            <v>0</v>
          </cell>
          <cell r="U158">
            <v>0</v>
          </cell>
          <cell r="V158">
            <v>0</v>
          </cell>
        </row>
        <row r="159">
          <cell r="A159" t="str">
            <v>830000212</v>
          </cell>
          <cell r="B159" t="str">
            <v>SA CLINIQUE SAINT MICHEL</v>
          </cell>
          <cell r="C159" t="str">
            <v>CLINIQUE</v>
          </cell>
          <cell r="D159" t="str">
            <v>Provence-Alpes-Côte-d'Azur</v>
          </cell>
          <cell r="E159">
            <v>2016</v>
          </cell>
          <cell r="F159">
            <v>0</v>
          </cell>
          <cell r="G159">
            <v>4.4073152618716548E-3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2.6443891571229926E-3</v>
          </cell>
          <cell r="M159">
            <v>41550.294047669973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2.4115561772011474E-3</v>
          </cell>
          <cell r="T159">
            <v>0</v>
          </cell>
          <cell r="U159">
            <v>0</v>
          </cell>
          <cell r="V159">
            <v>0</v>
          </cell>
        </row>
        <row r="160">
          <cell r="A160" t="str">
            <v>540000932</v>
          </cell>
          <cell r="B160" t="str">
            <v>SA POLYCLINIQUE DE GENTILLY</v>
          </cell>
          <cell r="C160" t="str">
            <v>CLINIQUE</v>
          </cell>
          <cell r="D160" t="str">
            <v>Grand-Est</v>
          </cell>
          <cell r="E160">
            <v>2016</v>
          </cell>
          <cell r="F160">
            <v>0</v>
          </cell>
          <cell r="G160">
            <v>3.6911265318175105E-3</v>
          </cell>
          <cell r="H160">
            <v>4.6376811594202897E-3</v>
          </cell>
          <cell r="I160">
            <v>0</v>
          </cell>
          <cell r="J160">
            <v>1.5879279835777245E-3</v>
          </cell>
          <cell r="K160">
            <v>0</v>
          </cell>
          <cell r="L160">
            <v>2.533265502201731E-3</v>
          </cell>
          <cell r="M160">
            <v>39804.249776843506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2.3382678815171858E-3</v>
          </cell>
          <cell r="T160">
            <v>0</v>
          </cell>
          <cell r="U160">
            <v>0</v>
          </cell>
          <cell r="V160">
            <v>0</v>
          </cell>
        </row>
        <row r="161">
          <cell r="A161" t="str">
            <v>440006344</v>
          </cell>
          <cell r="B161" t="str">
            <v>SA POLYCLINIQUE DE L'ATLANTIQUE</v>
          </cell>
          <cell r="C161" t="str">
            <v>CLINIQUE</v>
          </cell>
          <cell r="D161" t="str">
            <v>Pays-de-la-Loire</v>
          </cell>
          <cell r="E161">
            <v>2016</v>
          </cell>
          <cell r="F161">
            <v>0</v>
          </cell>
          <cell r="G161">
            <v>1.8731089862954531E-3</v>
          </cell>
          <cell r="H161">
            <v>2.3188405797101449E-3</v>
          </cell>
          <cell r="I161">
            <v>0</v>
          </cell>
          <cell r="J161">
            <v>2.8513923735733606E-2</v>
          </cell>
          <cell r="K161">
            <v>0</v>
          </cell>
          <cell r="L161">
            <v>2.3919585730906739E-3</v>
          </cell>
          <cell r="M161">
            <v>37583.947050324423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2.2930045566238897E-3</v>
          </cell>
          <cell r="T161">
            <v>0</v>
          </cell>
          <cell r="U161">
            <v>0</v>
          </cell>
          <cell r="V161">
            <v>0</v>
          </cell>
        </row>
        <row r="162">
          <cell r="A162" t="str">
            <v>660000407</v>
          </cell>
          <cell r="B162" t="str">
            <v>SA CLINIQUE SAINT PIERRE</v>
          </cell>
          <cell r="C162" t="str">
            <v>CLINIQUE</v>
          </cell>
          <cell r="D162" t="str">
            <v>Occitanie</v>
          </cell>
          <cell r="E162">
            <v>2016</v>
          </cell>
          <cell r="F162">
            <v>0</v>
          </cell>
          <cell r="G162">
            <v>3.3054864464037406E-3</v>
          </cell>
          <cell r="H162">
            <v>3.4782608695652175E-3</v>
          </cell>
          <cell r="I162">
            <v>0</v>
          </cell>
          <cell r="J162">
            <v>3.7659722151177806E-3</v>
          </cell>
          <cell r="K162">
            <v>0</v>
          </cell>
          <cell r="L162">
            <v>2.3252351042730426E-3</v>
          </cell>
          <cell r="M162">
            <v>36535.546234663321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2.1506103693316593E-3</v>
          </cell>
          <cell r="T162">
            <v>0</v>
          </cell>
          <cell r="U162">
            <v>0</v>
          </cell>
          <cell r="V162">
            <v>0</v>
          </cell>
        </row>
        <row r="163">
          <cell r="A163" t="str">
            <v>300000726</v>
          </cell>
          <cell r="B163" t="str">
            <v>SARL POLYCLINIQUE KENVAL</v>
          </cell>
          <cell r="C163" t="str">
            <v>CLINIQUE</v>
          </cell>
          <cell r="D163" t="str">
            <v>Occitanie</v>
          </cell>
          <cell r="E163">
            <v>2016</v>
          </cell>
          <cell r="F163">
            <v>0</v>
          </cell>
          <cell r="G163">
            <v>3.4707607687239276E-3</v>
          </cell>
          <cell r="H163">
            <v>2.3188405797101449E-3</v>
          </cell>
          <cell r="I163">
            <v>0</v>
          </cell>
          <cell r="J163">
            <v>2.1474954561767575E-3</v>
          </cell>
          <cell r="K163">
            <v>0</v>
          </cell>
          <cell r="L163">
            <v>2.295892511365485E-3</v>
          </cell>
          <cell r="M163">
            <v>36074.497088343065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2.1125365396770322E-3</v>
          </cell>
          <cell r="T163">
            <v>0</v>
          </cell>
          <cell r="U163">
            <v>0</v>
          </cell>
          <cell r="V163">
            <v>0</v>
          </cell>
        </row>
        <row r="164">
          <cell r="A164" t="str">
            <v>750811887</v>
          </cell>
          <cell r="B164" t="str">
            <v>ASSOCIATION AMBROISE CROIZAT</v>
          </cell>
          <cell r="C164" t="str">
            <v>EBNL</v>
          </cell>
          <cell r="D164" t="str">
            <v>Île-de-France</v>
          </cell>
          <cell r="E164">
            <v>2016</v>
          </cell>
          <cell r="F164">
            <v>0</v>
          </cell>
          <cell r="G164">
            <v>2.6443891571229926E-3</v>
          </cell>
          <cell r="H164">
            <v>1.1594202898550724E-3</v>
          </cell>
          <cell r="I164">
            <v>0</v>
          </cell>
          <cell r="J164">
            <v>1.5429869964345691E-2</v>
          </cell>
          <cell r="K164">
            <v>0</v>
          </cell>
          <cell r="L164">
            <v>2.2675964087896525E-3</v>
          </cell>
          <cell r="M164">
            <v>35629.891051723251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2.1278966208365451E-3</v>
          </cell>
          <cell r="T164">
            <v>0</v>
          </cell>
          <cell r="U164">
            <v>0</v>
          </cell>
          <cell r="V164">
            <v>0</v>
          </cell>
        </row>
        <row r="165">
          <cell r="A165" t="str">
            <v>940140015</v>
          </cell>
          <cell r="B165" t="str">
            <v>FONDATION VALLEE</v>
          </cell>
          <cell r="C165" t="str">
            <v>CH</v>
          </cell>
          <cell r="D165" t="str">
            <v>Île-de-France</v>
          </cell>
          <cell r="E165">
            <v>2012</v>
          </cell>
          <cell r="F165">
            <v>0</v>
          </cell>
          <cell r="G165">
            <v>2.465902070222663E-3</v>
          </cell>
          <cell r="H165">
            <v>8.2318709202875498E-3</v>
          </cell>
          <cell r="I165">
            <v>0</v>
          </cell>
          <cell r="J165">
            <v>7.0739153660062688E-3</v>
          </cell>
          <cell r="K165">
            <v>0</v>
          </cell>
          <cell r="L165">
            <v>2.2152507573896638E-3</v>
          </cell>
          <cell r="M165">
            <v>34807.403483307768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2.2152507573896638E-3</v>
          </cell>
          <cell r="T165">
            <v>0</v>
          </cell>
          <cell r="U165">
            <v>0</v>
          </cell>
          <cell r="V165">
            <v>0</v>
          </cell>
        </row>
        <row r="166">
          <cell r="A166" t="str">
            <v>330000928</v>
          </cell>
          <cell r="B166" t="str">
            <v>S.A. AQUITAINE SANTE</v>
          </cell>
          <cell r="C166" t="str">
            <v>CLINIQUE</v>
          </cell>
          <cell r="D166" t="str">
            <v>Nouvelle-Aquitaine</v>
          </cell>
          <cell r="E166">
            <v>2016</v>
          </cell>
          <cell r="F166">
            <v>0</v>
          </cell>
          <cell r="G166">
            <v>3.6911265318175105E-3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2.2146759190905061E-3</v>
          </cell>
          <cell r="M166">
            <v>34798.371264923597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2.019678298405961E-3</v>
          </cell>
          <cell r="T166">
            <v>0</v>
          </cell>
          <cell r="U166">
            <v>0</v>
          </cell>
          <cell r="V166">
            <v>0</v>
          </cell>
        </row>
        <row r="167">
          <cell r="A167" t="str">
            <v>870017415</v>
          </cell>
          <cell r="B167" t="str">
            <v>SAS POLYCLINIQUE DE LIMOGES</v>
          </cell>
          <cell r="C167" t="str">
            <v>CLINIQUE</v>
          </cell>
          <cell r="D167" t="str">
            <v>Nouvelle-Aquitaine</v>
          </cell>
          <cell r="E167">
            <v>2016</v>
          </cell>
          <cell r="F167">
            <v>0</v>
          </cell>
          <cell r="G167">
            <v>2.9749378017633666E-3</v>
          </cell>
          <cell r="H167">
            <v>2.3188405797101449E-3</v>
          </cell>
          <cell r="I167">
            <v>0</v>
          </cell>
          <cell r="J167">
            <v>1.4204346640866719E-3</v>
          </cell>
          <cell r="K167">
            <v>0</v>
          </cell>
          <cell r="L167">
            <v>1.9693162995055445E-3</v>
          </cell>
          <cell r="M167">
            <v>30943.127677300075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1.8121540380582994E-3</v>
          </cell>
          <cell r="T167">
            <v>0</v>
          </cell>
          <cell r="U167">
            <v>0</v>
          </cell>
          <cell r="V167">
            <v>0</v>
          </cell>
        </row>
        <row r="168">
          <cell r="A168" t="str">
            <v>180000887</v>
          </cell>
          <cell r="B168" t="str">
            <v>HOPITAL PRIVE GUILLAUME DE VARYE</v>
          </cell>
          <cell r="C168" t="str">
            <v>CLINIQUE</v>
          </cell>
          <cell r="D168" t="str">
            <v>Centre-Val-de-Loire</v>
          </cell>
          <cell r="E168">
            <v>2016</v>
          </cell>
          <cell r="F168">
            <v>0</v>
          </cell>
          <cell r="G168">
            <v>3.1402121240835536E-3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1.8841272744501321E-3</v>
          </cell>
          <cell r="M168">
            <v>29604.584508964854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1.7182337762558177E-3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810000471</v>
          </cell>
          <cell r="B169" t="str">
            <v>SA CLINIQUE CLAUDE BERNARD</v>
          </cell>
          <cell r="C169" t="str">
            <v>CLINIQUE</v>
          </cell>
          <cell r="D169" t="str">
            <v>Occitanie</v>
          </cell>
          <cell r="E169">
            <v>2016</v>
          </cell>
          <cell r="F169">
            <v>0</v>
          </cell>
          <cell r="G169">
            <v>1.4323774601082877E-3</v>
          </cell>
          <cell r="H169">
            <v>1.1594202898550725E-2</v>
          </cell>
          <cell r="I169">
            <v>0</v>
          </cell>
          <cell r="J169">
            <v>9.264954012738344E-3</v>
          </cell>
          <cell r="K169">
            <v>0</v>
          </cell>
          <cell r="L169">
            <v>1.8677057959947964E-3</v>
          </cell>
          <cell r="M169">
            <v>29346.559983081901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1.7920350775201968E-3</v>
          </cell>
          <cell r="T169">
            <v>0</v>
          </cell>
          <cell r="U169">
            <v>0</v>
          </cell>
          <cell r="V169">
            <v>0</v>
          </cell>
        </row>
        <row r="170">
          <cell r="A170" t="str">
            <v>330000308</v>
          </cell>
          <cell r="B170" t="str">
            <v>SA HOPITAL PRIVE SAINT MARTIN</v>
          </cell>
          <cell r="C170" t="str">
            <v>CLINIQUE</v>
          </cell>
          <cell r="D170" t="str">
            <v>Nouvelle-Aquitaine</v>
          </cell>
          <cell r="E170">
            <v>2016</v>
          </cell>
          <cell r="F170">
            <v>0</v>
          </cell>
          <cell r="G170">
            <v>3.0851206833101578E-3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1.8510724099860946E-3</v>
          </cell>
          <cell r="M170">
            <v>29085.205833368978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1.6880893240408036E-3</v>
          </cell>
          <cell r="T170">
            <v>0</v>
          </cell>
          <cell r="U170">
            <v>0</v>
          </cell>
          <cell r="V170">
            <v>0</v>
          </cell>
        </row>
        <row r="171">
          <cell r="A171" t="str">
            <v>460780216</v>
          </cell>
          <cell r="B171" t="str">
            <v>CENTRE HOSPITALIER JEAN ROUGIER CAHORS</v>
          </cell>
          <cell r="C171" t="str">
            <v>CH</v>
          </cell>
          <cell r="D171" t="str">
            <v>Occitanie</v>
          </cell>
          <cell r="E171">
            <v>2016</v>
          </cell>
          <cell r="F171">
            <v>0</v>
          </cell>
          <cell r="G171">
            <v>2.9198463609899708E-3</v>
          </cell>
          <cell r="H171">
            <v>1.1594202898550724E-3</v>
          </cell>
          <cell r="I171">
            <v>0</v>
          </cell>
          <cell r="J171">
            <v>3.5791588655637567E-4</v>
          </cell>
          <cell r="K171">
            <v>0</v>
          </cell>
          <cell r="L171">
            <v>1.8299925679982664E-3</v>
          </cell>
          <cell r="M171">
            <v>28753.986190180905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1.6757407188000444E-3</v>
          </cell>
          <cell r="T171">
            <v>0</v>
          </cell>
          <cell r="U171">
            <v>0</v>
          </cell>
          <cell r="V171">
            <v>0</v>
          </cell>
        </row>
        <row r="172">
          <cell r="A172" t="str">
            <v>560013989</v>
          </cell>
          <cell r="B172" t="str">
            <v>SOCIETE D'EXPLOITATION OCEANE</v>
          </cell>
          <cell r="C172" t="str">
            <v>CLINIQUE</v>
          </cell>
          <cell r="D172" t="str">
            <v>Bretagne</v>
          </cell>
          <cell r="E172">
            <v>2016</v>
          </cell>
          <cell r="F172">
            <v>0</v>
          </cell>
          <cell r="G172">
            <v>2.1485661901624316E-3</v>
          </cell>
          <cell r="H172">
            <v>3.4782608695652175E-3</v>
          </cell>
          <cell r="I172">
            <v>0</v>
          </cell>
          <cell r="J172">
            <v>6.1646018629854657E-3</v>
          </cell>
          <cell r="K172">
            <v>0</v>
          </cell>
          <cell r="L172">
            <v>1.7270281364429644E-3</v>
          </cell>
          <cell r="M172">
            <v>27136.144732901401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1.6135220587310652E-3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590008033</v>
          </cell>
          <cell r="B173" t="str">
            <v>POLYCLINIQUE VAUBAN</v>
          </cell>
          <cell r="C173" t="str">
            <v>CLINIQUE</v>
          </cell>
          <cell r="D173" t="str">
            <v>Hauts-de-France</v>
          </cell>
          <cell r="E173">
            <v>2016</v>
          </cell>
          <cell r="F173">
            <v>0</v>
          </cell>
          <cell r="G173">
            <v>2.3138405124826186E-3</v>
          </cell>
          <cell r="H173">
            <v>1.1594202898550724E-3</v>
          </cell>
          <cell r="I173">
            <v>0</v>
          </cell>
          <cell r="J173">
            <v>3.3751823800859601E-3</v>
          </cell>
          <cell r="K173">
            <v>0</v>
          </cell>
          <cell r="L173">
            <v>1.5870797186350385E-3</v>
          </cell>
          <cell r="M173">
            <v>24937.187784464993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1.4648424041760701E-3</v>
          </cell>
          <cell r="T173">
            <v>0</v>
          </cell>
          <cell r="U173">
            <v>0</v>
          </cell>
          <cell r="V173">
            <v>0</v>
          </cell>
        </row>
        <row r="174">
          <cell r="A174" t="str">
            <v>130001415</v>
          </cell>
          <cell r="B174" t="str">
            <v>SAS CLINIQUE BOUCHARD</v>
          </cell>
          <cell r="C174" t="str">
            <v>CLINIQUE</v>
          </cell>
          <cell r="D174" t="str">
            <v>Provence-Alpes-Côte-d'Azur</v>
          </cell>
          <cell r="E174">
            <v>2016</v>
          </cell>
          <cell r="F174">
            <v>0</v>
          </cell>
          <cell r="G174">
            <v>2.2036576309358274E-3</v>
          </cell>
          <cell r="H174">
            <v>2.3188405797101449E-3</v>
          </cell>
          <cell r="I174">
            <v>0</v>
          </cell>
          <cell r="J174">
            <v>1.4802738325516648E-3</v>
          </cell>
          <cell r="K174">
            <v>0</v>
          </cell>
          <cell r="L174">
            <v>1.5089417637476209E-3</v>
          </cell>
          <cell r="M174">
            <v>23709.435434509047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1.3925252737866981E-3</v>
          </cell>
          <cell r="T174">
            <v>0</v>
          </cell>
          <cell r="U174">
            <v>0</v>
          </cell>
          <cell r="V174">
            <v>0</v>
          </cell>
        </row>
        <row r="175">
          <cell r="A175" t="str">
            <v>830000154</v>
          </cell>
          <cell r="B175" t="str">
            <v>SAS POLYCLINIQUE NOTRE DAME</v>
          </cell>
          <cell r="C175" t="str">
            <v>CLINIQUE</v>
          </cell>
          <cell r="D175" t="str">
            <v>Provence-Alpes-Côte-d'Azur</v>
          </cell>
          <cell r="E175">
            <v>2016</v>
          </cell>
          <cell r="F175">
            <v>0</v>
          </cell>
          <cell r="G175">
            <v>2.4791148348028056E-3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1.4874689008816833E-3</v>
          </cell>
          <cell r="M175">
            <v>23372.04040181436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1.3565003496756457E-3</v>
          </cell>
          <cell r="T175">
            <v>0</v>
          </cell>
          <cell r="U175">
            <v>0</v>
          </cell>
          <cell r="V175">
            <v>0</v>
          </cell>
        </row>
        <row r="176">
          <cell r="A176" t="str">
            <v>830000063</v>
          </cell>
          <cell r="B176" t="str">
            <v>SAS CLINIQUE DU CAP D'OR</v>
          </cell>
          <cell r="C176" t="str">
            <v>CLINIQUE</v>
          </cell>
          <cell r="D176" t="str">
            <v>Provence-Alpes-Côte-d'Azur</v>
          </cell>
          <cell r="E176">
            <v>2016</v>
          </cell>
          <cell r="F176">
            <v>0</v>
          </cell>
          <cell r="G176">
            <v>1.9832918678422446E-3</v>
          </cell>
          <cell r="H176">
            <v>2.3188405797101449E-3</v>
          </cell>
          <cell r="I176">
            <v>0</v>
          </cell>
          <cell r="J176">
            <v>4.8611597444576834E-4</v>
          </cell>
          <cell r="K176">
            <v>0</v>
          </cell>
          <cell r="L176">
            <v>1.3369559915672354E-3</v>
          </cell>
          <cell r="M176">
            <v>21007.087564543774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1.2321811506024051E-3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840003685</v>
          </cell>
          <cell r="B177" t="str">
            <v>SAS CLINIQUE RHONE DURANCE</v>
          </cell>
          <cell r="C177" t="str">
            <v>CLINIQUE</v>
          </cell>
          <cell r="D177" t="str">
            <v>Provence-Alpes-Côte-d'Azur</v>
          </cell>
          <cell r="E177">
            <v>2016</v>
          </cell>
          <cell r="F177">
            <v>0</v>
          </cell>
          <cell r="G177">
            <v>2.0934747493890358E-3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1.2560848496334213E-3</v>
          </cell>
          <cell r="M177">
            <v>19736.389672643232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1.1454891841705453E-3</v>
          </cell>
          <cell r="T177">
            <v>0</v>
          </cell>
          <cell r="U177">
            <v>0</v>
          </cell>
          <cell r="V177">
            <v>0</v>
          </cell>
        </row>
        <row r="178">
          <cell r="A178" t="str">
            <v>660790379</v>
          </cell>
          <cell r="B178" t="str">
            <v>SAS MEDIPOLE SAINT ROCH</v>
          </cell>
          <cell r="C178" t="str">
            <v>CLINIQUE</v>
          </cell>
          <cell r="D178" t="str">
            <v>Occitanie</v>
          </cell>
          <cell r="E178">
            <v>2016</v>
          </cell>
          <cell r="F178">
            <v>0</v>
          </cell>
          <cell r="G178">
            <v>1.9282004270688487E-3</v>
          </cell>
          <cell r="H178">
            <v>1.1594202898550724E-3</v>
          </cell>
          <cell r="I178">
            <v>0</v>
          </cell>
          <cell r="J178">
            <v>3.0633881616645383E-4</v>
          </cell>
          <cell r="K178">
            <v>0</v>
          </cell>
          <cell r="L178">
            <v>1.2329419248299964E-3</v>
          </cell>
          <cell r="M178">
            <v>19372.753583713114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1.1310774961141893E-3</v>
          </cell>
          <cell r="T178">
            <v>0</v>
          </cell>
          <cell r="U178">
            <v>0</v>
          </cell>
          <cell r="V178">
            <v>0</v>
          </cell>
        </row>
        <row r="179">
          <cell r="A179" t="str">
            <v>630000164</v>
          </cell>
          <cell r="B179" t="str">
            <v>STE D'EXPLOIT.CLIN.DE LA PLAINE</v>
          </cell>
          <cell r="C179" t="str">
            <v>CLINIQUE</v>
          </cell>
          <cell r="D179" t="str">
            <v>Auvergne-Rhône-Alpes</v>
          </cell>
          <cell r="E179">
            <v>2016</v>
          </cell>
          <cell r="F179">
            <v>0</v>
          </cell>
          <cell r="G179">
            <v>2.0383833086156399E-3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1.2230299851693838E-3</v>
          </cell>
          <cell r="M179">
            <v>19217.010997047357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1.1153447319555308E-3</v>
          </cell>
          <cell r="T179">
            <v>0</v>
          </cell>
          <cell r="U179">
            <v>0</v>
          </cell>
          <cell r="V179">
            <v>0</v>
          </cell>
        </row>
        <row r="180">
          <cell r="A180" t="str">
            <v>030000194</v>
          </cell>
          <cell r="B180" t="str">
            <v>POLYCLINIQUE LA PERGOLA (SA)</v>
          </cell>
          <cell r="C180" t="str">
            <v>CLINIQUE</v>
          </cell>
          <cell r="D180" t="str">
            <v>Auvergne-Rhône-Alpes</v>
          </cell>
          <cell r="E180">
            <v>2016</v>
          </cell>
          <cell r="F180">
            <v>0</v>
          </cell>
          <cell r="G180">
            <v>2.0383833086156399E-3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1.2230299851693838E-3</v>
          </cell>
          <cell r="M180">
            <v>19217.010997047357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1.1153447319555308E-3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540000908</v>
          </cell>
          <cell r="B181" t="str">
            <v>SA DE LA CLINIQUE SAINT-ANDRE</v>
          </cell>
          <cell r="C181" t="str">
            <v>CLINIQUE</v>
          </cell>
          <cell r="D181" t="str">
            <v>Grand-Est</v>
          </cell>
          <cell r="E181">
            <v>2016</v>
          </cell>
          <cell r="F181">
            <v>0</v>
          </cell>
          <cell r="G181">
            <v>1.9832918678422446E-3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1.1899751207053468E-3</v>
          </cell>
          <cell r="M181">
            <v>18697.632321451489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1.0852002797405165E-3</v>
          </cell>
          <cell r="T181">
            <v>0</v>
          </cell>
          <cell r="U181">
            <v>0</v>
          </cell>
          <cell r="V181">
            <v>0</v>
          </cell>
        </row>
        <row r="182">
          <cell r="A182" t="str">
            <v>760000315</v>
          </cell>
          <cell r="B182" t="str">
            <v>CLINIQUE MATHILDE</v>
          </cell>
          <cell r="C182" t="str">
            <v>CLINIQUE</v>
          </cell>
          <cell r="D182" t="str">
            <v>Normandie</v>
          </cell>
          <cell r="E182">
            <v>2014</v>
          </cell>
          <cell r="F182">
            <v>0</v>
          </cell>
          <cell r="G182">
            <v>0</v>
          </cell>
          <cell r="H182">
            <v>1.1801852914290426E-2</v>
          </cell>
          <cell r="I182">
            <v>0</v>
          </cell>
          <cell r="J182">
            <v>1.3518071527941142E-2</v>
          </cell>
          <cell r="K182">
            <v>0</v>
          </cell>
          <cell r="L182">
            <v>1.1898247714036193E-3</v>
          </cell>
          <cell r="M182">
            <v>18695.269939318809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1.1898247714036193E-3</v>
          </cell>
          <cell r="T182">
            <v>0</v>
          </cell>
          <cell r="U182">
            <v>0</v>
          </cell>
          <cell r="V182">
            <v>0</v>
          </cell>
        </row>
        <row r="183">
          <cell r="A183" t="str">
            <v>630000867</v>
          </cell>
          <cell r="B183" t="str">
            <v>SARL CLINIQUE DES CHANDIOTS</v>
          </cell>
          <cell r="C183" t="str">
            <v>CLINIQUE</v>
          </cell>
          <cell r="D183" t="str">
            <v>Auvergne-Rhône-Alpes</v>
          </cell>
          <cell r="E183">
            <v>2016</v>
          </cell>
          <cell r="F183">
            <v>0</v>
          </cell>
          <cell r="G183">
            <v>1.8180175455220573E-3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1.0908105273132343E-3</v>
          </cell>
          <cell r="M183">
            <v>17139.496294663859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9.9476692309547355E-4</v>
          </cell>
          <cell r="T183">
            <v>0</v>
          </cell>
          <cell r="U183">
            <v>0</v>
          </cell>
          <cell r="V183">
            <v>0</v>
          </cell>
        </row>
        <row r="184">
          <cell r="A184" t="str">
            <v>070780358</v>
          </cell>
          <cell r="B184" t="str">
            <v>CH ARDECHE NORD</v>
          </cell>
          <cell r="C184" t="str">
            <v>CH</v>
          </cell>
          <cell r="D184" t="str">
            <v>Auvergne-Rhône-Alpes</v>
          </cell>
          <cell r="E184">
            <v>2014</v>
          </cell>
          <cell r="F184">
            <v>0</v>
          </cell>
          <cell r="G184">
            <v>7.8592130522802653E-4</v>
          </cell>
          <cell r="H184">
            <v>7.2074773455790275E-3</v>
          </cell>
          <cell r="I184">
            <v>0</v>
          </cell>
          <cell r="J184">
            <v>3.1793452934271E-3</v>
          </cell>
          <cell r="K184">
            <v>0</v>
          </cell>
          <cell r="L184">
            <v>9.951378488807464E-4</v>
          </cell>
          <cell r="M184">
            <v>15636.227416673542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9.6894413863953888E-4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540000890</v>
          </cell>
          <cell r="B185" t="str">
            <v>SA "ESPACE CHIRURGICAL AMBROISE PARE"</v>
          </cell>
          <cell r="C185" t="str">
            <v>CLINIQUE</v>
          </cell>
          <cell r="D185" t="str">
            <v>Grand-Est</v>
          </cell>
          <cell r="E185">
            <v>2016</v>
          </cell>
          <cell r="F185">
            <v>0</v>
          </cell>
          <cell r="G185">
            <v>1.4874689008816833E-3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8.9248134052900992E-4</v>
          </cell>
          <cell r="M185">
            <v>14023.224241088614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8.1390020980538736E-4</v>
          </cell>
          <cell r="T185">
            <v>0</v>
          </cell>
          <cell r="U185">
            <v>0</v>
          </cell>
          <cell r="V185">
            <v>0</v>
          </cell>
        </row>
        <row r="186">
          <cell r="A186" t="str">
            <v>810101162</v>
          </cell>
          <cell r="B186" t="str">
            <v>SA CLINIQUE TOULOUSE LAUTREC</v>
          </cell>
          <cell r="C186" t="str">
            <v>CLINIQUE</v>
          </cell>
          <cell r="D186" t="str">
            <v>Occitanie</v>
          </cell>
          <cell r="E186">
            <v>2016</v>
          </cell>
          <cell r="F186">
            <v>0</v>
          </cell>
          <cell r="G186">
            <v>1.4323774601082877E-3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8.5942647606497265E-4</v>
          </cell>
          <cell r="M186">
            <v>13503.845565492742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7.8375575759037305E-4</v>
          </cell>
          <cell r="T186">
            <v>0</v>
          </cell>
          <cell r="U186">
            <v>0</v>
          </cell>
          <cell r="V186">
            <v>0</v>
          </cell>
        </row>
        <row r="187">
          <cell r="A187" t="str">
            <v>310000179</v>
          </cell>
          <cell r="B187" t="str">
            <v>SA CLINIQUE AMBROISE PARE</v>
          </cell>
          <cell r="C187" t="str">
            <v>CLINIQUE</v>
          </cell>
          <cell r="D187" t="str">
            <v>Occitanie</v>
          </cell>
          <cell r="E187">
            <v>2016</v>
          </cell>
          <cell r="F187">
            <v>0</v>
          </cell>
          <cell r="G187">
            <v>8.8146305237433087E-4</v>
          </cell>
          <cell r="H187">
            <v>1.1594202898550724E-3</v>
          </cell>
          <cell r="I187">
            <v>0</v>
          </cell>
          <cell r="J187">
            <v>2.6843690883557089E-3</v>
          </cell>
          <cell r="K187">
            <v>0</v>
          </cell>
          <cell r="L187">
            <v>7.0002071090085585E-4</v>
          </cell>
          <cell r="M187">
            <v>10999.16262288498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6.5345411491648695E-4</v>
          </cell>
          <cell r="T187">
            <v>0</v>
          </cell>
          <cell r="U187">
            <v>0</v>
          </cell>
          <cell r="V187">
            <v>0</v>
          </cell>
        </row>
        <row r="188">
          <cell r="A188" t="str">
            <v>310790464</v>
          </cell>
          <cell r="B188" t="str">
            <v>SA SORERE</v>
          </cell>
          <cell r="C188" t="str">
            <v>CLINIQUE</v>
          </cell>
          <cell r="D188" t="str">
            <v>Occitanie</v>
          </cell>
          <cell r="E188">
            <v>2016</v>
          </cell>
          <cell r="F188">
            <v>0</v>
          </cell>
          <cell r="G188">
            <v>1.1018288154679137E-3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6.6109728928074815E-4</v>
          </cell>
          <cell r="M188">
            <v>10387.573511917493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6.0288904430028686E-4</v>
          </cell>
          <cell r="T188">
            <v>0</v>
          </cell>
          <cell r="U188">
            <v>0</v>
          </cell>
          <cell r="V188">
            <v>0</v>
          </cell>
        </row>
        <row r="189">
          <cell r="A189" t="str">
            <v>950001370</v>
          </cell>
          <cell r="B189" t="str">
            <v>C.H.I.P.O. DE BEAUMONT-MERU</v>
          </cell>
          <cell r="C189" t="str">
            <v>CH</v>
          </cell>
          <cell r="D189" t="str">
            <v>Île-de-France</v>
          </cell>
          <cell r="E189">
            <v>2016</v>
          </cell>
          <cell r="F189">
            <v>0</v>
          </cell>
          <cell r="G189">
            <v>4.4073152618716543E-4</v>
          </cell>
          <cell r="H189">
            <v>4.6376811594202897E-3</v>
          </cell>
          <cell r="I189">
            <v>0</v>
          </cell>
          <cell r="J189">
            <v>3.1445261265034366E-3</v>
          </cell>
          <cell r="K189">
            <v>0</v>
          </cell>
          <cell r="L189">
            <v>6.4529242454055267E-4</v>
          </cell>
          <cell r="M189">
            <v>10139.237605846378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6.2200912654836811E-4</v>
          </cell>
          <cell r="T189">
            <v>0</v>
          </cell>
          <cell r="U189">
            <v>0</v>
          </cell>
          <cell r="V189">
            <v>0</v>
          </cell>
        </row>
        <row r="190">
          <cell r="A190" t="str">
            <v>650000243</v>
          </cell>
          <cell r="B190" t="str">
            <v>SA CLINIQUE DE L'ORMEAU</v>
          </cell>
          <cell r="C190" t="str">
            <v>CLINIQUE</v>
          </cell>
          <cell r="D190" t="str">
            <v>Occitanie</v>
          </cell>
          <cell r="E190">
            <v>2016</v>
          </cell>
          <cell r="F190">
            <v>0</v>
          </cell>
          <cell r="G190">
            <v>8.8146305237433087E-4</v>
          </cell>
          <cell r="H190">
            <v>1.1594202898550724E-3</v>
          </cell>
          <cell r="I190">
            <v>0</v>
          </cell>
          <cell r="J190">
            <v>3.3024436723335266E-4</v>
          </cell>
          <cell r="K190">
            <v>0</v>
          </cell>
          <cell r="L190">
            <v>6.0585572205596155E-4</v>
          </cell>
          <cell r="M190">
            <v>9519.5835053553619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5.5928912607159265E-4</v>
          </cell>
          <cell r="T190">
            <v>0</v>
          </cell>
          <cell r="U190">
            <v>0</v>
          </cell>
          <cell r="V190">
            <v>0</v>
          </cell>
        </row>
        <row r="191">
          <cell r="A191" t="str">
            <v>660000621</v>
          </cell>
          <cell r="B191" t="str">
            <v>SOGESK CENTRE HELIO MARIN LE FLORIDE</v>
          </cell>
          <cell r="C191" t="str">
            <v>CLINIQUE</v>
          </cell>
          <cell r="D191" t="str">
            <v>Occitanie</v>
          </cell>
          <cell r="E191">
            <v>2016</v>
          </cell>
          <cell r="F191">
            <v>0</v>
          </cell>
          <cell r="G191">
            <v>9.9164593392112228E-4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5.9498756035267339E-4</v>
          </cell>
          <cell r="M191">
            <v>9348.8161607257443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5.4260013987025824E-4</v>
          </cell>
          <cell r="T191">
            <v>0</v>
          </cell>
          <cell r="U191">
            <v>0</v>
          </cell>
          <cell r="V191">
            <v>0</v>
          </cell>
        </row>
        <row r="192">
          <cell r="A192" t="str">
            <v>410000871</v>
          </cell>
          <cell r="B192" t="str">
            <v>SA CLINIQUE DU SAINT COEUR</v>
          </cell>
          <cell r="C192" t="str">
            <v>CLINIQUE</v>
          </cell>
          <cell r="D192" t="str">
            <v>Centre-Val-de-Loire</v>
          </cell>
          <cell r="E192">
            <v>2016</v>
          </cell>
          <cell r="F192">
            <v>0</v>
          </cell>
          <cell r="G192">
            <v>8.8146305237433087E-4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5.2887783142459852E-4</v>
          </cell>
          <cell r="M192">
            <v>8310.0588095339954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4.8231123544022957E-4</v>
          </cell>
          <cell r="T192">
            <v>0</v>
          </cell>
          <cell r="U192">
            <v>0</v>
          </cell>
          <cell r="V192">
            <v>0</v>
          </cell>
        </row>
        <row r="193">
          <cell r="A193" t="str">
            <v>110000155</v>
          </cell>
          <cell r="B193" t="str">
            <v>SAS POLYCLINIQUE MONTREAL</v>
          </cell>
          <cell r="C193" t="str">
            <v>CLINIQUE</v>
          </cell>
          <cell r="D193" t="str">
            <v>Occitanie</v>
          </cell>
          <cell r="E193">
            <v>2016</v>
          </cell>
          <cell r="F193">
            <v>0</v>
          </cell>
          <cell r="G193">
            <v>8.8146305237433087E-4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5.2887783142459852E-4</v>
          </cell>
          <cell r="M193">
            <v>8310.0588095339954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4.8231123544022957E-4</v>
          </cell>
          <cell r="T193">
            <v>0</v>
          </cell>
          <cell r="U193">
            <v>0</v>
          </cell>
          <cell r="V193">
            <v>0</v>
          </cell>
        </row>
        <row r="194">
          <cell r="A194" t="str">
            <v>540000536</v>
          </cell>
          <cell r="B194" t="str">
            <v>SA POLYCLINIQUE MAJORELLE</v>
          </cell>
          <cell r="C194" t="str">
            <v>CLINIQUE</v>
          </cell>
          <cell r="D194" t="str">
            <v>Grand-Est</v>
          </cell>
          <cell r="E194">
            <v>2016</v>
          </cell>
          <cell r="F194">
            <v>0</v>
          </cell>
          <cell r="G194">
            <v>7.7128017082753945E-4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4.6276810249652365E-4</v>
          </cell>
          <cell r="M194">
            <v>7271.3014583422446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4.2202233101020089E-4</v>
          </cell>
          <cell r="T194">
            <v>0</v>
          </cell>
          <cell r="U194">
            <v>0</v>
          </cell>
          <cell r="V194">
            <v>0</v>
          </cell>
        </row>
        <row r="195">
          <cell r="A195" t="str">
            <v>840000608</v>
          </cell>
          <cell r="B195" t="str">
            <v>SA POLYCLINIQUE URBAIN V</v>
          </cell>
          <cell r="C195" t="str">
            <v>CLINIQUE</v>
          </cell>
          <cell r="D195" t="str">
            <v>Provence-Alpes-Côte-d'Azur</v>
          </cell>
          <cell r="E195">
            <v>2016</v>
          </cell>
          <cell r="F195">
            <v>0</v>
          </cell>
          <cell r="G195">
            <v>4.4073152618716543E-4</v>
          </cell>
          <cell r="H195">
            <v>1.1594202898550724E-3</v>
          </cell>
          <cell r="I195">
            <v>0</v>
          </cell>
          <cell r="J195">
            <v>2.091020805799153E-3</v>
          </cell>
          <cell r="K195">
            <v>0</v>
          </cell>
          <cell r="L195">
            <v>4.1184786388629438E-4</v>
          </cell>
          <cell r="M195">
            <v>6471.2108659521255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3.8856456589410988E-4</v>
          </cell>
          <cell r="T195">
            <v>0</v>
          </cell>
          <cell r="U195">
            <v>0</v>
          </cell>
          <cell r="V195">
            <v>0</v>
          </cell>
        </row>
        <row r="196">
          <cell r="A196" t="str">
            <v>790001242</v>
          </cell>
          <cell r="B196" t="str">
            <v>S.A.S. POLYCLINIQUE D'INKERMANN</v>
          </cell>
          <cell r="C196" t="str">
            <v>CLINIQUE</v>
          </cell>
          <cell r="D196" t="str">
            <v>Nouvelle-Aquitaine</v>
          </cell>
          <cell r="E196">
            <v>2016</v>
          </cell>
          <cell r="F196">
            <v>0</v>
          </cell>
          <cell r="G196">
            <v>6.6109728928074815E-4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3.9665837356844889E-4</v>
          </cell>
          <cell r="M196">
            <v>6232.5441071504956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3.6173342658017216E-4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110000114</v>
          </cell>
          <cell r="B197" t="str">
            <v>SAS POLYCLINIQUE LE LANGUEDOC</v>
          </cell>
          <cell r="C197" t="str">
            <v>CLINIQUE</v>
          </cell>
          <cell r="D197" t="str">
            <v>Occitanie</v>
          </cell>
          <cell r="E197">
            <v>2016</v>
          </cell>
          <cell r="F197">
            <v>0</v>
          </cell>
          <cell r="G197">
            <v>6.6109728928074815E-4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3.9665837356844889E-4</v>
          </cell>
          <cell r="M197">
            <v>6232.5441071504956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3.6173342658017216E-4</v>
          </cell>
          <cell r="T197">
            <v>0</v>
          </cell>
          <cell r="U197">
            <v>0</v>
          </cell>
          <cell r="V197">
            <v>0</v>
          </cell>
        </row>
        <row r="198">
          <cell r="A198" t="str">
            <v>580000024</v>
          </cell>
          <cell r="B198" t="str">
            <v>SA POLYCLINIQUE DU VAL DE LOIRE</v>
          </cell>
          <cell r="C198" t="str">
            <v>CLINIQUE</v>
          </cell>
          <cell r="D198" t="str">
            <v>Bourgogne-Franche-Comté</v>
          </cell>
          <cell r="E198">
            <v>2016</v>
          </cell>
          <cell r="F198">
            <v>0</v>
          </cell>
          <cell r="G198">
            <v>6.6109728928074815E-4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3.9665837356844889E-4</v>
          </cell>
          <cell r="M198">
            <v>6232.5441071504956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3.6173342658017216E-4</v>
          </cell>
          <cell r="T198">
            <v>0</v>
          </cell>
          <cell r="U198">
            <v>0</v>
          </cell>
          <cell r="V198">
            <v>0</v>
          </cell>
        </row>
        <row r="199">
          <cell r="A199" t="str">
            <v>620000331</v>
          </cell>
          <cell r="B199" t="str">
            <v>SARL CLINIQUE DE ST-OMER</v>
          </cell>
          <cell r="C199" t="str">
            <v>CLINIQUE</v>
          </cell>
          <cell r="D199" t="str">
            <v>Hauts-de-France</v>
          </cell>
          <cell r="E199">
            <v>2016</v>
          </cell>
          <cell r="F199">
            <v>0</v>
          </cell>
          <cell r="G199">
            <v>6.0600584850735244E-4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3.6360350910441145E-4</v>
          </cell>
          <cell r="M199">
            <v>5713.1654315546211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3.3158897436515785E-4</v>
          </cell>
          <cell r="T199">
            <v>0</v>
          </cell>
          <cell r="U199">
            <v>0</v>
          </cell>
          <cell r="V199">
            <v>0</v>
          </cell>
        </row>
        <row r="200">
          <cell r="A200" t="str">
            <v>570001115</v>
          </cell>
          <cell r="B200" t="str">
            <v>S.A. HOPITAL CLINIQUE CLAUDE BERNARD</v>
          </cell>
          <cell r="C200" t="str">
            <v>CLINIQUE</v>
          </cell>
          <cell r="D200" t="str">
            <v>Grand-Est</v>
          </cell>
          <cell r="E200">
            <v>2016</v>
          </cell>
          <cell r="F200">
            <v>0</v>
          </cell>
          <cell r="G200">
            <v>6.0600584850735244E-4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3.6360350910441145E-4</v>
          </cell>
          <cell r="M200">
            <v>5713.1654315546211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3.3158897436515785E-4</v>
          </cell>
          <cell r="T200">
            <v>0</v>
          </cell>
          <cell r="U200">
            <v>0</v>
          </cell>
          <cell r="V200">
            <v>0</v>
          </cell>
        </row>
        <row r="201">
          <cell r="A201" t="str">
            <v>020001632</v>
          </cell>
          <cell r="B201" t="str">
            <v>POLYCLINIQUE ST CLAUDE</v>
          </cell>
          <cell r="C201" t="str">
            <v>CLINIQUE</v>
          </cell>
          <cell r="D201" t="str">
            <v>Hauts-de-France</v>
          </cell>
          <cell r="E201">
            <v>2016</v>
          </cell>
          <cell r="F201">
            <v>0</v>
          </cell>
          <cell r="G201">
            <v>4.4073152618716543E-4</v>
          </cell>
          <cell r="H201">
            <v>1.1594202898550724E-3</v>
          </cell>
          <cell r="I201">
            <v>0</v>
          </cell>
          <cell r="J201">
            <v>5.0219950019883932E-4</v>
          </cell>
          <cell r="K201">
            <v>0</v>
          </cell>
          <cell r="L201">
            <v>3.482950116622818E-4</v>
          </cell>
          <cell r="M201">
            <v>5472.6287584877427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3.2501171367009735E-4</v>
          </cell>
          <cell r="T201">
            <v>0</v>
          </cell>
          <cell r="U201">
            <v>0</v>
          </cell>
          <cell r="V201">
            <v>0</v>
          </cell>
        </row>
        <row r="202">
          <cell r="A202" t="str">
            <v>350000071</v>
          </cell>
          <cell r="B202" t="str">
            <v>HOPITAL ARTHUR GARDINER</v>
          </cell>
          <cell r="C202" t="str">
            <v>EBNL</v>
          </cell>
          <cell r="D202" t="str">
            <v>Bretagne</v>
          </cell>
          <cell r="E202">
            <v>2016</v>
          </cell>
          <cell r="F202">
            <v>0</v>
          </cell>
          <cell r="G202">
            <v>4.4073152618716543E-4</v>
          </cell>
          <cell r="H202">
            <v>1.1594202898550724E-3</v>
          </cell>
          <cell r="I202">
            <v>0</v>
          </cell>
          <cell r="J202">
            <v>4.2827718185931007E-4</v>
          </cell>
          <cell r="K202">
            <v>0</v>
          </cell>
          <cell r="L202">
            <v>3.4533811892870065E-4</v>
          </cell>
          <cell r="M202">
            <v>5426.1682130658346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3.2205482093651614E-4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590000386</v>
          </cell>
          <cell r="B203" t="str">
            <v>NOUVELLE CLINIQUE VILLETTE SA</v>
          </cell>
          <cell r="C203" t="str">
            <v>CLINIQUE</v>
          </cell>
          <cell r="D203" t="str">
            <v>Hauts-de-France</v>
          </cell>
          <cell r="E203">
            <v>2016</v>
          </cell>
          <cell r="F203">
            <v>0</v>
          </cell>
          <cell r="G203">
            <v>4.4073152618716543E-4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2.6443891571229926E-4</v>
          </cell>
          <cell r="M203">
            <v>4155.0294047669977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2.4115561772011478E-4</v>
          </cell>
          <cell r="T203">
            <v>0</v>
          </cell>
          <cell r="U203">
            <v>0</v>
          </cell>
          <cell r="V203">
            <v>0</v>
          </cell>
        </row>
        <row r="204">
          <cell r="A204" t="str">
            <v>920140027</v>
          </cell>
          <cell r="B204" t="str">
            <v>CLINIQUE DUPRE</v>
          </cell>
          <cell r="C204" t="str">
            <v>EBNL</v>
          </cell>
          <cell r="D204" t="str">
            <v>Île-de-France</v>
          </cell>
          <cell r="E204">
            <v>2016</v>
          </cell>
          <cell r="F204">
            <v>0</v>
          </cell>
          <cell r="G204">
            <v>4.4073152618716543E-4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2.6443891571229926E-4</v>
          </cell>
          <cell r="M204">
            <v>4155.0294047669977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2.4115561772011478E-4</v>
          </cell>
          <cell r="T204">
            <v>0</v>
          </cell>
          <cell r="U204">
            <v>0</v>
          </cell>
          <cell r="V204">
            <v>0</v>
          </cell>
        </row>
        <row r="205">
          <cell r="A205" t="str">
            <v>520000118</v>
          </cell>
          <cell r="B205" t="str">
            <v>SA CTRE MEDICO CHIR LE BOIS</v>
          </cell>
          <cell r="C205" t="str">
            <v>CLINIQUE</v>
          </cell>
          <cell r="D205" t="str">
            <v>Grand-Est</v>
          </cell>
          <cell r="E205">
            <v>2016</v>
          </cell>
          <cell r="F205">
            <v>0</v>
          </cell>
          <cell r="G205">
            <v>4.4073152618716543E-4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2.6443891571229926E-4</v>
          </cell>
          <cell r="M205">
            <v>4155.0294047669977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2.4115561772011478E-4</v>
          </cell>
          <cell r="T205">
            <v>0</v>
          </cell>
          <cell r="U205">
            <v>0</v>
          </cell>
          <cell r="V205">
            <v>0</v>
          </cell>
        </row>
        <row r="206">
          <cell r="A206" t="str">
            <v>590781803</v>
          </cell>
          <cell r="B206" t="str">
            <v>CH SAMBRE-AVESNOIS</v>
          </cell>
          <cell r="C206" t="str">
            <v>CH</v>
          </cell>
          <cell r="D206" t="str">
            <v>Hauts-de-France</v>
          </cell>
          <cell r="E206">
            <v>2014</v>
          </cell>
          <cell r="F206">
            <v>0</v>
          </cell>
          <cell r="G206">
            <v>0</v>
          </cell>
          <cell r="H206">
            <v>2.4105617041478037E-3</v>
          </cell>
          <cell r="I206">
            <v>0</v>
          </cell>
          <cell r="J206">
            <v>2.0311587115581487E-3</v>
          </cell>
          <cell r="K206">
            <v>0</v>
          </cell>
          <cell r="L206">
            <v>2.1382724219045517E-4</v>
          </cell>
          <cell r="M206">
            <v>3359.7871797666448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2.1382724219045517E-4</v>
          </cell>
          <cell r="T206">
            <v>0</v>
          </cell>
          <cell r="U206">
            <v>0</v>
          </cell>
          <cell r="V206">
            <v>0</v>
          </cell>
        </row>
        <row r="207">
          <cell r="A207" t="str">
            <v>030000426</v>
          </cell>
          <cell r="B207" t="str">
            <v>HOPITAL PRIVE SAINT-FRANCOIS</v>
          </cell>
          <cell r="C207" t="str">
            <v>CLINIQUE</v>
          </cell>
          <cell r="D207" t="str">
            <v>Auvergne-Rhône-Alpes</v>
          </cell>
          <cell r="E207">
            <v>2016</v>
          </cell>
          <cell r="F207">
            <v>0</v>
          </cell>
          <cell r="G207">
            <v>3.3054864464037407E-4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1.9832918678422444E-4</v>
          </cell>
          <cell r="M207">
            <v>3116.2720535752478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1.8086671329008608E-4</v>
          </cell>
          <cell r="T207">
            <v>0</v>
          </cell>
          <cell r="U207">
            <v>0</v>
          </cell>
          <cell r="V207">
            <v>0</v>
          </cell>
        </row>
        <row r="208">
          <cell r="A208" t="str">
            <v>360000269</v>
          </cell>
          <cell r="B208" t="str">
            <v>SA CLINIQUE SAINT FRANCOIS</v>
          </cell>
          <cell r="C208" t="str">
            <v>CLINIQUE</v>
          </cell>
          <cell r="D208" t="str">
            <v>Centre-Val-de-Loire</v>
          </cell>
          <cell r="E208">
            <v>2016</v>
          </cell>
          <cell r="F208">
            <v>0</v>
          </cell>
          <cell r="G208">
            <v>3.3054864464037407E-4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1.9832918678422444E-4</v>
          </cell>
          <cell r="M208">
            <v>3116.2720535752478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1.8086671329008608E-4</v>
          </cell>
          <cell r="T208">
            <v>0</v>
          </cell>
          <cell r="U208">
            <v>0</v>
          </cell>
          <cell r="V208">
            <v>0</v>
          </cell>
        </row>
        <row r="209">
          <cell r="A209" t="str">
            <v>750000564</v>
          </cell>
          <cell r="B209" t="str">
            <v>SA CLINIQUE DU LOUVRE</v>
          </cell>
          <cell r="C209" t="str">
            <v>CLINIQUE</v>
          </cell>
          <cell r="D209" t="str">
            <v>Île-de-France</v>
          </cell>
          <cell r="E209">
            <v>2016</v>
          </cell>
          <cell r="F209">
            <v>0</v>
          </cell>
          <cell r="G209">
            <v>3.3054864464037407E-4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1.9832918678422444E-4</v>
          </cell>
          <cell r="M209">
            <v>3116.2720535752478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1.8086671329008608E-4</v>
          </cell>
          <cell r="T209">
            <v>0</v>
          </cell>
          <cell r="U209">
            <v>0</v>
          </cell>
          <cell r="V209">
            <v>0</v>
          </cell>
        </row>
        <row r="210">
          <cell r="A210" t="str">
            <v>660000399</v>
          </cell>
          <cell r="B210" t="str">
            <v>SAS CLINIQUE SAINT MICHEL</v>
          </cell>
          <cell r="C210" t="str">
            <v>CLINIQUE</v>
          </cell>
          <cell r="D210" t="str">
            <v>Occitanie</v>
          </cell>
          <cell r="E210">
            <v>2016</v>
          </cell>
          <cell r="F210">
            <v>0</v>
          </cell>
          <cell r="G210">
            <v>3.3054864464037407E-4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1.9832918678422444E-4</v>
          </cell>
          <cell r="M210">
            <v>3116.2720535752478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1.8086671329008608E-4</v>
          </cell>
          <cell r="T210">
            <v>0</v>
          </cell>
          <cell r="U210">
            <v>0</v>
          </cell>
          <cell r="V210">
            <v>0</v>
          </cell>
        </row>
        <row r="211">
          <cell r="A211" t="str">
            <v>320000052</v>
          </cell>
          <cell r="B211" t="str">
            <v>SAS POLYCLINIQUE DE GASCOGNE</v>
          </cell>
          <cell r="C211" t="str">
            <v>CLINIQUE</v>
          </cell>
          <cell r="D211" t="str">
            <v>Occitanie</v>
          </cell>
          <cell r="E211">
            <v>2016</v>
          </cell>
          <cell r="F211">
            <v>0</v>
          </cell>
          <cell r="G211">
            <v>2.2036576309358272E-4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1.3221945785614963E-4</v>
          </cell>
          <cell r="M211">
            <v>2077.5147023834988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1.2057780886005739E-4</v>
          </cell>
          <cell r="T211">
            <v>0</v>
          </cell>
          <cell r="U211">
            <v>0</v>
          </cell>
          <cell r="V211">
            <v>0</v>
          </cell>
        </row>
        <row r="212">
          <cell r="A212" t="str">
            <v>100009075</v>
          </cell>
          <cell r="B212" t="str">
            <v>SA POLYCLINIQUE DES URSULINES</v>
          </cell>
          <cell r="C212" t="str">
            <v>CLINIQUE</v>
          </cell>
          <cell r="D212" t="str">
            <v>Grand-Est</v>
          </cell>
          <cell r="E212">
            <v>2016</v>
          </cell>
          <cell r="F212">
            <v>0</v>
          </cell>
          <cell r="G212">
            <v>2.2036576309358272E-4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1.3221945785614963E-4</v>
          </cell>
          <cell r="M212">
            <v>2077.5147023834988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1.2057780886005739E-4</v>
          </cell>
          <cell r="T212">
            <v>0</v>
          </cell>
          <cell r="U212">
            <v>0</v>
          </cell>
          <cell r="V212">
            <v>0</v>
          </cell>
        </row>
        <row r="213">
          <cell r="A213" t="str">
            <v>590000022</v>
          </cell>
          <cell r="B213" t="str">
            <v>INSTITUT OPHTALMIQUE NORD DE FRANCE</v>
          </cell>
          <cell r="C213" t="str">
            <v>CLINIQUE</v>
          </cell>
          <cell r="D213" t="str">
            <v>Hauts-de-France</v>
          </cell>
          <cell r="E213">
            <v>2016</v>
          </cell>
          <cell r="F213">
            <v>0</v>
          </cell>
          <cell r="G213">
            <v>2.2036576309358272E-4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1.3221945785614963E-4</v>
          </cell>
          <cell r="M213">
            <v>2077.5147023834988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1.2057780886005739E-4</v>
          </cell>
          <cell r="T213">
            <v>0</v>
          </cell>
          <cell r="U213">
            <v>0</v>
          </cell>
          <cell r="V213">
            <v>0</v>
          </cell>
        </row>
        <row r="214">
          <cell r="A214" t="str">
            <v>330000258</v>
          </cell>
          <cell r="B214" t="str">
            <v>NEPHRO-DIALYSE SAS CTMR ST-AUGUSTIN</v>
          </cell>
          <cell r="C214" t="str">
            <v>CLINIQUE</v>
          </cell>
          <cell r="D214" t="str">
            <v>Nouvelle-Aquitaine</v>
          </cell>
          <cell r="E214">
            <v>2016</v>
          </cell>
          <cell r="F214">
            <v>0</v>
          </cell>
          <cell r="G214">
            <v>0</v>
          </cell>
          <cell r="H214">
            <v>1.1594202898550724E-3</v>
          </cell>
          <cell r="I214">
            <v>0</v>
          </cell>
          <cell r="J214">
            <v>1.2848315020384065E-3</v>
          </cell>
          <cell r="K214">
            <v>0</v>
          </cell>
          <cell r="L214">
            <v>1.1516137602356525E-4</v>
          </cell>
          <cell r="M214">
            <v>1809.4874666326855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1.1516137602356525E-4</v>
          </cell>
          <cell r="T214">
            <v>0</v>
          </cell>
          <cell r="U214">
            <v>0</v>
          </cell>
          <cell r="V214">
            <v>0</v>
          </cell>
        </row>
        <row r="215">
          <cell r="A215" t="str">
            <v>660000282</v>
          </cell>
          <cell r="B215" t="str">
            <v>SA CLINIQUE DU VALLESPIR</v>
          </cell>
          <cell r="C215" t="str">
            <v>CLINIQUE</v>
          </cell>
          <cell r="D215" t="str">
            <v>Occitanie</v>
          </cell>
          <cell r="E215">
            <v>2016</v>
          </cell>
          <cell r="F215">
            <v>0</v>
          </cell>
          <cell r="G215">
            <v>1.6527432232018704E-4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9.9164593392112222E-5</v>
          </cell>
          <cell r="M215">
            <v>1558.1360267876239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9.043335664504304E-5</v>
          </cell>
          <cell r="T215">
            <v>0</v>
          </cell>
          <cell r="U215">
            <v>0</v>
          </cell>
          <cell r="V215">
            <v>0</v>
          </cell>
        </row>
        <row r="216">
          <cell r="A216" t="str">
            <v>130000532</v>
          </cell>
          <cell r="B216" t="str">
            <v>CLINIQUE JEANNE D'ARC</v>
          </cell>
          <cell r="C216" t="str">
            <v>CLINIQUE</v>
          </cell>
          <cell r="D216" t="str">
            <v>Provence-Alpes-Côte-d'Azur</v>
          </cell>
          <cell r="E216">
            <v>2016</v>
          </cell>
          <cell r="F216">
            <v>0</v>
          </cell>
          <cell r="G216">
            <v>1.1018288154679136E-4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6.6109728928074815E-5</v>
          </cell>
          <cell r="M216">
            <v>1038.7573511917494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6.0288904430028696E-5</v>
          </cell>
          <cell r="T216">
            <v>0</v>
          </cell>
          <cell r="U216">
            <v>0</v>
          </cell>
          <cell r="V216">
            <v>0</v>
          </cell>
        </row>
        <row r="217">
          <cell r="A217" t="str">
            <v>560000689</v>
          </cell>
          <cell r="B217" t="str">
            <v>CLINIQUE DU TER</v>
          </cell>
          <cell r="C217" t="str">
            <v>CLINIQUE</v>
          </cell>
          <cell r="D217" t="str">
            <v>Bretagne</v>
          </cell>
          <cell r="E217">
            <v>2016</v>
          </cell>
          <cell r="F217">
            <v>0</v>
          </cell>
          <cell r="G217">
            <v>1.1018288154679136E-4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6.6109728928074815E-5</v>
          </cell>
          <cell r="M217">
            <v>1038.7573511917494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6.0288904430028696E-5</v>
          </cell>
          <cell r="T217">
            <v>0</v>
          </cell>
          <cell r="U217">
            <v>0</v>
          </cell>
          <cell r="V217">
            <v>0</v>
          </cell>
        </row>
        <row r="218">
          <cell r="A218" t="str">
            <v>240000612</v>
          </cell>
          <cell r="B218" t="str">
            <v>SA CLINIQUE PASTEUR</v>
          </cell>
          <cell r="C218" t="str">
            <v>CLINIQUE</v>
          </cell>
          <cell r="D218" t="str">
            <v>Nouvelle-Aquitaine</v>
          </cell>
          <cell r="E218">
            <v>2016</v>
          </cell>
          <cell r="F218">
            <v>0</v>
          </cell>
          <cell r="G218">
            <v>1.1018288154679136E-4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6.6109728928074815E-5</v>
          </cell>
          <cell r="M218">
            <v>1038.7573511917494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6.0288904430028696E-5</v>
          </cell>
          <cell r="T218">
            <v>0</v>
          </cell>
          <cell r="U218">
            <v>0</v>
          </cell>
          <cell r="V218">
            <v>0</v>
          </cell>
        </row>
        <row r="219">
          <cell r="A219" t="str">
            <v>630791374</v>
          </cell>
          <cell r="B219" t="str">
            <v>S.E.L.A.R.L  -  C.I.M.R.O.R</v>
          </cell>
          <cell r="C219" t="str">
            <v>CLINIQUE</v>
          </cell>
          <cell r="D219" t="str">
            <v>Auvergne-Rhône-Alpes</v>
          </cell>
          <cell r="E219">
            <v>2016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0">
          <cell r="A220" t="str">
            <v>580000057</v>
          </cell>
          <cell r="B220" t="str">
            <v>S.A. CLINIQUE DU MORVAN</v>
          </cell>
          <cell r="C220" t="str">
            <v>CLINIQUE</v>
          </cell>
          <cell r="D220" t="str">
            <v>Bourgogne-Franche-Comté</v>
          </cell>
          <cell r="E220">
            <v>2016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A221" t="str">
            <v>290030592</v>
          </cell>
          <cell r="B221" t="str">
            <v>EURL SSR DE L'ELORN</v>
          </cell>
          <cell r="C221" t="str">
            <v>CLINIQUE</v>
          </cell>
          <cell r="D221" t="str">
            <v>Bretagne</v>
          </cell>
          <cell r="E221">
            <v>2016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A222" t="str">
            <v>180000739</v>
          </cell>
          <cell r="B222" t="str">
            <v>SAS CLINIQUE DES GRAINETIERES</v>
          </cell>
          <cell r="C222" t="str">
            <v>CLINIQUE</v>
          </cell>
          <cell r="D222" t="str">
            <v>Centre-Val-de-Loire</v>
          </cell>
          <cell r="E222">
            <v>2016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3">
          <cell r="A223" t="str">
            <v>280001199</v>
          </cell>
          <cell r="B223" t="str">
            <v>SAS SOC. NVELLE EXPL. CL ST FRANÇOIS</v>
          </cell>
          <cell r="C223" t="str">
            <v>CLINIQUE</v>
          </cell>
          <cell r="D223" t="str">
            <v>Centre-Val-de-Loire</v>
          </cell>
          <cell r="E223">
            <v>2016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</row>
        <row r="224">
          <cell r="A224" t="str">
            <v>100001148</v>
          </cell>
          <cell r="B224" t="str">
            <v>SAS LA CLINIQUE DE ROMILLY</v>
          </cell>
          <cell r="C224" t="str">
            <v>CLINIQUE</v>
          </cell>
          <cell r="D224" t="str">
            <v>Grand-Est</v>
          </cell>
          <cell r="E224">
            <v>2016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A225" t="str">
            <v>520000092</v>
          </cell>
          <cell r="B225" t="str">
            <v>SARL CLINI LA COMPASSION</v>
          </cell>
          <cell r="C225" t="str">
            <v>CLINIQUE</v>
          </cell>
          <cell r="D225" t="str">
            <v>Grand-Est</v>
          </cell>
          <cell r="E225">
            <v>2016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</row>
        <row r="226">
          <cell r="A226" t="str">
            <v>570011569</v>
          </cell>
          <cell r="B226" t="str">
            <v>STE EXPLOITATION CLINIQUE NOTRE DAME</v>
          </cell>
          <cell r="C226" t="str">
            <v>CLINIQUE</v>
          </cell>
          <cell r="D226" t="str">
            <v>Grand-Est</v>
          </cell>
          <cell r="E226">
            <v>2016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A227" t="str">
            <v>590000402</v>
          </cell>
          <cell r="B227" t="str">
            <v>CLINIQUE DU CAMBRESIS</v>
          </cell>
          <cell r="C227" t="str">
            <v>CLINIQUE</v>
          </cell>
          <cell r="D227" t="str">
            <v>Hauts-de-France</v>
          </cell>
          <cell r="E227">
            <v>2016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</row>
        <row r="228">
          <cell r="A228" t="str">
            <v>590000675</v>
          </cell>
          <cell r="B228" t="str">
            <v>POLYCLINIQUE DU PARC</v>
          </cell>
          <cell r="C228" t="str">
            <v>CLINIQUE</v>
          </cell>
          <cell r="D228" t="str">
            <v>Hauts-de-France</v>
          </cell>
          <cell r="E228">
            <v>2016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A229" t="str">
            <v>590005492</v>
          </cell>
          <cell r="B229" t="str">
            <v>S.A CLINIQUE DE FLANDRE</v>
          </cell>
          <cell r="C229" t="str">
            <v>CLINIQUE</v>
          </cell>
          <cell r="D229" t="str">
            <v>Hauts-de-France</v>
          </cell>
          <cell r="E229">
            <v>2016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</row>
        <row r="230">
          <cell r="A230" t="str">
            <v>770000313</v>
          </cell>
          <cell r="B230" t="str">
            <v>S.A CLINIQUE SAINT BRICE</v>
          </cell>
          <cell r="C230" t="str">
            <v>CLINIQUE</v>
          </cell>
          <cell r="D230" t="str">
            <v>Île-de-France</v>
          </cell>
          <cell r="E230">
            <v>2016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A231" t="str">
            <v>930014378</v>
          </cell>
          <cell r="B231" t="str">
            <v>CENTRE DE DIALYSE DE L'ESTREE</v>
          </cell>
          <cell r="C231" t="str">
            <v>CLINIQUE</v>
          </cell>
          <cell r="D231" t="str">
            <v>Île-de-France</v>
          </cell>
          <cell r="E231">
            <v>2016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A232" t="str">
            <v>940001894</v>
          </cell>
          <cell r="B232" t="str">
            <v>SAS CLINIQUE DE BERCY</v>
          </cell>
          <cell r="C232" t="str">
            <v>CLINIQUE</v>
          </cell>
          <cell r="D232" t="str">
            <v>Île-de-France</v>
          </cell>
          <cell r="E232">
            <v>2016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3">
          <cell r="A233" t="str">
            <v>500000542</v>
          </cell>
          <cell r="B233" t="str">
            <v>S.A. POLYCLINIQUE DE LA MANCHE</v>
          </cell>
          <cell r="C233" t="str">
            <v>CLINIQUE</v>
          </cell>
          <cell r="D233" t="str">
            <v>Normandie</v>
          </cell>
          <cell r="E233">
            <v>2016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A234" t="str">
            <v>230000861</v>
          </cell>
          <cell r="B234" t="str">
            <v>SA CLINIQUE LA MARCHE GUERET</v>
          </cell>
          <cell r="C234" t="str">
            <v>CLINIQUE</v>
          </cell>
          <cell r="D234" t="str">
            <v>Nouvelle-Aquitaine</v>
          </cell>
          <cell r="E234">
            <v>2016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A235" t="str">
            <v>640000568</v>
          </cell>
          <cell r="B235" t="str">
            <v>SAS STE NELLE EXPLOIT CLIN CARDIO.</v>
          </cell>
          <cell r="C235" t="str">
            <v>CLINIQUE</v>
          </cell>
          <cell r="D235" t="str">
            <v>Nouvelle-Aquitaine</v>
          </cell>
          <cell r="E235">
            <v>2016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A236" t="str">
            <v>860000140</v>
          </cell>
          <cell r="B236" t="str">
            <v>S.A.E. CLINIQUE FIEF DE GRIMOIRE</v>
          </cell>
          <cell r="C236" t="str">
            <v>CLINIQUE</v>
          </cell>
          <cell r="D236" t="str">
            <v>Nouvelle-Aquitaine</v>
          </cell>
          <cell r="E236">
            <v>2016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</row>
        <row r="237">
          <cell r="A237" t="str">
            <v>860003110</v>
          </cell>
          <cell r="B237" t="str">
            <v>S.A.R.L. "LA GIBAUDERIE"</v>
          </cell>
          <cell r="C237" t="str">
            <v>CLINIQUE</v>
          </cell>
          <cell r="D237" t="str">
            <v>Nouvelle-Aquitaine</v>
          </cell>
          <cell r="E237">
            <v>2016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A238" t="str">
            <v>110003118</v>
          </cell>
          <cell r="B238" t="str">
            <v>CLINIQUE DU SUD</v>
          </cell>
          <cell r="C238" t="str">
            <v>CLINIQUE</v>
          </cell>
          <cell r="D238" t="str">
            <v>Occitanie</v>
          </cell>
          <cell r="E238">
            <v>2016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A239" t="str">
            <v>310000054</v>
          </cell>
          <cell r="B239" t="str">
            <v>CLINIQUE SARRUS-TEINTURIERS</v>
          </cell>
          <cell r="C239" t="str">
            <v>CLINIQUE</v>
          </cell>
          <cell r="D239" t="str">
            <v>Occitanie</v>
          </cell>
          <cell r="E239">
            <v>2015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A240" t="str">
            <v>310000492</v>
          </cell>
          <cell r="B240" t="str">
            <v>SA CLINIQUE D'OCCITANIE</v>
          </cell>
          <cell r="C240" t="str">
            <v>CLINIQUE</v>
          </cell>
          <cell r="D240" t="str">
            <v>Occitanie</v>
          </cell>
          <cell r="E240">
            <v>2016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A241" t="str">
            <v>310788799</v>
          </cell>
          <cell r="B241" t="str">
            <v>CLINIQUE MEDIPOLE GARONNE</v>
          </cell>
          <cell r="C241" t="str">
            <v>CLINIQUE</v>
          </cell>
          <cell r="D241" t="str">
            <v>Occitanie</v>
          </cell>
          <cell r="E241">
            <v>2015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2">
          <cell r="A242" t="str">
            <v>660000324</v>
          </cell>
          <cell r="B242" t="str">
            <v>SAS CLINIQUE NOTRE DAME D'ESPERANCE</v>
          </cell>
          <cell r="C242" t="str">
            <v>CLINIQUE</v>
          </cell>
          <cell r="D242" t="str">
            <v>Occitanie</v>
          </cell>
          <cell r="E242">
            <v>2016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</row>
        <row r="243">
          <cell r="A243" t="str">
            <v>660000373</v>
          </cell>
          <cell r="B243" t="str">
            <v>SAS CLINIQUE SAINT JOSEPH SUPERVALTECH</v>
          </cell>
          <cell r="C243" t="str">
            <v>CLINIQUE</v>
          </cell>
          <cell r="D243" t="str">
            <v>Occitanie</v>
          </cell>
          <cell r="E243">
            <v>2016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</row>
        <row r="244">
          <cell r="A244" t="str">
            <v>810000992</v>
          </cell>
          <cell r="B244" t="str">
            <v>SA POLYCLINIQUE DU SIDOBRE</v>
          </cell>
          <cell r="C244" t="str">
            <v>CLINIQUE</v>
          </cell>
          <cell r="D244" t="str">
            <v>Occitanie</v>
          </cell>
          <cell r="E244">
            <v>2016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</row>
        <row r="245">
          <cell r="A245" t="str">
            <v>440001220</v>
          </cell>
          <cell r="B245" t="str">
            <v>SASU ROZ ARVOR</v>
          </cell>
          <cell r="C245" t="str">
            <v>CLINIQUE</v>
          </cell>
          <cell r="D245" t="str">
            <v>Pays-de-la-Loire</v>
          </cell>
          <cell r="E245">
            <v>2016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</row>
        <row r="246">
          <cell r="A246" t="str">
            <v>060001468</v>
          </cell>
          <cell r="B246" t="str">
            <v>CLINIQUE PLEIN CIEL</v>
          </cell>
          <cell r="C246" t="str">
            <v>EBNL</v>
          </cell>
          <cell r="D246" t="str">
            <v>Provence-Alpes-Côte-d'Azur</v>
          </cell>
          <cell r="E246">
            <v>2015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A247" t="str">
            <v>830012639</v>
          </cell>
          <cell r="B247" t="str">
            <v>SAS CENTRE DE NEPHROLOGIE LES FLEURS</v>
          </cell>
          <cell r="C247" t="str">
            <v>CLINIQUE</v>
          </cell>
          <cell r="D247" t="str">
            <v>Provence-Alpes-Côte-d'Azur</v>
          </cell>
          <cell r="E247">
            <v>2016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A248" t="str">
            <v>840000640</v>
          </cell>
          <cell r="B248" t="str">
            <v>SAS CENTRE CHIRURGICAL MONTAGARD</v>
          </cell>
          <cell r="C248" t="str">
            <v>CLINIQUE</v>
          </cell>
          <cell r="D248" t="str">
            <v>Provence-Alpes-Côte-d'Azur</v>
          </cell>
          <cell r="E248">
            <v>2016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</sheetData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_DGF_M12_2016"/>
      <sheetName val="MCO_OQN_M12_2016"/>
      <sheetName val="HAD_DGF_M12_2016"/>
      <sheetName val="HAD_OQN_M12_2016"/>
      <sheetName val="TOTAL M11M12"/>
      <sheetName val="TOTAL M11M12 par région"/>
      <sheetName val="Feuil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Montant MCO_DGF</v>
          </cell>
          <cell r="E1" t="str">
            <v>Montant MCO_OQN</v>
          </cell>
          <cell r="F1" t="str">
            <v>Montant HAD_DGF</v>
          </cell>
          <cell r="G1" t="str">
            <v>Montant HAD_OQN</v>
          </cell>
          <cell r="H1" t="str">
            <v>Total à déléguer en C1 2017
(M11-M12)</v>
          </cell>
          <cell r="I1" t="str">
            <v>Total à déléguer arrondi à l'euro</v>
          </cell>
          <cell r="J1" t="str">
            <v>Total à déléguer si enveloppe de 150 M€ pour 3 mois</v>
          </cell>
        </row>
        <row r="2">
          <cell r="A2" t="str">
            <v>010780054</v>
          </cell>
          <cell r="B2" t="str">
            <v>CH BOURG EN BRESSE</v>
          </cell>
          <cell r="C2" t="str">
            <v>Auvergne Rhône-Alpes</v>
          </cell>
          <cell r="D2">
            <v>349422.24000000022</v>
          </cell>
          <cell r="E2">
            <v>0</v>
          </cell>
          <cell r="F2">
            <v>0</v>
          </cell>
          <cell r="G2">
            <v>0</v>
          </cell>
          <cell r="H2">
            <v>349422.24000000022</v>
          </cell>
          <cell r="I2">
            <v>349422.24000000022</v>
          </cell>
          <cell r="J2">
            <v>285200.75319091469</v>
          </cell>
        </row>
        <row r="3">
          <cell r="A3" t="str">
            <v>020000063</v>
          </cell>
          <cell r="B3" t="str">
            <v>CH DE SAINT QUENTIN</v>
          </cell>
          <cell r="C3" t="str">
            <v>Hauts de France</v>
          </cell>
          <cell r="D3">
            <v>231187.12300000002</v>
          </cell>
          <cell r="E3">
            <v>0</v>
          </cell>
          <cell r="F3">
            <v>0</v>
          </cell>
          <cell r="G3">
            <v>0</v>
          </cell>
          <cell r="H3">
            <v>231187.12300000002</v>
          </cell>
          <cell r="I3">
            <v>231187.12300000002</v>
          </cell>
          <cell r="J3">
            <v>188696.46536419835</v>
          </cell>
        </row>
        <row r="4">
          <cell r="A4" t="str">
            <v>020000261</v>
          </cell>
          <cell r="B4" t="str">
            <v>CH DE SOISSONS</v>
          </cell>
          <cell r="C4" t="str">
            <v>Hauts de France</v>
          </cell>
          <cell r="D4">
            <v>43892.002000000008</v>
          </cell>
          <cell r="E4">
            <v>0</v>
          </cell>
          <cell r="F4">
            <v>0</v>
          </cell>
          <cell r="G4">
            <v>0</v>
          </cell>
          <cell r="H4">
            <v>43892.002000000008</v>
          </cell>
          <cell r="I4">
            <v>43892.002000000008</v>
          </cell>
          <cell r="J4">
            <v>35824.943568151612</v>
          </cell>
        </row>
        <row r="5">
          <cell r="A5" t="str">
            <v>020000287</v>
          </cell>
          <cell r="B5" t="str">
            <v>CH DE CHAUNY</v>
          </cell>
          <cell r="C5" t="str">
            <v>Hauts de France</v>
          </cell>
          <cell r="D5">
            <v>91656.49000000002</v>
          </cell>
          <cell r="E5">
            <v>0</v>
          </cell>
          <cell r="F5">
            <v>0</v>
          </cell>
          <cell r="G5">
            <v>0</v>
          </cell>
          <cell r="H5">
            <v>91656.49000000002</v>
          </cell>
          <cell r="I5">
            <v>91656.49000000002</v>
          </cell>
          <cell r="J5">
            <v>74810.635931002922</v>
          </cell>
        </row>
        <row r="6">
          <cell r="A6" t="str">
            <v>030780092</v>
          </cell>
          <cell r="B6" t="str">
            <v>CH MOULINS YZEURE</v>
          </cell>
          <cell r="C6" t="str">
            <v>Auvergne Rhône-Alpes</v>
          </cell>
          <cell r="D6">
            <v>208213.23600000003</v>
          </cell>
          <cell r="E6">
            <v>0</v>
          </cell>
          <cell r="F6">
            <v>0</v>
          </cell>
          <cell r="G6">
            <v>0</v>
          </cell>
          <cell r="H6">
            <v>208213.23600000003</v>
          </cell>
          <cell r="I6">
            <v>208213.23600000003</v>
          </cell>
          <cell r="J6">
            <v>169945.02619958491</v>
          </cell>
        </row>
        <row r="7">
          <cell r="A7" t="str">
            <v>030780100</v>
          </cell>
          <cell r="B7" t="str">
            <v>CH MONTLUCON</v>
          </cell>
          <cell r="C7" t="str">
            <v>Auvergne Rhône-Alpes</v>
          </cell>
          <cell r="D7">
            <v>72962.702000000005</v>
          </cell>
          <cell r="E7">
            <v>0</v>
          </cell>
          <cell r="F7">
            <v>0</v>
          </cell>
          <cell r="G7">
            <v>0</v>
          </cell>
          <cell r="H7">
            <v>72962.702000000005</v>
          </cell>
          <cell r="I7">
            <v>72962.702000000005</v>
          </cell>
          <cell r="J7">
            <v>59552.641999101848</v>
          </cell>
        </row>
        <row r="8">
          <cell r="A8" t="str">
            <v>030780118</v>
          </cell>
          <cell r="B8" t="str">
            <v>CH VICHY</v>
          </cell>
          <cell r="C8" t="str">
            <v>Auvergne Rhône-Alpes</v>
          </cell>
          <cell r="D8">
            <v>108092.68</v>
          </cell>
          <cell r="E8">
            <v>0</v>
          </cell>
          <cell r="F8">
            <v>0</v>
          </cell>
          <cell r="G8">
            <v>0</v>
          </cell>
          <cell r="H8">
            <v>108092.68</v>
          </cell>
          <cell r="I8">
            <v>108092.68</v>
          </cell>
          <cell r="J8">
            <v>88225.963380077053</v>
          </cell>
        </row>
        <row r="9">
          <cell r="A9" t="str">
            <v>040780215</v>
          </cell>
          <cell r="B9" t="str">
            <v>CH MANOSQUE</v>
          </cell>
          <cell r="C9" t="str">
            <v>Provence-Alpes-Côtes d'Azur</v>
          </cell>
          <cell r="D9">
            <v>41952.890000000043</v>
          </cell>
          <cell r="E9">
            <v>0</v>
          </cell>
          <cell r="F9">
            <v>0</v>
          </cell>
          <cell r="G9">
            <v>0</v>
          </cell>
          <cell r="H9">
            <v>41952.890000000043</v>
          </cell>
          <cell r="I9">
            <v>41952.890000000043</v>
          </cell>
          <cell r="J9">
            <v>34242.227473945553</v>
          </cell>
        </row>
        <row r="10">
          <cell r="A10" t="str">
            <v>040788879</v>
          </cell>
          <cell r="B10" t="str">
            <v>CH DIGNE</v>
          </cell>
          <cell r="C10" t="str">
            <v>Provence-Alpes-Côtes d'Azur</v>
          </cell>
          <cell r="D10">
            <v>5921.7999999999884</v>
          </cell>
          <cell r="E10">
            <v>0</v>
          </cell>
          <cell r="F10">
            <v>0</v>
          </cell>
          <cell r="G10">
            <v>0</v>
          </cell>
          <cell r="H10">
            <v>5921.7999999999884</v>
          </cell>
          <cell r="I10">
            <v>5921.7999999999884</v>
          </cell>
          <cell r="J10">
            <v>4833.4124932802051</v>
          </cell>
        </row>
        <row r="11">
          <cell r="A11" t="str">
            <v>050000116</v>
          </cell>
          <cell r="B11" t="str">
            <v>CH DE BRIANCON</v>
          </cell>
          <cell r="C11" t="str">
            <v>Provence-Alpes-Côtes d'Azur</v>
          </cell>
          <cell r="D11">
            <v>10522.200000000012</v>
          </cell>
          <cell r="E11">
            <v>0</v>
          </cell>
          <cell r="F11">
            <v>0</v>
          </cell>
          <cell r="G11">
            <v>0</v>
          </cell>
          <cell r="H11">
            <v>10522.200000000012</v>
          </cell>
          <cell r="I11">
            <v>10522.200000000012</v>
          </cell>
          <cell r="J11">
            <v>8588.289529668873</v>
          </cell>
        </row>
        <row r="12">
          <cell r="A12" t="str">
            <v>050002948</v>
          </cell>
          <cell r="B12" t="str">
            <v>CHICAS GAP-SISTERON</v>
          </cell>
          <cell r="C12" t="str">
            <v>Provence-Alpes-Côtes d'Azur</v>
          </cell>
          <cell r="D12">
            <v>187994.05500000005</v>
          </cell>
          <cell r="E12">
            <v>0</v>
          </cell>
          <cell r="F12">
            <v>0</v>
          </cell>
          <cell r="G12">
            <v>0</v>
          </cell>
          <cell r="H12">
            <v>187994.05500000005</v>
          </cell>
          <cell r="I12">
            <v>187994.05500000005</v>
          </cell>
          <cell r="J12">
            <v>153441.99636924721</v>
          </cell>
        </row>
        <row r="13">
          <cell r="A13" t="str">
            <v>060000528</v>
          </cell>
          <cell r="B13" t="str">
            <v>CENTRE ANTOINE LACASSAGNE</v>
          </cell>
          <cell r="C13" t="str">
            <v>Provence-Alpes-Côtes d'Azur</v>
          </cell>
          <cell r="D13">
            <v>369233.45499999961</v>
          </cell>
          <cell r="E13">
            <v>0</v>
          </cell>
          <cell r="F13">
            <v>0</v>
          </cell>
          <cell r="G13">
            <v>0</v>
          </cell>
          <cell r="H13">
            <v>369233.45499999961</v>
          </cell>
          <cell r="I13">
            <v>369233.45499999961</v>
          </cell>
          <cell r="J13">
            <v>301370.79846229457</v>
          </cell>
        </row>
        <row r="14">
          <cell r="A14" t="str">
            <v>060780947</v>
          </cell>
          <cell r="B14" t="str">
            <v>HÔPITAUX PEDIATRIQUES NICE CHU LENVAL</v>
          </cell>
          <cell r="C14" t="str">
            <v>Provence-Alpes-Côtes d'Azur</v>
          </cell>
          <cell r="D14">
            <v>1980.0999999999997</v>
          </cell>
          <cell r="E14">
            <v>0</v>
          </cell>
          <cell r="F14">
            <v>0</v>
          </cell>
          <cell r="G14">
            <v>0</v>
          </cell>
          <cell r="H14">
            <v>1980.0999999999997</v>
          </cell>
          <cell r="I14">
            <v>1980.0999999999997</v>
          </cell>
          <cell r="J14">
            <v>1616.1707720531174</v>
          </cell>
        </row>
        <row r="15">
          <cell r="A15" t="str">
            <v>060780954</v>
          </cell>
          <cell r="B15" t="str">
            <v>CH ANTIBES-JUAN LES PINS</v>
          </cell>
          <cell r="C15" t="str">
            <v>Provence-Alpes-Côtes d'Azur</v>
          </cell>
          <cell r="D15">
            <v>44072.401000000042</v>
          </cell>
          <cell r="E15">
            <v>0</v>
          </cell>
          <cell r="F15">
            <v>0</v>
          </cell>
          <cell r="G15">
            <v>0</v>
          </cell>
          <cell r="H15">
            <v>44072.401000000042</v>
          </cell>
          <cell r="I15">
            <v>44072.401000000042</v>
          </cell>
          <cell r="J15">
            <v>35972.18643018265</v>
          </cell>
        </row>
        <row r="16">
          <cell r="A16" t="str">
            <v>060780988</v>
          </cell>
          <cell r="B16" t="str">
            <v>CH DE CANNES</v>
          </cell>
          <cell r="C16" t="str">
            <v>Provence-Alpes-Côtes d'Azur</v>
          </cell>
          <cell r="D16">
            <v>4179615.6559999995</v>
          </cell>
          <cell r="E16">
            <v>0</v>
          </cell>
          <cell r="F16">
            <v>0</v>
          </cell>
          <cell r="G16">
            <v>0</v>
          </cell>
          <cell r="H16">
            <v>4179615.6559999995</v>
          </cell>
          <cell r="I16">
            <v>4179615.6559999995</v>
          </cell>
          <cell r="J16">
            <v>3411430.0599175887</v>
          </cell>
        </row>
        <row r="17">
          <cell r="A17" t="str">
            <v>060785011</v>
          </cell>
          <cell r="B17" t="str">
            <v>CHU DE NICE</v>
          </cell>
          <cell r="C17" t="str">
            <v>Provence-Alpes-Côtes d'Azur</v>
          </cell>
          <cell r="D17">
            <v>1132704.2500000005</v>
          </cell>
          <cell r="E17">
            <v>0</v>
          </cell>
          <cell r="F17">
            <v>0</v>
          </cell>
          <cell r="G17">
            <v>0</v>
          </cell>
          <cell r="H17">
            <v>1132704.2500000005</v>
          </cell>
          <cell r="I17">
            <v>1132704.2500000005</v>
          </cell>
          <cell r="J17">
            <v>924520.73240257998</v>
          </cell>
        </row>
        <row r="18">
          <cell r="A18" t="str">
            <v>070002878</v>
          </cell>
          <cell r="B18" t="str">
            <v>CH DES VALS D'ARDECHE</v>
          </cell>
          <cell r="C18" t="str">
            <v>Auvergne Rhône-Alpes</v>
          </cell>
          <cell r="D18">
            <v>13967.280000000006</v>
          </cell>
          <cell r="E18">
            <v>0</v>
          </cell>
          <cell r="F18">
            <v>0</v>
          </cell>
          <cell r="G18">
            <v>0</v>
          </cell>
          <cell r="H18">
            <v>13967.280000000006</v>
          </cell>
          <cell r="I18">
            <v>13967.280000000006</v>
          </cell>
          <cell r="J18">
            <v>11400.186708288511</v>
          </cell>
        </row>
        <row r="19">
          <cell r="A19" t="str">
            <v>070005566</v>
          </cell>
          <cell r="B19" t="str">
            <v>CH D'ARDECHE MERIDIONALE</v>
          </cell>
          <cell r="C19" t="str">
            <v>Auvergne Rhône-Alpes</v>
          </cell>
          <cell r="D19">
            <v>31849.360000000044</v>
          </cell>
          <cell r="E19">
            <v>0</v>
          </cell>
          <cell r="F19">
            <v>134.77000000000001</v>
          </cell>
          <cell r="G19">
            <v>0</v>
          </cell>
          <cell r="H19">
            <v>31984.130000000045</v>
          </cell>
          <cell r="I19">
            <v>31984.130000000045</v>
          </cell>
          <cell r="J19">
            <v>26105.659348289155</v>
          </cell>
        </row>
        <row r="20">
          <cell r="A20" t="str">
            <v>070780358</v>
          </cell>
          <cell r="B20" t="str">
            <v>CH D'ARDECHE NORD</v>
          </cell>
          <cell r="C20" t="str">
            <v>Auvergne Rhône-Alpes</v>
          </cell>
          <cell r="D20">
            <v>7789.1679999999978</v>
          </cell>
          <cell r="E20">
            <v>0</v>
          </cell>
          <cell r="F20">
            <v>0</v>
          </cell>
          <cell r="G20">
            <v>0</v>
          </cell>
          <cell r="H20">
            <v>7789.1679999999978</v>
          </cell>
          <cell r="I20">
            <v>7789.1679999999978</v>
          </cell>
          <cell r="J20">
            <v>6357.5706581543536</v>
          </cell>
        </row>
        <row r="21">
          <cell r="A21" t="str">
            <v>080000037</v>
          </cell>
          <cell r="B21" t="str">
            <v>CH DE SEDAN</v>
          </cell>
          <cell r="C21" t="str">
            <v>Grand Est</v>
          </cell>
          <cell r="D21">
            <v>15107.229999999996</v>
          </cell>
          <cell r="E21">
            <v>0</v>
          </cell>
          <cell r="F21">
            <v>0</v>
          </cell>
          <cell r="G21">
            <v>0</v>
          </cell>
          <cell r="H21">
            <v>15107.229999999996</v>
          </cell>
          <cell r="I21">
            <v>15107.229999999996</v>
          </cell>
          <cell r="J21">
            <v>12330.621469968191</v>
          </cell>
        </row>
        <row r="22">
          <cell r="A22" t="str">
            <v>080000615</v>
          </cell>
          <cell r="B22" t="str">
            <v>CH CHARLEVILLE MEZIERES</v>
          </cell>
          <cell r="C22" t="str">
            <v>Grand Est</v>
          </cell>
          <cell r="D22">
            <v>62408.133999999991</v>
          </cell>
          <cell r="E22">
            <v>0</v>
          </cell>
          <cell r="F22">
            <v>0</v>
          </cell>
          <cell r="G22">
            <v>0</v>
          </cell>
          <cell r="H22">
            <v>62408.133999999991</v>
          </cell>
          <cell r="I22">
            <v>62408.133999999991</v>
          </cell>
          <cell r="J22">
            <v>50937.933492840973</v>
          </cell>
        </row>
        <row r="23">
          <cell r="A23" t="str">
            <v>080010473</v>
          </cell>
          <cell r="B23" t="str">
            <v>GCS TERRIT ARDEN NORD SITE CH CHARLEVI</v>
          </cell>
          <cell r="C23" t="str">
            <v>Grand Est</v>
          </cell>
          <cell r="D23">
            <v>14804.5</v>
          </cell>
          <cell r="E23">
            <v>0</v>
          </cell>
          <cell r="F23">
            <v>0</v>
          </cell>
          <cell r="G23">
            <v>0</v>
          </cell>
          <cell r="H23">
            <v>14804.5</v>
          </cell>
          <cell r="I23">
            <v>14804.5</v>
          </cell>
          <cell r="J23">
            <v>12083.531233200536</v>
          </cell>
        </row>
        <row r="24">
          <cell r="A24" t="str">
            <v>090781774</v>
          </cell>
          <cell r="B24" t="str">
            <v>CHIC DU VAL D ARIEGE</v>
          </cell>
          <cell r="C24" t="str">
            <v>Occitanie</v>
          </cell>
          <cell r="D24">
            <v>213260.9310000001</v>
          </cell>
          <cell r="E24">
            <v>0</v>
          </cell>
          <cell r="F24">
            <v>1010.051</v>
          </cell>
          <cell r="G24">
            <v>0</v>
          </cell>
          <cell r="H24">
            <v>214270.98200000011</v>
          </cell>
          <cell r="I24">
            <v>214270.98200000011</v>
          </cell>
          <cell r="J24">
            <v>174889.3987210342</v>
          </cell>
        </row>
        <row r="25">
          <cell r="A25" t="str">
            <v>100000017</v>
          </cell>
          <cell r="B25" t="str">
            <v>CH DE TROYES</v>
          </cell>
          <cell r="C25" t="str">
            <v>Grand Est</v>
          </cell>
          <cell r="D25">
            <v>149570.97699999996</v>
          </cell>
          <cell r="E25">
            <v>0</v>
          </cell>
          <cell r="F25">
            <v>0</v>
          </cell>
          <cell r="G25">
            <v>0</v>
          </cell>
          <cell r="H25">
            <v>149570.97699999996</v>
          </cell>
          <cell r="I25">
            <v>149570.97699999996</v>
          </cell>
          <cell r="J25">
            <v>122080.82489512098</v>
          </cell>
        </row>
        <row r="26">
          <cell r="A26" t="str">
            <v>110780061</v>
          </cell>
          <cell r="B26" t="str">
            <v>CH CARCASSONNE</v>
          </cell>
          <cell r="C26" t="str">
            <v>Occitanie</v>
          </cell>
          <cell r="D26">
            <v>195734.74900000007</v>
          </cell>
          <cell r="E26">
            <v>0</v>
          </cell>
          <cell r="F26">
            <v>0</v>
          </cell>
          <cell r="G26">
            <v>0</v>
          </cell>
          <cell r="H26">
            <v>195734.74900000007</v>
          </cell>
          <cell r="I26">
            <v>195734.74900000007</v>
          </cell>
          <cell r="J26">
            <v>159760.00222663165</v>
          </cell>
        </row>
        <row r="27">
          <cell r="A27" t="str">
            <v>110780137</v>
          </cell>
          <cell r="B27" t="str">
            <v>CH NARBONNE</v>
          </cell>
          <cell r="C27" t="str">
            <v>Occitanie</v>
          </cell>
          <cell r="D27">
            <v>9446.4759999999987</v>
          </cell>
          <cell r="E27">
            <v>0</v>
          </cell>
          <cell r="F27">
            <v>0</v>
          </cell>
          <cell r="G27">
            <v>0</v>
          </cell>
          <cell r="H27">
            <v>9446.4759999999987</v>
          </cell>
          <cell r="I27">
            <v>9446.4759999999987</v>
          </cell>
          <cell r="J27">
            <v>7710.2764557856908</v>
          </cell>
        </row>
        <row r="28">
          <cell r="A28" t="str">
            <v>120004619</v>
          </cell>
          <cell r="B28" t="str">
            <v>CH EMILE BOREL</v>
          </cell>
          <cell r="C28" t="str">
            <v>Occitanie</v>
          </cell>
          <cell r="D28">
            <v>827.16</v>
          </cell>
          <cell r="E28">
            <v>0</v>
          </cell>
          <cell r="F28">
            <v>0</v>
          </cell>
          <cell r="G28">
            <v>0</v>
          </cell>
          <cell r="H28">
            <v>827.16</v>
          </cell>
          <cell r="I28">
            <v>827.16</v>
          </cell>
          <cell r="J28">
            <v>675.1334860923472</v>
          </cell>
        </row>
        <row r="29">
          <cell r="A29" t="str">
            <v>120780044</v>
          </cell>
          <cell r="B29" t="str">
            <v>CH RODEZ</v>
          </cell>
          <cell r="C29" t="str">
            <v>Occitanie</v>
          </cell>
          <cell r="D29">
            <v>96220.551000000007</v>
          </cell>
          <cell r="E29">
            <v>0</v>
          </cell>
          <cell r="F29">
            <v>0</v>
          </cell>
          <cell r="G29">
            <v>0</v>
          </cell>
          <cell r="H29">
            <v>96220.551000000007</v>
          </cell>
          <cell r="I29">
            <v>96220.551000000007</v>
          </cell>
          <cell r="J29">
            <v>78535.852834223726</v>
          </cell>
        </row>
        <row r="30">
          <cell r="A30" t="str">
            <v>120780069</v>
          </cell>
          <cell r="B30" t="str">
            <v>CH VILLEFRANCHE-DE-ROUERGUE</v>
          </cell>
          <cell r="C30" t="str">
            <v>Occitanie</v>
          </cell>
          <cell r="D30">
            <v>15742</v>
          </cell>
          <cell r="E30">
            <v>0</v>
          </cell>
          <cell r="F30">
            <v>0</v>
          </cell>
          <cell r="G30">
            <v>0</v>
          </cell>
          <cell r="H30">
            <v>15742</v>
          </cell>
          <cell r="I30">
            <v>15742</v>
          </cell>
          <cell r="J30">
            <v>12848.724960183919</v>
          </cell>
        </row>
        <row r="31">
          <cell r="A31" t="str">
            <v>130001647</v>
          </cell>
          <cell r="B31" t="str">
            <v>INSTITUT PAOLI - CALMETTES</v>
          </cell>
          <cell r="C31" t="str">
            <v>Provence-Alpes-Côtes d'Azur</v>
          </cell>
          <cell r="D31">
            <v>786728.71699999971</v>
          </cell>
          <cell r="E31">
            <v>0</v>
          </cell>
          <cell r="F31">
            <v>0</v>
          </cell>
          <cell r="G31">
            <v>0</v>
          </cell>
          <cell r="H31">
            <v>786728.71699999971</v>
          </cell>
          <cell r="I31">
            <v>786728.71699999971</v>
          </cell>
          <cell r="J31">
            <v>642133.20435849112</v>
          </cell>
        </row>
        <row r="32">
          <cell r="A32" t="str">
            <v>130041916</v>
          </cell>
          <cell r="B32" t="str">
            <v>CH DU PAYS D'AIX CHI AIX PERTUIS</v>
          </cell>
          <cell r="C32" t="str">
            <v>Provence-Alpes-Côtes d'Azur</v>
          </cell>
          <cell r="D32">
            <v>225092.81000000006</v>
          </cell>
          <cell r="E32">
            <v>0</v>
          </cell>
          <cell r="F32">
            <v>0</v>
          </cell>
          <cell r="G32">
            <v>0</v>
          </cell>
          <cell r="H32">
            <v>225092.81000000006</v>
          </cell>
          <cell r="I32">
            <v>225092.81000000006</v>
          </cell>
          <cell r="J32">
            <v>183722.24661446686</v>
          </cell>
        </row>
        <row r="33">
          <cell r="A33" t="str">
            <v>130043664</v>
          </cell>
          <cell r="B33" t="str">
            <v>HÔPITAL EUROPEEN DESBIEF AMBROISE PARE</v>
          </cell>
          <cell r="C33" t="str">
            <v>Provence-Alpes-Côtes d'Azur</v>
          </cell>
          <cell r="D33">
            <v>317994.13</v>
          </cell>
          <cell r="E33">
            <v>0</v>
          </cell>
          <cell r="F33">
            <v>0</v>
          </cell>
          <cell r="G33">
            <v>0</v>
          </cell>
          <cell r="H33">
            <v>317994.13</v>
          </cell>
          <cell r="I33">
            <v>317994.13</v>
          </cell>
          <cell r="J33">
            <v>259548.9210597745</v>
          </cell>
        </row>
        <row r="34">
          <cell r="A34" t="str">
            <v>130781446</v>
          </cell>
          <cell r="B34" t="str">
            <v>CH D'AUBAGNE</v>
          </cell>
          <cell r="C34" t="str">
            <v>Provence-Alpes-Côtes d'Azur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130782634</v>
          </cell>
          <cell r="B35" t="str">
            <v>CH DE SALON</v>
          </cell>
          <cell r="C35" t="str">
            <v>Provence-Alpes-Côtes d'Azur</v>
          </cell>
          <cell r="D35">
            <v>60765.020000000019</v>
          </cell>
          <cell r="E35">
            <v>0</v>
          </cell>
          <cell r="F35">
            <v>0</v>
          </cell>
          <cell r="G35">
            <v>0</v>
          </cell>
          <cell r="H35">
            <v>60765.020000000019</v>
          </cell>
          <cell r="I35">
            <v>60765.020000000019</v>
          </cell>
          <cell r="J35">
            <v>49596.812932287852</v>
          </cell>
        </row>
        <row r="36">
          <cell r="A36" t="str">
            <v>130785652</v>
          </cell>
          <cell r="B36" t="str">
            <v>HÔPITAL SAINT JOSEPH</v>
          </cell>
          <cell r="C36" t="str">
            <v>Provence-Alpes-Côtes d'Azur</v>
          </cell>
          <cell r="D36">
            <v>460915.60000000009</v>
          </cell>
          <cell r="E36">
            <v>0</v>
          </cell>
          <cell r="F36">
            <v>0</v>
          </cell>
          <cell r="G36">
            <v>0</v>
          </cell>
          <cell r="H36">
            <v>460915.60000000009</v>
          </cell>
          <cell r="I36">
            <v>460915.60000000009</v>
          </cell>
          <cell r="J36">
            <v>376202.37417470134</v>
          </cell>
        </row>
        <row r="37">
          <cell r="A37" t="str">
            <v>130786049</v>
          </cell>
          <cell r="B37" t="str">
            <v>AP-HM</v>
          </cell>
          <cell r="C37" t="str">
            <v>Provence-Alpes-Côtes d'Azur</v>
          </cell>
          <cell r="D37">
            <v>2507036.602</v>
          </cell>
          <cell r="E37">
            <v>0</v>
          </cell>
          <cell r="F37">
            <v>185.92999999999995</v>
          </cell>
          <cell r="G37">
            <v>0</v>
          </cell>
          <cell r="H37">
            <v>2507222.5320000001</v>
          </cell>
          <cell r="I37">
            <v>2507222.5320000001</v>
          </cell>
          <cell r="J37">
            <v>2046411.6838803154</v>
          </cell>
        </row>
        <row r="38">
          <cell r="A38" t="str">
            <v>130789274</v>
          </cell>
          <cell r="B38" t="str">
            <v>CH D'ARLES</v>
          </cell>
          <cell r="C38" t="str">
            <v>Provence-Alpes-Côtes d'Azur</v>
          </cell>
          <cell r="D38">
            <v>55653.395999999993</v>
          </cell>
          <cell r="E38">
            <v>0</v>
          </cell>
          <cell r="F38">
            <v>0</v>
          </cell>
          <cell r="G38">
            <v>0</v>
          </cell>
          <cell r="H38">
            <v>55653.395999999993</v>
          </cell>
          <cell r="I38">
            <v>55653.395999999993</v>
          </cell>
          <cell r="J38">
            <v>45424.67147149027</v>
          </cell>
        </row>
        <row r="39">
          <cell r="A39" t="str">
            <v>130789316</v>
          </cell>
          <cell r="B39" t="str">
            <v>CH DE MARTIGUES</v>
          </cell>
          <cell r="C39" t="str">
            <v>Provence-Alpes-Côtes d'Azur</v>
          </cell>
          <cell r="D39">
            <v>51776.955999999947</v>
          </cell>
          <cell r="E39">
            <v>0</v>
          </cell>
          <cell r="F39">
            <v>0</v>
          </cell>
          <cell r="G39">
            <v>0</v>
          </cell>
          <cell r="H39">
            <v>51776.955999999947</v>
          </cell>
          <cell r="I39">
            <v>51776.955999999947</v>
          </cell>
          <cell r="J39">
            <v>42260.695395727606</v>
          </cell>
        </row>
        <row r="40">
          <cell r="A40" t="str">
            <v>140000035</v>
          </cell>
          <cell r="B40" t="str">
            <v>CH DE LISIEUX</v>
          </cell>
          <cell r="C40" t="str">
            <v>Normandie</v>
          </cell>
          <cell r="D40">
            <v>175978.53399999999</v>
          </cell>
          <cell r="E40">
            <v>0</v>
          </cell>
          <cell r="F40">
            <v>0</v>
          </cell>
          <cell r="G40">
            <v>0</v>
          </cell>
          <cell r="H40">
            <v>175978.53399999999</v>
          </cell>
          <cell r="I40">
            <v>175978.53399999999</v>
          </cell>
          <cell r="J40">
            <v>143634.84832056754</v>
          </cell>
        </row>
        <row r="41">
          <cell r="A41" t="str">
            <v>140000092</v>
          </cell>
          <cell r="B41" t="str">
            <v>CH DE BAYEUX</v>
          </cell>
          <cell r="C41" t="str">
            <v>Normandie</v>
          </cell>
          <cell r="D41">
            <v>60939.44</v>
          </cell>
          <cell r="E41">
            <v>0</v>
          </cell>
          <cell r="F41">
            <v>0</v>
          </cell>
          <cell r="G41">
            <v>0</v>
          </cell>
          <cell r="H41">
            <v>60939.44</v>
          </cell>
          <cell r="I41">
            <v>60939.44</v>
          </cell>
          <cell r="J41">
            <v>49739.175694805643</v>
          </cell>
        </row>
        <row r="42">
          <cell r="A42" t="str">
            <v>140000100</v>
          </cell>
          <cell r="B42" t="str">
            <v>CHU COTE DE NACRE CAEN</v>
          </cell>
          <cell r="C42" t="str">
            <v>Normandie</v>
          </cell>
          <cell r="D42">
            <v>888433.87799999956</v>
          </cell>
          <cell r="E42">
            <v>0</v>
          </cell>
          <cell r="F42">
            <v>0</v>
          </cell>
          <cell r="G42">
            <v>0</v>
          </cell>
          <cell r="H42">
            <v>888433.87799999956</v>
          </cell>
          <cell r="I42">
            <v>888433.87799999956</v>
          </cell>
          <cell r="J42">
            <v>725145.63230412849</v>
          </cell>
        </row>
        <row r="43">
          <cell r="A43" t="str">
            <v>140000159</v>
          </cell>
          <cell r="B43" t="str">
            <v>CH DE VIRE</v>
          </cell>
          <cell r="C43" t="str">
            <v>Normandie</v>
          </cell>
          <cell r="D43">
            <v>36766.214999999997</v>
          </cell>
          <cell r="E43">
            <v>0</v>
          </cell>
          <cell r="F43">
            <v>0</v>
          </cell>
          <cell r="G43">
            <v>0</v>
          </cell>
          <cell r="H43">
            <v>36766.214999999997</v>
          </cell>
          <cell r="I43">
            <v>36766.214999999997</v>
          </cell>
          <cell r="J43">
            <v>30008.828888450538</v>
          </cell>
        </row>
        <row r="44">
          <cell r="A44" t="str">
            <v>140000555</v>
          </cell>
          <cell r="B44" t="str">
            <v>CLCC FRANÇOIS BACLESSE</v>
          </cell>
          <cell r="C44" t="str">
            <v>Normandie</v>
          </cell>
          <cell r="D44">
            <v>440317.13999999966</v>
          </cell>
          <cell r="E44">
            <v>0</v>
          </cell>
          <cell r="F44">
            <v>0</v>
          </cell>
          <cell r="G44">
            <v>0</v>
          </cell>
          <cell r="H44">
            <v>440317.13999999966</v>
          </cell>
          <cell r="I44">
            <v>440317.13999999966</v>
          </cell>
          <cell r="J44">
            <v>359389.77430534834</v>
          </cell>
        </row>
        <row r="45">
          <cell r="A45" t="str">
            <v>150780096</v>
          </cell>
          <cell r="B45" t="str">
            <v>CH HENRI MONDOR AURILLAC</v>
          </cell>
          <cell r="C45" t="str">
            <v>Auvergne Rhône-Alpes</v>
          </cell>
          <cell r="D45">
            <v>188126.40000000002</v>
          </cell>
          <cell r="E45">
            <v>0</v>
          </cell>
          <cell r="F45">
            <v>0</v>
          </cell>
          <cell r="G45">
            <v>0</v>
          </cell>
          <cell r="H45">
            <v>188126.40000000002</v>
          </cell>
          <cell r="I45">
            <v>188126.40000000002</v>
          </cell>
          <cell r="J45">
            <v>153550.01723729796</v>
          </cell>
        </row>
        <row r="46">
          <cell r="A46" t="str">
            <v>160000451</v>
          </cell>
          <cell r="B46" t="str">
            <v>CH ANGOULEME</v>
          </cell>
          <cell r="C46" t="str">
            <v>Nouvelle - Aquitaine</v>
          </cell>
          <cell r="D46">
            <v>111757.5</v>
          </cell>
          <cell r="E46">
            <v>0</v>
          </cell>
          <cell r="F46">
            <v>0</v>
          </cell>
          <cell r="G46">
            <v>0</v>
          </cell>
          <cell r="H46">
            <v>111757.5</v>
          </cell>
          <cell r="I46">
            <v>111757.5</v>
          </cell>
          <cell r="J46">
            <v>91217.213806235202</v>
          </cell>
        </row>
        <row r="47">
          <cell r="A47" t="str">
            <v>160014411</v>
          </cell>
          <cell r="B47" t="str">
            <v>CHIC DU PAYS DE COGNAC</v>
          </cell>
          <cell r="C47" t="str">
            <v>Nouvelle - Aquitaine</v>
          </cell>
          <cell r="D47">
            <v>669.34500000000003</v>
          </cell>
          <cell r="E47">
            <v>0</v>
          </cell>
          <cell r="F47">
            <v>0</v>
          </cell>
          <cell r="G47">
            <v>0</v>
          </cell>
          <cell r="H47">
            <v>669.34500000000003</v>
          </cell>
          <cell r="I47">
            <v>669.34500000000003</v>
          </cell>
          <cell r="J47">
            <v>546.3238348668724</v>
          </cell>
        </row>
        <row r="48">
          <cell r="A48" t="str">
            <v>170024194</v>
          </cell>
          <cell r="B48" t="str">
            <v>GROUPEMENT HOSPITALIER DE LA ROCHELLE-RE-AUNIS</v>
          </cell>
          <cell r="C48" t="str">
            <v>Nouvelle - Aquitaine</v>
          </cell>
          <cell r="D48">
            <v>388080.02400000021</v>
          </cell>
          <cell r="E48">
            <v>0</v>
          </cell>
          <cell r="F48">
            <v>14987.73</v>
          </cell>
          <cell r="G48">
            <v>0</v>
          </cell>
          <cell r="H48">
            <v>403067.75400000019</v>
          </cell>
          <cell r="I48">
            <v>403067.75400000019</v>
          </cell>
          <cell r="J48">
            <v>328986.57803742058</v>
          </cell>
        </row>
        <row r="49">
          <cell r="A49" t="str">
            <v>170780050</v>
          </cell>
          <cell r="B49" t="str">
            <v>CH DE JONZAC</v>
          </cell>
          <cell r="C49" t="str">
            <v>Nouvelle - Aquitaine</v>
          </cell>
          <cell r="D49">
            <v>6692.6549999999988</v>
          </cell>
          <cell r="E49">
            <v>0</v>
          </cell>
          <cell r="F49">
            <v>0</v>
          </cell>
          <cell r="G49">
            <v>0</v>
          </cell>
          <cell r="H49">
            <v>6692.6549999999988</v>
          </cell>
          <cell r="I49">
            <v>6692.6549999999988</v>
          </cell>
          <cell r="J49">
            <v>5462.5894643882411</v>
          </cell>
        </row>
        <row r="50">
          <cell r="A50" t="str">
            <v>170780175</v>
          </cell>
          <cell r="B50" t="str">
            <v>CH DE SAINTES</v>
          </cell>
          <cell r="C50" t="str">
            <v>Nouvelle - Aquitaine</v>
          </cell>
          <cell r="D50">
            <v>148399.15599999996</v>
          </cell>
          <cell r="E50">
            <v>0</v>
          </cell>
          <cell r="F50">
            <v>0</v>
          </cell>
          <cell r="G50">
            <v>0</v>
          </cell>
          <cell r="H50">
            <v>148399.15599999996</v>
          </cell>
          <cell r="I50">
            <v>148399.15599999996</v>
          </cell>
          <cell r="J50">
            <v>121124.37681155042</v>
          </cell>
        </row>
        <row r="51">
          <cell r="A51" t="str">
            <v>170780191</v>
          </cell>
          <cell r="B51" t="str">
            <v>CH DE ROYAN</v>
          </cell>
          <cell r="C51" t="str">
            <v>Nouvelle - Aquitaine</v>
          </cell>
          <cell r="D51">
            <v>48885.570000000007</v>
          </cell>
          <cell r="E51">
            <v>0</v>
          </cell>
          <cell r="F51">
            <v>0</v>
          </cell>
          <cell r="G51">
            <v>0</v>
          </cell>
          <cell r="H51">
            <v>48885.570000000007</v>
          </cell>
          <cell r="I51">
            <v>48885.570000000007</v>
          </cell>
          <cell r="J51">
            <v>39900.726937607571</v>
          </cell>
        </row>
        <row r="52">
          <cell r="A52" t="str">
            <v>170780225</v>
          </cell>
          <cell r="B52" t="str">
            <v>CH ROCHEFORT-SUR-MER</v>
          </cell>
          <cell r="C52" t="str">
            <v>Nouvelle - Aquitaine</v>
          </cell>
          <cell r="D52">
            <v>37537.10000000002</v>
          </cell>
          <cell r="E52">
            <v>0</v>
          </cell>
          <cell r="F52">
            <v>0</v>
          </cell>
          <cell r="G52">
            <v>0</v>
          </cell>
          <cell r="H52">
            <v>37537.10000000002</v>
          </cell>
          <cell r="I52">
            <v>37537.10000000002</v>
          </cell>
          <cell r="J52">
            <v>30638.030345757852</v>
          </cell>
        </row>
        <row r="53">
          <cell r="A53" t="str">
            <v>180000028</v>
          </cell>
          <cell r="B53" t="str">
            <v>CH J. COEUR BOURGES</v>
          </cell>
          <cell r="C53" t="str">
            <v>Centre - Val de Loire</v>
          </cell>
          <cell r="D53">
            <v>107672.47</v>
          </cell>
          <cell r="E53">
            <v>0</v>
          </cell>
          <cell r="F53">
            <v>1095.4700000000003</v>
          </cell>
          <cell r="G53">
            <v>0</v>
          </cell>
          <cell r="H53">
            <v>108767.94</v>
          </cell>
          <cell r="I53">
            <v>108767.94</v>
          </cell>
          <cell r="J53">
            <v>88777.115077232054</v>
          </cell>
        </row>
        <row r="54">
          <cell r="A54" t="str">
            <v>180000051</v>
          </cell>
          <cell r="B54" t="str">
            <v>CH VIERZON</v>
          </cell>
          <cell r="C54" t="str">
            <v>Centre - Val de Loire</v>
          </cell>
          <cell r="D54">
            <v>9893.510000000002</v>
          </cell>
          <cell r="E54">
            <v>0</v>
          </cell>
          <cell r="F54">
            <v>0</v>
          </cell>
          <cell r="G54">
            <v>0</v>
          </cell>
          <cell r="H54">
            <v>9893.510000000002</v>
          </cell>
          <cell r="I54">
            <v>9893.510000000002</v>
          </cell>
          <cell r="J54">
            <v>8075.1485758372019</v>
          </cell>
        </row>
        <row r="55">
          <cell r="A55" t="str">
            <v>190000042</v>
          </cell>
          <cell r="B55" t="str">
            <v>CH BRIVE</v>
          </cell>
          <cell r="C55" t="str">
            <v>Nouvelle - Aquitaine</v>
          </cell>
          <cell r="D55">
            <v>438703.71399999969</v>
          </cell>
          <cell r="E55">
            <v>0</v>
          </cell>
          <cell r="F55">
            <v>0</v>
          </cell>
          <cell r="G55">
            <v>0</v>
          </cell>
          <cell r="H55">
            <v>438703.71399999969</v>
          </cell>
          <cell r="I55">
            <v>438703.71399999969</v>
          </cell>
          <cell r="J55">
            <v>358072.88528758631</v>
          </cell>
        </row>
        <row r="56">
          <cell r="A56" t="str">
            <v>210012175</v>
          </cell>
          <cell r="B56" t="str">
            <v>HOSPICES CIVILS DE BEAUNE</v>
          </cell>
          <cell r="C56" t="str">
            <v>Bourgogne Franche-Comté</v>
          </cell>
          <cell r="D56">
            <v>204.25</v>
          </cell>
          <cell r="E56">
            <v>0</v>
          </cell>
          <cell r="F56">
            <v>452.41</v>
          </cell>
          <cell r="G56">
            <v>0</v>
          </cell>
          <cell r="H56">
            <v>656.66000000000008</v>
          </cell>
          <cell r="I56">
            <v>656.66000000000008</v>
          </cell>
          <cell r="J56">
            <v>535.97025361163605</v>
          </cell>
        </row>
        <row r="57">
          <cell r="A57" t="str">
            <v>210987731</v>
          </cell>
          <cell r="B57" t="str">
            <v>CENTRE GEORGES-FRANCOIS LECLERC</v>
          </cell>
          <cell r="C57" t="str">
            <v>Bourgogne Franche-Comté</v>
          </cell>
          <cell r="D57">
            <v>270348.62999999989</v>
          </cell>
          <cell r="E57">
            <v>0</v>
          </cell>
          <cell r="F57">
            <v>0</v>
          </cell>
          <cell r="G57">
            <v>0</v>
          </cell>
          <cell r="H57">
            <v>270348.62999999989</v>
          </cell>
          <cell r="I57">
            <v>270348.62999999989</v>
          </cell>
          <cell r="J57">
            <v>220660.34749285516</v>
          </cell>
        </row>
        <row r="58">
          <cell r="A58" t="str">
            <v>210780581</v>
          </cell>
          <cell r="B58" t="str">
            <v>CHU DE DIJON</v>
          </cell>
          <cell r="C58" t="str">
            <v>Bourgogne Franche-Comté</v>
          </cell>
          <cell r="D58">
            <v>1119536.5609999988</v>
          </cell>
          <cell r="E58">
            <v>0</v>
          </cell>
          <cell r="F58">
            <v>0</v>
          </cell>
          <cell r="G58">
            <v>0</v>
          </cell>
          <cell r="H58">
            <v>1119536.5609999988</v>
          </cell>
          <cell r="I58">
            <v>1119536.5609999988</v>
          </cell>
          <cell r="J58">
            <v>913773.17717946589</v>
          </cell>
        </row>
        <row r="59">
          <cell r="A59" t="str">
            <v>220000020</v>
          </cell>
          <cell r="B59" t="str">
            <v>CH ST BRIEUC</v>
          </cell>
          <cell r="C59" t="str">
            <v>Bretagne</v>
          </cell>
          <cell r="D59">
            <v>181864.54700000025</v>
          </cell>
          <cell r="E59">
            <v>0</v>
          </cell>
          <cell r="F59">
            <v>0</v>
          </cell>
          <cell r="G59">
            <v>0</v>
          </cell>
          <cell r="H59">
            <v>181864.54700000025</v>
          </cell>
          <cell r="I59">
            <v>181864.54700000025</v>
          </cell>
          <cell r="J59">
            <v>148439.05122674658</v>
          </cell>
        </row>
        <row r="60">
          <cell r="A60" t="str">
            <v>220000046</v>
          </cell>
          <cell r="B60" t="str">
            <v>CH RENÉ PLÉVEN DINAN</v>
          </cell>
          <cell r="C60" t="str">
            <v>Bretagne</v>
          </cell>
          <cell r="D60">
            <v>199614.17999999996</v>
          </cell>
          <cell r="E60">
            <v>0</v>
          </cell>
          <cell r="F60">
            <v>0</v>
          </cell>
          <cell r="G60">
            <v>0</v>
          </cell>
          <cell r="H60">
            <v>199614.17999999996</v>
          </cell>
          <cell r="I60">
            <v>199614.17999999996</v>
          </cell>
          <cell r="J60">
            <v>162926.41957646076</v>
          </cell>
        </row>
        <row r="61">
          <cell r="A61" t="str">
            <v>220000079</v>
          </cell>
          <cell r="B61" t="str">
            <v>CH GUINGAMP</v>
          </cell>
          <cell r="C61" t="str">
            <v>Bretagne</v>
          </cell>
          <cell r="D61">
            <v>5921.7999999999993</v>
          </cell>
          <cell r="E61">
            <v>0</v>
          </cell>
          <cell r="F61">
            <v>0</v>
          </cell>
          <cell r="G61">
            <v>0</v>
          </cell>
          <cell r="H61">
            <v>5921.7999999999993</v>
          </cell>
          <cell r="I61">
            <v>5921.7999999999993</v>
          </cell>
          <cell r="J61">
            <v>4833.4124932802142</v>
          </cell>
        </row>
        <row r="62">
          <cell r="A62" t="str">
            <v>220000103</v>
          </cell>
          <cell r="B62" t="str">
            <v>CH LANNION</v>
          </cell>
          <cell r="C62" t="str">
            <v>Bretagne</v>
          </cell>
          <cell r="D62">
            <v>119995.82</v>
          </cell>
          <cell r="E62">
            <v>0</v>
          </cell>
          <cell r="F62">
            <v>42.17</v>
          </cell>
          <cell r="G62">
            <v>0</v>
          </cell>
          <cell r="H62">
            <v>120037.99</v>
          </cell>
          <cell r="I62">
            <v>120037.99</v>
          </cell>
          <cell r="J62">
            <v>97975.804744207082</v>
          </cell>
        </row>
        <row r="63">
          <cell r="A63" t="str">
            <v>230780041</v>
          </cell>
          <cell r="B63" t="str">
            <v>CH GUERET</v>
          </cell>
          <cell r="C63" t="str">
            <v>Nouvelle - Aquitaine</v>
          </cell>
          <cell r="D63">
            <v>9207.6340000000018</v>
          </cell>
          <cell r="E63">
            <v>0</v>
          </cell>
          <cell r="F63">
            <v>0</v>
          </cell>
          <cell r="G63">
            <v>0</v>
          </cell>
          <cell r="H63">
            <v>9207.6340000000018</v>
          </cell>
          <cell r="I63">
            <v>9207.6340000000018</v>
          </cell>
          <cell r="J63">
            <v>7515.3320289695166</v>
          </cell>
        </row>
        <row r="64">
          <cell r="A64" t="str">
            <v>230780082</v>
          </cell>
          <cell r="B64" t="str">
            <v>CENTRE MÉDICAL NATIONAL STE FEYRE</v>
          </cell>
          <cell r="C64" t="str">
            <v>Nouvelle - Aquitaine</v>
          </cell>
          <cell r="D64">
            <v>144910.52000000002</v>
          </cell>
          <cell r="E64">
            <v>0</v>
          </cell>
          <cell r="F64">
            <v>0</v>
          </cell>
          <cell r="G64">
            <v>0</v>
          </cell>
          <cell r="H64">
            <v>144910.52000000002</v>
          </cell>
          <cell r="I64">
            <v>144910.52000000002</v>
          </cell>
          <cell r="J64">
            <v>118276.92893642685</v>
          </cell>
        </row>
        <row r="65">
          <cell r="A65" t="str">
            <v>240000059</v>
          </cell>
          <cell r="B65" t="str">
            <v>CH BERGERAC</v>
          </cell>
          <cell r="C65" t="str">
            <v>Nouvelle - Aquitaine</v>
          </cell>
          <cell r="D65">
            <v>3008.6699999999983</v>
          </cell>
          <cell r="E65">
            <v>0</v>
          </cell>
          <cell r="F65">
            <v>0</v>
          </cell>
          <cell r="G65">
            <v>0</v>
          </cell>
          <cell r="H65">
            <v>3008.6699999999983</v>
          </cell>
          <cell r="I65">
            <v>3008.6699999999983</v>
          </cell>
          <cell r="J65">
            <v>2455.6964379339684</v>
          </cell>
        </row>
        <row r="66">
          <cell r="A66" t="str">
            <v>240000117</v>
          </cell>
          <cell r="B66" t="str">
            <v>CH PERIGUEUX</v>
          </cell>
          <cell r="C66" t="str">
            <v>Nouvelle - Aquitaine</v>
          </cell>
          <cell r="D66">
            <v>13252.5</v>
          </cell>
          <cell r="E66">
            <v>0</v>
          </cell>
          <cell r="F66">
            <v>0</v>
          </cell>
          <cell r="G66">
            <v>0</v>
          </cell>
          <cell r="H66">
            <v>13252.5</v>
          </cell>
          <cell r="I66">
            <v>13252.5</v>
          </cell>
          <cell r="J66">
            <v>10816.778524637111</v>
          </cell>
        </row>
        <row r="67">
          <cell r="A67" t="str">
            <v>250000015</v>
          </cell>
          <cell r="B67" t="str">
            <v>CHU BESANCON</v>
          </cell>
          <cell r="C67" t="str">
            <v>Bourgogne Franche-Comté</v>
          </cell>
          <cell r="D67">
            <v>1200415.0780000016</v>
          </cell>
          <cell r="E67">
            <v>0</v>
          </cell>
          <cell r="F67">
            <v>0</v>
          </cell>
          <cell r="G67">
            <v>0</v>
          </cell>
          <cell r="H67">
            <v>1200415.0780000016</v>
          </cell>
          <cell r="I67">
            <v>1200415.0780000016</v>
          </cell>
          <cell r="J67">
            <v>979786.75995932834</v>
          </cell>
        </row>
        <row r="68">
          <cell r="A68" t="str">
            <v>250000452</v>
          </cell>
          <cell r="B68" t="str">
            <v>CHIC DE HAUTE-COMTÉ</v>
          </cell>
          <cell r="C68" t="str">
            <v>Bourgogne Franche-Comté</v>
          </cell>
          <cell r="D68">
            <v>10766.441999999995</v>
          </cell>
          <cell r="E68">
            <v>0</v>
          </cell>
          <cell r="F68">
            <v>0</v>
          </cell>
          <cell r="G68">
            <v>0</v>
          </cell>
          <cell r="H68">
            <v>10766.441999999995</v>
          </cell>
          <cell r="I68">
            <v>10766.441999999995</v>
          </cell>
          <cell r="J68">
            <v>8787.6414723524595</v>
          </cell>
        </row>
        <row r="69">
          <cell r="A69" t="str">
            <v>260000021</v>
          </cell>
          <cell r="B69" t="str">
            <v>CH DE VALENCE</v>
          </cell>
          <cell r="C69" t="str">
            <v>Auvergne Rhône-Alpes</v>
          </cell>
          <cell r="D69">
            <v>342419.4300000004</v>
          </cell>
          <cell r="E69">
            <v>0</v>
          </cell>
          <cell r="F69">
            <v>0</v>
          </cell>
          <cell r="G69">
            <v>0</v>
          </cell>
          <cell r="H69">
            <v>342419.4300000004</v>
          </cell>
          <cell r="I69">
            <v>342419.4300000004</v>
          </cell>
          <cell r="J69">
            <v>279485.01315544121</v>
          </cell>
        </row>
        <row r="70">
          <cell r="A70" t="str">
            <v>260000047</v>
          </cell>
          <cell r="B70" t="str">
            <v>GROUPEMENT HOSPITALIER PORTES DE PROVENCE</v>
          </cell>
          <cell r="C70" t="str">
            <v>Auvergne Rhône-Alpes</v>
          </cell>
          <cell r="D70">
            <v>164350.44000000018</v>
          </cell>
          <cell r="E70">
            <v>0</v>
          </cell>
          <cell r="F70">
            <v>0</v>
          </cell>
          <cell r="G70">
            <v>0</v>
          </cell>
          <cell r="H70">
            <v>164350.44000000018</v>
          </cell>
          <cell r="I70">
            <v>164350.44000000018</v>
          </cell>
          <cell r="J70">
            <v>134143.92076262305</v>
          </cell>
        </row>
        <row r="71">
          <cell r="A71" t="str">
            <v>260016910</v>
          </cell>
          <cell r="B71" t="str">
            <v>HÔPITAUX DROME NORD</v>
          </cell>
          <cell r="C71" t="str">
            <v>Auvergne Rhône-Alpes</v>
          </cell>
          <cell r="D71">
            <v>93770.198000000048</v>
          </cell>
          <cell r="E71">
            <v>0</v>
          </cell>
          <cell r="F71">
            <v>0</v>
          </cell>
          <cell r="G71">
            <v>0</v>
          </cell>
          <cell r="H71">
            <v>93770.198000000048</v>
          </cell>
          <cell r="I71">
            <v>93770.198000000048</v>
          </cell>
          <cell r="J71">
            <v>76535.85844009585</v>
          </cell>
        </row>
        <row r="72">
          <cell r="A72" t="str">
            <v>270023724</v>
          </cell>
          <cell r="B72" t="str">
            <v>CHIC EURE SEINE HÔPITAUX EVREUX-VERNON</v>
          </cell>
          <cell r="C72" t="str">
            <v>Normandie</v>
          </cell>
          <cell r="D72">
            <v>432324.70000000019</v>
          </cell>
          <cell r="E72">
            <v>0</v>
          </cell>
          <cell r="F72">
            <v>0</v>
          </cell>
          <cell r="G72">
            <v>0</v>
          </cell>
          <cell r="H72">
            <v>432324.70000000019</v>
          </cell>
          <cell r="I72">
            <v>432324.70000000019</v>
          </cell>
          <cell r="J72">
            <v>352866.29169063823</v>
          </cell>
        </row>
        <row r="73">
          <cell r="A73" t="str">
            <v>280000183</v>
          </cell>
          <cell r="B73" t="str">
            <v>CH VICTOR JOUSSELIN</v>
          </cell>
          <cell r="C73" t="str">
            <v>Centre - Val de Loire</v>
          </cell>
          <cell r="D73">
            <v>49407.630000000005</v>
          </cell>
          <cell r="E73">
            <v>0</v>
          </cell>
          <cell r="F73">
            <v>0</v>
          </cell>
          <cell r="G73">
            <v>0</v>
          </cell>
          <cell r="H73">
            <v>49407.630000000005</v>
          </cell>
          <cell r="I73">
            <v>49407.630000000005</v>
          </cell>
          <cell r="J73">
            <v>40326.835777190434</v>
          </cell>
        </row>
        <row r="74">
          <cell r="A74" t="str">
            <v>280500075</v>
          </cell>
          <cell r="B74" t="str">
            <v>CH DE CHATEAUDUN</v>
          </cell>
          <cell r="C74" t="str">
            <v>Centre - Val de Loire</v>
          </cell>
          <cell r="D74">
            <v>68062.45</v>
          </cell>
          <cell r="E74">
            <v>0</v>
          </cell>
          <cell r="F74">
            <v>0</v>
          </cell>
          <cell r="G74">
            <v>0</v>
          </cell>
          <cell r="H74">
            <v>68062.45</v>
          </cell>
          <cell r="I74">
            <v>68062.45</v>
          </cell>
          <cell r="J74">
            <v>55553.023768661544</v>
          </cell>
        </row>
        <row r="75">
          <cell r="A75" t="str">
            <v>280000134</v>
          </cell>
          <cell r="B75" t="str">
            <v>CH CHARTRES</v>
          </cell>
          <cell r="C75" t="str">
            <v>Centre - Val de Loire</v>
          </cell>
          <cell r="D75">
            <v>193759.50000000012</v>
          </cell>
          <cell r="E75">
            <v>0</v>
          </cell>
          <cell r="F75">
            <v>0</v>
          </cell>
          <cell r="G75">
            <v>0</v>
          </cell>
          <cell r="H75">
            <v>193759.50000000012</v>
          </cell>
          <cell r="I75">
            <v>193759.50000000012</v>
          </cell>
          <cell r="J75">
            <v>158147.79087299947</v>
          </cell>
        </row>
        <row r="76">
          <cell r="A76" t="str">
            <v>290000017</v>
          </cell>
          <cell r="B76" t="str">
            <v>CHU BREST</v>
          </cell>
          <cell r="C76" t="str">
            <v>Bretagne</v>
          </cell>
          <cell r="D76">
            <v>665836.6929999995</v>
          </cell>
          <cell r="E76">
            <v>0</v>
          </cell>
          <cell r="F76">
            <v>0</v>
          </cell>
          <cell r="G76">
            <v>0</v>
          </cell>
          <cell r="H76">
            <v>665836.6929999995</v>
          </cell>
          <cell r="I76">
            <v>665836.6929999995</v>
          </cell>
          <cell r="J76">
            <v>543460.33139089134</v>
          </cell>
        </row>
        <row r="77">
          <cell r="A77" t="str">
            <v>290000041</v>
          </cell>
          <cell r="B77" t="str">
            <v>CH FERDINAND GRALL LANDERNEAU</v>
          </cell>
          <cell r="C77" t="str">
            <v>Bretagne</v>
          </cell>
          <cell r="D77">
            <v>211231.80000000005</v>
          </cell>
          <cell r="E77">
            <v>0</v>
          </cell>
          <cell r="F77">
            <v>0</v>
          </cell>
          <cell r="G77">
            <v>0</v>
          </cell>
          <cell r="H77">
            <v>211231.80000000005</v>
          </cell>
          <cell r="I77">
            <v>211231.80000000005</v>
          </cell>
          <cell r="J77">
            <v>172408.79818603597</v>
          </cell>
        </row>
        <row r="78">
          <cell r="A78" t="str">
            <v>290000074</v>
          </cell>
          <cell r="B78" t="str">
            <v>CH DOUARNENEZ</v>
          </cell>
          <cell r="C78" t="str">
            <v>Bretagne</v>
          </cell>
          <cell r="D78">
            <v>274.98599999999988</v>
          </cell>
          <cell r="E78">
            <v>0</v>
          </cell>
          <cell r="F78">
            <v>0</v>
          </cell>
          <cell r="G78">
            <v>0</v>
          </cell>
          <cell r="H78">
            <v>274.98599999999988</v>
          </cell>
          <cell r="I78">
            <v>274.98599999999988</v>
          </cell>
          <cell r="J78">
            <v>224.44539968880281</v>
          </cell>
        </row>
        <row r="79">
          <cell r="A79" t="str">
            <v>290020700</v>
          </cell>
          <cell r="B79" t="str">
            <v>CHIC DE CORNOUAILLE QUIMPER</v>
          </cell>
          <cell r="C79" t="str">
            <v>Bretagne</v>
          </cell>
          <cell r="D79">
            <v>525215.62699999986</v>
          </cell>
          <cell r="E79">
            <v>0</v>
          </cell>
          <cell r="F79">
            <v>0</v>
          </cell>
          <cell r="G79">
            <v>0</v>
          </cell>
          <cell r="H79">
            <v>525215.62699999986</v>
          </cell>
          <cell r="I79">
            <v>525215.62699999986</v>
          </cell>
          <cell r="J79">
            <v>428684.48330031417</v>
          </cell>
        </row>
        <row r="80">
          <cell r="A80" t="str">
            <v>290021542</v>
          </cell>
          <cell r="B80" t="str">
            <v>CH DES PAYS DE MORLAIX</v>
          </cell>
          <cell r="C80" t="str">
            <v>Bretagne</v>
          </cell>
          <cell r="D80">
            <v>160841.96999999997</v>
          </cell>
          <cell r="E80">
            <v>0</v>
          </cell>
          <cell r="F80">
            <v>0</v>
          </cell>
          <cell r="G80">
            <v>0</v>
          </cell>
          <cell r="H80">
            <v>160841.96999999997</v>
          </cell>
          <cell r="I80">
            <v>160841.96999999997</v>
          </cell>
          <cell r="J80">
            <v>131280.28424495953</v>
          </cell>
        </row>
        <row r="81">
          <cell r="A81" t="str">
            <v>2A0000014</v>
          </cell>
          <cell r="B81" t="str">
            <v>CH GAL D'AJACCIO</v>
          </cell>
          <cell r="C81" t="str">
            <v>Corse</v>
          </cell>
          <cell r="D81">
            <v>44413.5</v>
          </cell>
          <cell r="E81">
            <v>0</v>
          </cell>
          <cell r="F81">
            <v>0</v>
          </cell>
          <cell r="G81">
            <v>0</v>
          </cell>
          <cell r="H81">
            <v>44413.5</v>
          </cell>
          <cell r="I81">
            <v>44413.5</v>
          </cell>
          <cell r="J81">
            <v>36250.59369960161</v>
          </cell>
        </row>
        <row r="82">
          <cell r="A82" t="str">
            <v>2A0000386</v>
          </cell>
          <cell r="B82" t="str">
            <v>CHS DE CASTELLUCCIO</v>
          </cell>
          <cell r="C82" t="str">
            <v>Corse</v>
          </cell>
          <cell r="D82">
            <v>221194.86399999994</v>
          </cell>
          <cell r="E82">
            <v>0</v>
          </cell>
          <cell r="F82">
            <v>0</v>
          </cell>
          <cell r="G82">
            <v>0</v>
          </cell>
          <cell r="H82">
            <v>221194.86399999994</v>
          </cell>
          <cell r="I82">
            <v>221194.86399999994</v>
          </cell>
          <cell r="J82">
            <v>180540.71719865882</v>
          </cell>
        </row>
        <row r="83">
          <cell r="A83" t="str">
            <v>2B0000020</v>
          </cell>
          <cell r="B83" t="str">
            <v>CH BASTIA</v>
          </cell>
          <cell r="C83" t="str">
            <v>Corse</v>
          </cell>
          <cell r="D83">
            <v>210126.70000000007</v>
          </cell>
          <cell r="E83">
            <v>0</v>
          </cell>
          <cell r="F83">
            <v>0</v>
          </cell>
          <cell r="G83">
            <v>0</v>
          </cell>
          <cell r="H83">
            <v>210126.70000000007</v>
          </cell>
          <cell r="I83">
            <v>210126.70000000007</v>
          </cell>
          <cell r="J83">
            <v>171506.80822583401</v>
          </cell>
        </row>
        <row r="84">
          <cell r="A84" t="str">
            <v>300780038</v>
          </cell>
          <cell r="B84" t="str">
            <v>CHU NIMES</v>
          </cell>
          <cell r="C84" t="str">
            <v>Occitanie</v>
          </cell>
          <cell r="D84">
            <v>1467759.44</v>
          </cell>
          <cell r="E84">
            <v>0</v>
          </cell>
          <cell r="F84">
            <v>0</v>
          </cell>
          <cell r="G84">
            <v>0</v>
          </cell>
          <cell r="H84">
            <v>1467759.44</v>
          </cell>
          <cell r="I84">
            <v>1467759.44</v>
          </cell>
          <cell r="J84">
            <v>1197995.0039558869</v>
          </cell>
        </row>
        <row r="85">
          <cell r="A85" t="str">
            <v>300780046</v>
          </cell>
          <cell r="B85" t="str">
            <v>CH ALES</v>
          </cell>
          <cell r="C85" t="str">
            <v>Occitanie</v>
          </cell>
          <cell r="D85">
            <v>151737.16599999991</v>
          </cell>
          <cell r="E85">
            <v>0</v>
          </cell>
          <cell r="F85">
            <v>0</v>
          </cell>
          <cell r="G85">
            <v>0</v>
          </cell>
          <cell r="H85">
            <v>151737.16599999991</v>
          </cell>
          <cell r="I85">
            <v>151737.16599999991</v>
          </cell>
          <cell r="J85">
            <v>123848.8827449987</v>
          </cell>
        </row>
        <row r="86">
          <cell r="A86" t="str">
            <v>300780053</v>
          </cell>
          <cell r="B86" t="str">
            <v>CH BAGNOLS SUR CEZE</v>
          </cell>
          <cell r="C86" t="str">
            <v>Occitanie</v>
          </cell>
          <cell r="D86">
            <v>75565.86</v>
          </cell>
          <cell r="E86">
            <v>0</v>
          </cell>
          <cell r="F86">
            <v>0</v>
          </cell>
          <cell r="G86">
            <v>0</v>
          </cell>
          <cell r="H86">
            <v>75565.86</v>
          </cell>
          <cell r="I86">
            <v>75565.86</v>
          </cell>
          <cell r="J86">
            <v>61677.356849178228</v>
          </cell>
        </row>
        <row r="87">
          <cell r="A87" t="str">
            <v>310780671</v>
          </cell>
          <cell r="B87" t="str">
            <v>CH SAINT-GAUDENS</v>
          </cell>
          <cell r="C87" t="str">
            <v>Occitanie</v>
          </cell>
          <cell r="D87">
            <v>28818.785000000003</v>
          </cell>
          <cell r="E87">
            <v>0</v>
          </cell>
          <cell r="F87">
            <v>0</v>
          </cell>
          <cell r="G87">
            <v>0</v>
          </cell>
          <cell r="H87">
            <v>28818.785000000003</v>
          </cell>
          <cell r="I87">
            <v>28818.785000000003</v>
          </cell>
          <cell r="J87">
            <v>23522.08373470169</v>
          </cell>
        </row>
        <row r="88">
          <cell r="A88" t="str">
            <v>310781406</v>
          </cell>
          <cell r="B88" t="str">
            <v>CHR TOULOUSE</v>
          </cell>
          <cell r="C88" t="str">
            <v>Occitanie</v>
          </cell>
          <cell r="D88">
            <v>1772969.9180000052</v>
          </cell>
          <cell r="E88">
            <v>0</v>
          </cell>
          <cell r="F88">
            <v>0</v>
          </cell>
          <cell r="G88">
            <v>0</v>
          </cell>
          <cell r="H88">
            <v>1772969.9180000052</v>
          </cell>
          <cell r="I88">
            <v>1772969.9180000052</v>
          </cell>
          <cell r="J88">
            <v>1447109.8233427713</v>
          </cell>
        </row>
        <row r="89">
          <cell r="A89" t="str">
            <v>310782347</v>
          </cell>
          <cell r="B89" t="str">
            <v>INSTITUT CLAUDIUS REGAUD</v>
          </cell>
          <cell r="C89" t="str">
            <v>Occitanie</v>
          </cell>
          <cell r="D89">
            <v>346493.63999999966</v>
          </cell>
          <cell r="E89">
            <v>0</v>
          </cell>
          <cell r="F89">
            <v>0</v>
          </cell>
          <cell r="G89">
            <v>0</v>
          </cell>
          <cell r="H89">
            <v>346493.63999999966</v>
          </cell>
          <cell r="I89">
            <v>346493.63999999966</v>
          </cell>
          <cell r="J89">
            <v>282810.41041881446</v>
          </cell>
        </row>
        <row r="90">
          <cell r="A90" t="str">
            <v>320780117</v>
          </cell>
          <cell r="B90" t="str">
            <v>CH AUCH</v>
          </cell>
          <cell r="C90" t="str">
            <v>Occitanie</v>
          </cell>
          <cell r="D90">
            <v>53542.479999999996</v>
          </cell>
          <cell r="E90">
            <v>0</v>
          </cell>
          <cell r="F90">
            <v>0</v>
          </cell>
          <cell r="G90">
            <v>0</v>
          </cell>
          <cell r="H90">
            <v>53542.479999999996</v>
          </cell>
          <cell r="I90">
            <v>53542.479999999996</v>
          </cell>
          <cell r="J90">
            <v>43701.727811342163</v>
          </cell>
        </row>
        <row r="91">
          <cell r="A91" t="str">
            <v>330000662</v>
          </cell>
          <cell r="B91" t="str">
            <v>INSTITUT BERGONIE</v>
          </cell>
          <cell r="C91" t="str">
            <v>Nouvelle - Aquitaine</v>
          </cell>
          <cell r="D91">
            <v>381790.20999999996</v>
          </cell>
          <cell r="E91">
            <v>0</v>
          </cell>
          <cell r="F91">
            <v>0</v>
          </cell>
          <cell r="G91">
            <v>0</v>
          </cell>
          <cell r="H91">
            <v>381790.20999999996</v>
          </cell>
          <cell r="I91">
            <v>381790.20999999996</v>
          </cell>
          <cell r="J91">
            <v>311619.70529671322</v>
          </cell>
        </row>
        <row r="92">
          <cell r="A92" t="str">
            <v>330780537</v>
          </cell>
          <cell r="B92" t="str">
            <v>CLINIQUE WALLERSTEIN</v>
          </cell>
          <cell r="C92" t="str">
            <v>Nouvelle - Aquitaine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330781196</v>
          </cell>
          <cell r="B93" t="str">
            <v>CHU DE BORDEAUX</v>
          </cell>
          <cell r="C93" t="str">
            <v>Nouvelle - Aquitaine</v>
          </cell>
          <cell r="D93">
            <v>2510061.3490000032</v>
          </cell>
          <cell r="E93">
            <v>0</v>
          </cell>
          <cell r="F93">
            <v>0</v>
          </cell>
          <cell r="G93">
            <v>0</v>
          </cell>
          <cell r="H93">
            <v>2510061.3490000032</v>
          </cell>
          <cell r="I93">
            <v>2510061.3490000032</v>
          </cell>
          <cell r="J93">
            <v>2048728.7451714689</v>
          </cell>
        </row>
        <row r="94">
          <cell r="A94" t="str">
            <v>330781253</v>
          </cell>
          <cell r="B94" t="str">
            <v>CH DE LIBOURNE</v>
          </cell>
          <cell r="C94" t="str">
            <v>Nouvelle - Aquitaine</v>
          </cell>
          <cell r="D94">
            <v>95260.224999999919</v>
          </cell>
          <cell r="E94">
            <v>0</v>
          </cell>
          <cell r="F94">
            <v>0</v>
          </cell>
          <cell r="G94">
            <v>0</v>
          </cell>
          <cell r="H94">
            <v>95260.224999999919</v>
          </cell>
          <cell r="I94">
            <v>95260.224999999919</v>
          </cell>
          <cell r="J94">
            <v>77752.028374427347</v>
          </cell>
        </row>
        <row r="95">
          <cell r="A95" t="str">
            <v>330781303</v>
          </cell>
          <cell r="B95" t="str">
            <v>HÔPITAL D'INSTRUCTION DES ARMÉES ROBERT PICQUE</v>
          </cell>
          <cell r="C95" t="str">
            <v>SSA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340000025</v>
          </cell>
          <cell r="B96" t="str">
            <v>INSTITUT SAINT PIERRE</v>
          </cell>
          <cell r="C96" t="str">
            <v>Occitanie</v>
          </cell>
          <cell r="D96">
            <v>575.5</v>
          </cell>
          <cell r="E96">
            <v>0</v>
          </cell>
          <cell r="F96">
            <v>0</v>
          </cell>
          <cell r="G96">
            <v>0</v>
          </cell>
          <cell r="H96">
            <v>575.5</v>
          </cell>
          <cell r="I96">
            <v>575.5</v>
          </cell>
          <cell r="J96">
            <v>469.72692253753303</v>
          </cell>
        </row>
        <row r="97">
          <cell r="A97" t="str">
            <v>340011295</v>
          </cell>
          <cell r="B97" t="str">
            <v>LES HÔPITAUX DU BASSIN DE THAU</v>
          </cell>
          <cell r="C97" t="str">
            <v>Occitanie</v>
          </cell>
          <cell r="D97">
            <v>41299.480000000003</v>
          </cell>
          <cell r="E97">
            <v>0</v>
          </cell>
          <cell r="F97">
            <v>0</v>
          </cell>
          <cell r="G97">
            <v>0</v>
          </cell>
          <cell r="H97">
            <v>41299.480000000003</v>
          </cell>
          <cell r="I97">
            <v>41299.480000000003</v>
          </cell>
          <cell r="J97">
            <v>33708.909891920761</v>
          </cell>
        </row>
        <row r="98">
          <cell r="A98" t="str">
            <v>340780055</v>
          </cell>
          <cell r="B98" t="str">
            <v>CH BEZIERS</v>
          </cell>
          <cell r="C98" t="str">
            <v>Occitanie</v>
          </cell>
          <cell r="D98">
            <v>195556.04300000006</v>
          </cell>
          <cell r="E98">
            <v>0</v>
          </cell>
          <cell r="F98">
            <v>0</v>
          </cell>
          <cell r="G98">
            <v>0</v>
          </cell>
          <cell r="H98">
            <v>195556.04300000006</v>
          </cell>
          <cell r="I98">
            <v>195556.04300000006</v>
          </cell>
          <cell r="J98">
            <v>159614.14120244575</v>
          </cell>
        </row>
        <row r="99">
          <cell r="A99" t="str">
            <v>340780477</v>
          </cell>
          <cell r="B99" t="str">
            <v>CHU MONTPELLIER</v>
          </cell>
          <cell r="C99" t="str">
            <v>Occitanie</v>
          </cell>
          <cell r="D99">
            <v>1602518.057000001</v>
          </cell>
          <cell r="E99">
            <v>0</v>
          </cell>
          <cell r="F99">
            <v>7024.1419999999989</v>
          </cell>
          <cell r="G99">
            <v>0</v>
          </cell>
          <cell r="H99">
            <v>1609542.199000001</v>
          </cell>
          <cell r="I99">
            <v>1609542.199000001</v>
          </cell>
          <cell r="J99">
            <v>1313719.0335891645</v>
          </cell>
        </row>
        <row r="100">
          <cell r="A100" t="str">
            <v>340000207</v>
          </cell>
          <cell r="B100" t="str">
            <v>INSTITUT DU CANCER DE MONTPELLIER</v>
          </cell>
          <cell r="C100" t="str">
            <v>Occitanie</v>
          </cell>
          <cell r="D100">
            <v>189214.67999999993</v>
          </cell>
          <cell r="E100">
            <v>0</v>
          </cell>
          <cell r="F100">
            <v>0</v>
          </cell>
          <cell r="G100">
            <v>0</v>
          </cell>
          <cell r="H100">
            <v>189214.67999999993</v>
          </cell>
          <cell r="I100">
            <v>189214.67999999993</v>
          </cell>
          <cell r="J100">
            <v>154438.27860177946</v>
          </cell>
        </row>
        <row r="101">
          <cell r="A101" t="str">
            <v>340780642</v>
          </cell>
          <cell r="B101" t="str">
            <v>CLINIQUE BEAU SOLEIL</v>
          </cell>
          <cell r="C101" t="str">
            <v>Occitanie</v>
          </cell>
          <cell r="D101">
            <v>42054.950000000012</v>
          </cell>
          <cell r="E101">
            <v>0</v>
          </cell>
          <cell r="F101">
            <v>0</v>
          </cell>
          <cell r="G101">
            <v>0</v>
          </cell>
          <cell r="H101">
            <v>42054.950000000012</v>
          </cell>
          <cell r="I101">
            <v>42054.950000000012</v>
          </cell>
          <cell r="J101">
            <v>34325.529523839847</v>
          </cell>
        </row>
        <row r="102">
          <cell r="A102" t="str">
            <v>350000022</v>
          </cell>
          <cell r="B102" t="str">
            <v>CH ST MALO</v>
          </cell>
          <cell r="C102" t="str">
            <v>Bretagne</v>
          </cell>
          <cell r="D102">
            <v>246766.30799999996</v>
          </cell>
          <cell r="E102">
            <v>0</v>
          </cell>
          <cell r="F102">
            <v>0</v>
          </cell>
          <cell r="G102">
            <v>0</v>
          </cell>
          <cell r="H102">
            <v>246766.30799999996</v>
          </cell>
          <cell r="I102">
            <v>246766.30799999996</v>
          </cell>
          <cell r="J102">
            <v>201412.29963994614</v>
          </cell>
        </row>
        <row r="103">
          <cell r="A103" t="str">
            <v>350000030</v>
          </cell>
          <cell r="B103" t="str">
            <v>CH FOUGERES</v>
          </cell>
          <cell r="C103" t="str">
            <v>Bretagne</v>
          </cell>
          <cell r="D103">
            <v>41901.72</v>
          </cell>
          <cell r="E103">
            <v>0</v>
          </cell>
          <cell r="F103">
            <v>0</v>
          </cell>
          <cell r="G103">
            <v>0</v>
          </cell>
          <cell r="H103">
            <v>41901.72</v>
          </cell>
          <cell r="I103">
            <v>41901.72</v>
          </cell>
          <cell r="J103">
            <v>34200.462180068462</v>
          </cell>
        </row>
        <row r="104">
          <cell r="A104" t="str">
            <v>350002812</v>
          </cell>
          <cell r="B104" t="str">
            <v>CRLCC E. MARQUIS</v>
          </cell>
          <cell r="C104" t="str">
            <v>Bretagne</v>
          </cell>
          <cell r="D104">
            <v>504145.23400000017</v>
          </cell>
          <cell r="E104">
            <v>0</v>
          </cell>
          <cell r="F104">
            <v>0</v>
          </cell>
          <cell r="G104">
            <v>0</v>
          </cell>
          <cell r="H104">
            <v>504145.23400000017</v>
          </cell>
          <cell r="I104">
            <v>504145.23400000017</v>
          </cell>
          <cell r="J104">
            <v>411486.6885817282</v>
          </cell>
        </row>
        <row r="105">
          <cell r="A105" t="str">
            <v>350005179</v>
          </cell>
          <cell r="B105" t="str">
            <v>CHRU DE RENNES</v>
          </cell>
          <cell r="C105" t="str">
            <v>Bretagne</v>
          </cell>
          <cell r="D105">
            <v>800767.74400000041</v>
          </cell>
          <cell r="E105">
            <v>0</v>
          </cell>
          <cell r="F105">
            <v>0</v>
          </cell>
          <cell r="G105">
            <v>0</v>
          </cell>
          <cell r="H105">
            <v>800767.74400000041</v>
          </cell>
          <cell r="I105">
            <v>800767.74400000041</v>
          </cell>
          <cell r="J105">
            <v>653591.95144473203</v>
          </cell>
        </row>
        <row r="106">
          <cell r="A106" t="str">
            <v>360000053</v>
          </cell>
          <cell r="B106" t="str">
            <v>CH DE CHATEAUROUX</v>
          </cell>
          <cell r="C106" t="str">
            <v>Centre - Val de Loire</v>
          </cell>
          <cell r="D106">
            <v>55230.340000000026</v>
          </cell>
          <cell r="E106">
            <v>0</v>
          </cell>
          <cell r="F106">
            <v>0</v>
          </cell>
          <cell r="G106">
            <v>0</v>
          </cell>
          <cell r="H106">
            <v>55230.340000000026</v>
          </cell>
          <cell r="I106">
            <v>55230.340000000026</v>
          </cell>
          <cell r="J106">
            <v>45079.370354303435</v>
          </cell>
        </row>
        <row r="107">
          <cell r="A107" t="str">
            <v>370000481</v>
          </cell>
          <cell r="B107" t="str">
            <v>CHU DE TOURS</v>
          </cell>
          <cell r="C107" t="str">
            <v>Centre - Val de Loire</v>
          </cell>
          <cell r="D107">
            <v>1015355.1099999994</v>
          </cell>
          <cell r="E107">
            <v>0</v>
          </cell>
          <cell r="F107">
            <v>0</v>
          </cell>
          <cell r="G107">
            <v>0</v>
          </cell>
          <cell r="H107">
            <v>1015355.1099999994</v>
          </cell>
          <cell r="I107">
            <v>1015355.1099999994</v>
          </cell>
          <cell r="J107">
            <v>828739.58488802449</v>
          </cell>
        </row>
        <row r="108">
          <cell r="A108" t="str">
            <v>380012658</v>
          </cell>
          <cell r="B108" t="str">
            <v>GROUPEMENT HOSPITALIER MUTUALISTE DE GRENOBLE</v>
          </cell>
          <cell r="C108" t="str">
            <v>Auvergne Rhône-Alpes</v>
          </cell>
          <cell r="D108">
            <v>111622.65000000008</v>
          </cell>
          <cell r="E108">
            <v>0</v>
          </cell>
          <cell r="F108">
            <v>0</v>
          </cell>
          <cell r="G108">
            <v>0</v>
          </cell>
          <cell r="H108">
            <v>111622.65000000008</v>
          </cell>
          <cell r="I108">
            <v>111622.65000000008</v>
          </cell>
          <cell r="J108">
            <v>91107.148340545973</v>
          </cell>
        </row>
        <row r="109">
          <cell r="A109" t="str">
            <v>380780031</v>
          </cell>
          <cell r="B109" t="str">
            <v>CH DE LA MURE</v>
          </cell>
          <cell r="C109" t="str">
            <v>Auvergne Rhône-Alpes</v>
          </cell>
          <cell r="D109">
            <v>8882.7000000000007</v>
          </cell>
          <cell r="E109">
            <v>0</v>
          </cell>
          <cell r="F109">
            <v>0</v>
          </cell>
          <cell r="G109">
            <v>0</v>
          </cell>
          <cell r="H109">
            <v>8882.7000000000007</v>
          </cell>
          <cell r="I109">
            <v>8882.7000000000007</v>
          </cell>
          <cell r="J109">
            <v>7250.1187399203218</v>
          </cell>
        </row>
        <row r="110">
          <cell r="A110" t="str">
            <v>380780049</v>
          </cell>
          <cell r="B110" t="str">
            <v>CH BOURGOIN JALLIEU</v>
          </cell>
          <cell r="C110" t="str">
            <v>Auvergne Rhône-Alpes</v>
          </cell>
          <cell r="D110">
            <v>173365.86100000003</v>
          </cell>
          <cell r="E110">
            <v>0</v>
          </cell>
          <cell r="F110">
            <v>0</v>
          </cell>
          <cell r="G110">
            <v>0</v>
          </cell>
          <cell r="H110">
            <v>173365.86100000003</v>
          </cell>
          <cell r="I110">
            <v>173365.86100000003</v>
          </cell>
          <cell r="J110">
            <v>141502.36726429148</v>
          </cell>
        </row>
        <row r="111">
          <cell r="A111" t="str">
            <v>380780080</v>
          </cell>
          <cell r="B111" t="str">
            <v>CHU GRENOBLE</v>
          </cell>
          <cell r="C111" t="str">
            <v>Auvergne Rhône-Alpes</v>
          </cell>
          <cell r="D111">
            <v>1401056.3220000006</v>
          </cell>
          <cell r="E111">
            <v>0</v>
          </cell>
          <cell r="F111">
            <v>204.2</v>
          </cell>
          <cell r="G111">
            <v>0</v>
          </cell>
          <cell r="H111">
            <v>1401260.5220000006</v>
          </cell>
          <cell r="I111">
            <v>1401260.5220000006</v>
          </cell>
          <cell r="J111">
            <v>1143718.145390786</v>
          </cell>
        </row>
        <row r="112">
          <cell r="A112" t="str">
            <v>380781435</v>
          </cell>
          <cell r="B112" t="str">
            <v>CH DE VIENNE</v>
          </cell>
          <cell r="C112" t="str">
            <v>Auvergne Rhône-Alpes</v>
          </cell>
          <cell r="D112">
            <v>36232.530000000006</v>
          </cell>
          <cell r="E112">
            <v>0</v>
          </cell>
          <cell r="F112">
            <v>0</v>
          </cell>
          <cell r="G112">
            <v>0</v>
          </cell>
          <cell r="H112">
            <v>36232.530000000006</v>
          </cell>
          <cell r="I112">
            <v>36232.530000000006</v>
          </cell>
          <cell r="J112">
            <v>29573.231646653079</v>
          </cell>
        </row>
        <row r="113">
          <cell r="A113" t="str">
            <v>380784751</v>
          </cell>
          <cell r="B113" t="str">
            <v>CH VOIRON</v>
          </cell>
          <cell r="C113" t="str">
            <v>Auvergne Rhône-Alpes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390780146</v>
          </cell>
          <cell r="B114" t="str">
            <v>CH LONS</v>
          </cell>
          <cell r="C114" t="str">
            <v>Bourgogne Franche-Comté</v>
          </cell>
          <cell r="D114">
            <v>45140.959999999934</v>
          </cell>
          <cell r="E114">
            <v>0</v>
          </cell>
          <cell r="F114">
            <v>0</v>
          </cell>
          <cell r="G114">
            <v>0</v>
          </cell>
          <cell r="H114">
            <v>45140.959999999934</v>
          </cell>
          <cell r="I114">
            <v>45140.959999999934</v>
          </cell>
          <cell r="J114">
            <v>36844.351383474976</v>
          </cell>
        </row>
        <row r="115">
          <cell r="A115" t="str">
            <v>390780609</v>
          </cell>
          <cell r="B115" t="str">
            <v>CH PASTEUR DOLE</v>
          </cell>
          <cell r="C115" t="str">
            <v>Bourgogne Franche-Comté</v>
          </cell>
          <cell r="D115">
            <v>46077.830000000045</v>
          </cell>
          <cell r="E115">
            <v>0</v>
          </cell>
          <cell r="F115">
            <v>0</v>
          </cell>
          <cell r="G115">
            <v>0</v>
          </cell>
          <cell r="H115">
            <v>46077.830000000045</v>
          </cell>
          <cell r="I115">
            <v>46077.830000000045</v>
          </cell>
          <cell r="J115">
            <v>37609.030900273916</v>
          </cell>
        </row>
        <row r="116">
          <cell r="A116" t="str">
            <v>400011177</v>
          </cell>
          <cell r="B116" t="str">
            <v>CH DE MONT DE MARSAN</v>
          </cell>
          <cell r="C116" t="str">
            <v>Nouvelle - Aquitaine</v>
          </cell>
          <cell r="D116">
            <v>116946.51000000007</v>
          </cell>
          <cell r="E116">
            <v>0</v>
          </cell>
          <cell r="F116">
            <v>0</v>
          </cell>
          <cell r="G116">
            <v>0</v>
          </cell>
          <cell r="H116">
            <v>116946.51000000007</v>
          </cell>
          <cell r="I116">
            <v>116946.51000000007</v>
          </cell>
          <cell r="J116">
            <v>95452.518234239571</v>
          </cell>
        </row>
        <row r="117">
          <cell r="A117" t="str">
            <v>400780193</v>
          </cell>
          <cell r="B117" t="str">
            <v>CH DAX</v>
          </cell>
          <cell r="C117" t="str">
            <v>Nouvelle - Aquitaine</v>
          </cell>
          <cell r="D117">
            <v>154426.12200000003</v>
          </cell>
          <cell r="E117">
            <v>0</v>
          </cell>
          <cell r="F117">
            <v>0</v>
          </cell>
          <cell r="G117">
            <v>0</v>
          </cell>
          <cell r="H117">
            <v>154426.12200000003</v>
          </cell>
          <cell r="I117">
            <v>154426.12200000003</v>
          </cell>
          <cell r="J117">
            <v>126043.62649255543</v>
          </cell>
        </row>
        <row r="118">
          <cell r="A118" t="str">
            <v>410000087</v>
          </cell>
          <cell r="B118" t="str">
            <v>CH DE BLOIS</v>
          </cell>
          <cell r="C118" t="str">
            <v>Centre - Val de Loire</v>
          </cell>
          <cell r="D118">
            <v>92633.005000000005</v>
          </cell>
          <cell r="E118">
            <v>0</v>
          </cell>
          <cell r="F118">
            <v>0</v>
          </cell>
          <cell r="G118">
            <v>0</v>
          </cell>
          <cell r="H118">
            <v>92633.005000000005</v>
          </cell>
          <cell r="I118">
            <v>92633.005000000005</v>
          </cell>
          <cell r="J118">
            <v>75607.673960128435</v>
          </cell>
        </row>
        <row r="119">
          <cell r="A119" t="str">
            <v>410000095</v>
          </cell>
          <cell r="B119" t="str">
            <v>CH VENDOME</v>
          </cell>
          <cell r="C119" t="str">
            <v>Centre - Val de Loire</v>
          </cell>
          <cell r="D119">
            <v>33768.139999999985</v>
          </cell>
          <cell r="E119">
            <v>0</v>
          </cell>
          <cell r="F119">
            <v>0</v>
          </cell>
          <cell r="G119">
            <v>0</v>
          </cell>
          <cell r="H119">
            <v>33768.139999999985</v>
          </cell>
          <cell r="I119">
            <v>33768.139999999985</v>
          </cell>
          <cell r="J119">
            <v>27561.780159889775</v>
          </cell>
        </row>
        <row r="120">
          <cell r="A120" t="str">
            <v>410000103</v>
          </cell>
          <cell r="B120" t="str">
            <v>CH ROMORANTIN LANTHENAY</v>
          </cell>
          <cell r="C120" t="str">
            <v>Centre - Val de Loire</v>
          </cell>
          <cell r="D120">
            <v>48242.25</v>
          </cell>
          <cell r="E120">
            <v>0</v>
          </cell>
          <cell r="F120">
            <v>0</v>
          </cell>
          <cell r="G120">
            <v>0</v>
          </cell>
          <cell r="H120">
            <v>48242.25</v>
          </cell>
          <cell r="I120">
            <v>48242.25</v>
          </cell>
          <cell r="J120">
            <v>39375.644880601751</v>
          </cell>
        </row>
        <row r="121">
          <cell r="A121" t="str">
            <v>420002495</v>
          </cell>
          <cell r="B121" t="str">
            <v>HÔPITAL DU GIER</v>
          </cell>
          <cell r="C121" t="str">
            <v>Auvergne Rhône-Alpes</v>
          </cell>
          <cell r="D121">
            <v>20932.729999999996</v>
          </cell>
          <cell r="E121">
            <v>0</v>
          </cell>
          <cell r="F121">
            <v>0</v>
          </cell>
          <cell r="G121">
            <v>0</v>
          </cell>
          <cell r="H121">
            <v>20932.729999999996</v>
          </cell>
          <cell r="I121">
            <v>20932.729999999996</v>
          </cell>
          <cell r="J121">
            <v>17085.433263612671</v>
          </cell>
        </row>
        <row r="122">
          <cell r="A122" t="str">
            <v>420013492</v>
          </cell>
          <cell r="B122" t="str">
            <v>INSTITUT DE CANCEROLOGIE DE LA LOIRE</v>
          </cell>
          <cell r="C122" t="str">
            <v>Auvergne Rhône-Alpes</v>
          </cell>
          <cell r="D122">
            <v>407704.10800000001</v>
          </cell>
          <cell r="E122">
            <v>0</v>
          </cell>
          <cell r="F122">
            <v>0</v>
          </cell>
          <cell r="G122">
            <v>0</v>
          </cell>
          <cell r="H122">
            <v>407704.10800000001</v>
          </cell>
          <cell r="I122">
            <v>407704.10800000001</v>
          </cell>
          <cell r="J122">
            <v>332770.80096741969</v>
          </cell>
        </row>
        <row r="123">
          <cell r="A123" t="str">
            <v>420013831</v>
          </cell>
          <cell r="B123" t="str">
            <v>CH DU FOREZ</v>
          </cell>
          <cell r="C123" t="str">
            <v>Auvergne Rhône-Alpes</v>
          </cell>
          <cell r="D123">
            <v>28868.15</v>
          </cell>
          <cell r="E123">
            <v>0</v>
          </cell>
          <cell r="F123">
            <v>0</v>
          </cell>
          <cell r="G123">
            <v>0</v>
          </cell>
          <cell r="H123">
            <v>28868.15</v>
          </cell>
          <cell r="I123">
            <v>28868.15</v>
          </cell>
          <cell r="J123">
            <v>23562.375775589724</v>
          </cell>
        </row>
        <row r="124">
          <cell r="A124" t="str">
            <v>420780033</v>
          </cell>
          <cell r="B124" t="str">
            <v>CH DE ROANNE</v>
          </cell>
          <cell r="C124" t="str">
            <v>Auvergne Rhône-Alpes</v>
          </cell>
          <cell r="D124">
            <v>125639.98400000005</v>
          </cell>
          <cell r="E124">
            <v>0</v>
          </cell>
          <cell r="F124">
            <v>0</v>
          </cell>
          <cell r="G124">
            <v>0</v>
          </cell>
          <cell r="H124">
            <v>125639.98400000005</v>
          </cell>
          <cell r="I124">
            <v>125639.98400000005</v>
          </cell>
          <cell r="J124">
            <v>102548.1894560989</v>
          </cell>
        </row>
        <row r="125">
          <cell r="A125" t="str">
            <v>420780652</v>
          </cell>
          <cell r="B125" t="str">
            <v>CH DE FIRMINY</v>
          </cell>
          <cell r="C125" t="str">
            <v>Auvergne Rhône-Alpes</v>
          </cell>
          <cell r="D125">
            <v>888</v>
          </cell>
          <cell r="E125">
            <v>0</v>
          </cell>
          <cell r="F125">
            <v>0</v>
          </cell>
          <cell r="G125">
            <v>0</v>
          </cell>
          <cell r="H125">
            <v>888</v>
          </cell>
          <cell r="I125">
            <v>888</v>
          </cell>
          <cell r="J125">
            <v>724.79149819866097</v>
          </cell>
        </row>
        <row r="126">
          <cell r="A126" t="str">
            <v>420784878</v>
          </cell>
          <cell r="B126" t="str">
            <v>CHU SAINT ETIENNE</v>
          </cell>
          <cell r="C126" t="str">
            <v>Auvergne Rhône-Alpes</v>
          </cell>
          <cell r="D126">
            <v>647567.00999999931</v>
          </cell>
          <cell r="E126">
            <v>0</v>
          </cell>
          <cell r="F126">
            <v>0</v>
          </cell>
          <cell r="G126">
            <v>0</v>
          </cell>
          <cell r="H126">
            <v>647567.00999999931</v>
          </cell>
          <cell r="I126">
            <v>647567.00999999931</v>
          </cell>
          <cell r="J126">
            <v>528548.49477694463</v>
          </cell>
        </row>
        <row r="127">
          <cell r="A127" t="str">
            <v>430000018</v>
          </cell>
          <cell r="B127" t="str">
            <v>CH EMILE ROUX LE PUY</v>
          </cell>
          <cell r="C127" t="str">
            <v>Auvergne Rhône-Alpes</v>
          </cell>
          <cell r="D127">
            <v>59925.098999999987</v>
          </cell>
          <cell r="E127">
            <v>0</v>
          </cell>
          <cell r="F127">
            <v>0</v>
          </cell>
          <cell r="G127">
            <v>0</v>
          </cell>
          <cell r="H127">
            <v>59925.098999999987</v>
          </cell>
          <cell r="I127">
            <v>59925.098999999987</v>
          </cell>
          <cell r="J127">
            <v>48911.26383323544</v>
          </cell>
        </row>
        <row r="128">
          <cell r="A128" t="str">
            <v>430000034</v>
          </cell>
          <cell r="B128" t="str">
            <v>CH BRIOUDE</v>
          </cell>
          <cell r="C128" t="str">
            <v>Auvergne Rhône-Alpes</v>
          </cell>
          <cell r="D128">
            <v>14804.5</v>
          </cell>
          <cell r="E128">
            <v>0</v>
          </cell>
          <cell r="F128">
            <v>0</v>
          </cell>
          <cell r="G128">
            <v>0</v>
          </cell>
          <cell r="H128">
            <v>14804.5</v>
          </cell>
          <cell r="I128">
            <v>14804.5</v>
          </cell>
          <cell r="J128">
            <v>12083.531233200536</v>
          </cell>
        </row>
        <row r="129">
          <cell r="A129" t="str">
            <v>440000057</v>
          </cell>
          <cell r="B129" t="str">
            <v>CH ST-NAZAIRE</v>
          </cell>
          <cell r="C129" t="str">
            <v>Pays de la Loire</v>
          </cell>
          <cell r="D129">
            <v>3567.5799999999981</v>
          </cell>
          <cell r="E129">
            <v>0</v>
          </cell>
          <cell r="F129">
            <v>12354.08</v>
          </cell>
          <cell r="G129">
            <v>0</v>
          </cell>
          <cell r="H129">
            <v>15921.659999999998</v>
          </cell>
          <cell r="I129">
            <v>15921.659999999998</v>
          </cell>
          <cell r="J129">
            <v>12995.364645506408</v>
          </cell>
        </row>
        <row r="130">
          <cell r="A130" t="str">
            <v>440000289</v>
          </cell>
          <cell r="B130" t="str">
            <v>CHU DE NANTES</v>
          </cell>
          <cell r="C130" t="str">
            <v>Pays de la Loire</v>
          </cell>
          <cell r="D130">
            <v>1771630.9399999995</v>
          </cell>
          <cell r="E130">
            <v>0</v>
          </cell>
          <cell r="F130">
            <v>0</v>
          </cell>
          <cell r="G130">
            <v>0</v>
          </cell>
          <cell r="H130">
            <v>1771630.9399999995</v>
          </cell>
          <cell r="I130">
            <v>1771630.9399999995</v>
          </cell>
          <cell r="J130">
            <v>1446016.94060552</v>
          </cell>
        </row>
        <row r="131">
          <cell r="A131" t="str">
            <v>440001113</v>
          </cell>
          <cell r="B131" t="str">
            <v>CRLCC RENE GAUDUCHEAU</v>
          </cell>
          <cell r="C131" t="str">
            <v>Pays de la Loire</v>
          </cell>
          <cell r="D131">
            <v>426817.98000000021</v>
          </cell>
          <cell r="E131">
            <v>0</v>
          </cell>
          <cell r="F131">
            <v>0</v>
          </cell>
          <cell r="G131">
            <v>0</v>
          </cell>
          <cell r="H131">
            <v>426817.98000000021</v>
          </cell>
          <cell r="I131">
            <v>426817.98000000021</v>
          </cell>
          <cell r="J131">
            <v>348371.67025036737</v>
          </cell>
        </row>
        <row r="132">
          <cell r="A132" t="str">
            <v>440050433</v>
          </cell>
          <cell r="B132" t="str">
            <v>CLINIQUE MUTUALISTE DE L'ESTUAIRE</v>
          </cell>
          <cell r="C132" t="str">
            <v>Pays de la Loire</v>
          </cell>
          <cell r="D132">
            <v>172198.28000000003</v>
          </cell>
          <cell r="E132">
            <v>0</v>
          </cell>
          <cell r="F132">
            <v>0</v>
          </cell>
          <cell r="G132">
            <v>0</v>
          </cell>
          <cell r="H132">
            <v>172198.28000000003</v>
          </cell>
          <cell r="I132">
            <v>172198.28000000003</v>
          </cell>
          <cell r="J132">
            <v>140549.37989688347</v>
          </cell>
        </row>
        <row r="133">
          <cell r="A133" t="str">
            <v>450000088</v>
          </cell>
          <cell r="B133" t="str">
            <v>CHR ORLEANS</v>
          </cell>
          <cell r="C133" t="str">
            <v>Centre - Val de Loire</v>
          </cell>
          <cell r="D133">
            <v>788294.63299999968</v>
          </cell>
          <cell r="E133">
            <v>0</v>
          </cell>
          <cell r="F133">
            <v>0</v>
          </cell>
          <cell r="G133">
            <v>0</v>
          </cell>
          <cell r="H133">
            <v>788294.63299999968</v>
          </cell>
          <cell r="I133">
            <v>788294.63299999968</v>
          </cell>
          <cell r="J133">
            <v>643411.31539868622</v>
          </cell>
        </row>
        <row r="134">
          <cell r="A134" t="str">
            <v>450000104</v>
          </cell>
          <cell r="B134" t="str">
            <v>CH AGGLOMERATION MONTARGOISE</v>
          </cell>
          <cell r="C134" t="str">
            <v>Centre - Val de Loire</v>
          </cell>
          <cell r="D134">
            <v>115160.42000000004</v>
          </cell>
          <cell r="E134">
            <v>0</v>
          </cell>
          <cell r="F134">
            <v>0</v>
          </cell>
          <cell r="G134">
            <v>0</v>
          </cell>
          <cell r="H134">
            <v>115160.42000000004</v>
          </cell>
          <cell r="I134">
            <v>115160.42000000004</v>
          </cell>
          <cell r="J134">
            <v>93994.699712823276</v>
          </cell>
        </row>
        <row r="135">
          <cell r="A135" t="str">
            <v>460780216</v>
          </cell>
          <cell r="B135" t="str">
            <v>CH CAHORS</v>
          </cell>
          <cell r="C135" t="str">
            <v>Occitanie</v>
          </cell>
          <cell r="D135">
            <v>63296.929999999993</v>
          </cell>
          <cell r="E135">
            <v>0</v>
          </cell>
          <cell r="F135">
            <v>0</v>
          </cell>
          <cell r="G135">
            <v>0</v>
          </cell>
          <cell r="H135">
            <v>63296.929999999993</v>
          </cell>
          <cell r="I135">
            <v>63296.929999999993</v>
          </cell>
          <cell r="J135">
            <v>51663.374691526762</v>
          </cell>
        </row>
        <row r="136">
          <cell r="A136" t="str">
            <v>470016171</v>
          </cell>
          <cell r="B136" t="str">
            <v>CH AGEN-NERAC</v>
          </cell>
          <cell r="C136" t="str">
            <v>Nouvelle - Aquitaine</v>
          </cell>
          <cell r="D136">
            <v>741.25</v>
          </cell>
          <cell r="E136">
            <v>0</v>
          </cell>
          <cell r="F136">
            <v>0</v>
          </cell>
          <cell r="G136">
            <v>0</v>
          </cell>
          <cell r="H136">
            <v>741.25</v>
          </cell>
          <cell r="I136">
            <v>741.25</v>
          </cell>
          <cell r="J136">
            <v>605.0131734681953</v>
          </cell>
        </row>
        <row r="137">
          <cell r="A137" t="str">
            <v>490000031</v>
          </cell>
          <cell r="B137" t="str">
            <v>CHRU ANGERS</v>
          </cell>
          <cell r="C137" t="str">
            <v>Pays de la Loire</v>
          </cell>
          <cell r="D137">
            <v>933674.69400000246</v>
          </cell>
          <cell r="E137">
            <v>0</v>
          </cell>
          <cell r="F137">
            <v>0</v>
          </cell>
          <cell r="G137">
            <v>0</v>
          </cell>
          <cell r="H137">
            <v>933674.69400000246</v>
          </cell>
          <cell r="I137">
            <v>933674.69400000246</v>
          </cell>
          <cell r="J137">
            <v>762071.48681806086</v>
          </cell>
        </row>
        <row r="138">
          <cell r="A138" t="str">
            <v>490000155</v>
          </cell>
          <cell r="B138" t="str">
            <v>CRLCC</v>
          </cell>
          <cell r="C138" t="str">
            <v>Pays de la Loire</v>
          </cell>
          <cell r="D138">
            <v>94570.12</v>
          </cell>
          <cell r="E138">
            <v>0</v>
          </cell>
          <cell r="F138">
            <v>0</v>
          </cell>
          <cell r="G138">
            <v>0</v>
          </cell>
          <cell r="H138">
            <v>94570.12</v>
          </cell>
          <cell r="I138">
            <v>94570.12</v>
          </cell>
          <cell r="J138">
            <v>77188.760089670206</v>
          </cell>
        </row>
        <row r="139">
          <cell r="A139" t="str">
            <v>490000676</v>
          </cell>
          <cell r="B139" t="str">
            <v>CH CHOLET</v>
          </cell>
          <cell r="C139" t="str">
            <v>Pays de la Loire</v>
          </cell>
          <cell r="D139">
            <v>153552.85999999999</v>
          </cell>
          <cell r="E139">
            <v>0</v>
          </cell>
          <cell r="F139">
            <v>0</v>
          </cell>
          <cell r="G139">
            <v>0</v>
          </cell>
          <cell r="H139">
            <v>153552.85999999999</v>
          </cell>
          <cell r="I139">
            <v>153552.85999999999</v>
          </cell>
          <cell r="J139">
            <v>125330.86424784822</v>
          </cell>
        </row>
        <row r="140">
          <cell r="A140" t="str">
            <v>490528452</v>
          </cell>
          <cell r="B140" t="str">
            <v>CH SAUMUR</v>
          </cell>
          <cell r="C140" t="str">
            <v>Pays de la Loire</v>
          </cell>
          <cell r="D140">
            <v>32678.910000000033</v>
          </cell>
          <cell r="E140">
            <v>0</v>
          </cell>
          <cell r="F140">
            <v>0</v>
          </cell>
          <cell r="G140">
            <v>0</v>
          </cell>
          <cell r="H140">
            <v>32678.910000000033</v>
          </cell>
          <cell r="I140">
            <v>32678.910000000033</v>
          </cell>
          <cell r="J140">
            <v>26672.743399098228</v>
          </cell>
        </row>
        <row r="141">
          <cell r="A141" t="str">
            <v>500000013</v>
          </cell>
          <cell r="B141" t="str">
            <v>CH DU COTENTIN</v>
          </cell>
          <cell r="C141" t="str">
            <v>Normandie</v>
          </cell>
          <cell r="D141">
            <v>95105.206999999995</v>
          </cell>
          <cell r="E141">
            <v>0</v>
          </cell>
          <cell r="F141">
            <v>0</v>
          </cell>
          <cell r="G141">
            <v>0</v>
          </cell>
          <cell r="H141">
            <v>95105.206999999995</v>
          </cell>
          <cell r="I141">
            <v>95105.206999999995</v>
          </cell>
          <cell r="J141">
            <v>77625.501653179919</v>
          </cell>
        </row>
        <row r="142">
          <cell r="A142" t="str">
            <v>500000054</v>
          </cell>
          <cell r="B142" t="str">
            <v>CH AVRANCHES GRANVILLE</v>
          </cell>
          <cell r="C142" t="str">
            <v>Normandie</v>
          </cell>
          <cell r="D142">
            <v>164377.00999999995</v>
          </cell>
          <cell r="E142">
            <v>0</v>
          </cell>
          <cell r="F142">
            <v>0</v>
          </cell>
          <cell r="G142">
            <v>0</v>
          </cell>
          <cell r="H142">
            <v>164377.00999999995</v>
          </cell>
          <cell r="I142">
            <v>164377.00999999995</v>
          </cell>
          <cell r="J142">
            <v>134165.60737310388</v>
          </cell>
        </row>
        <row r="143">
          <cell r="A143" t="str">
            <v>500000112</v>
          </cell>
          <cell r="B143" t="str">
            <v>HÔPITAL MEMORIAL ST LO</v>
          </cell>
          <cell r="C143" t="str">
            <v>Normandie</v>
          </cell>
          <cell r="D143">
            <v>82338.539999999979</v>
          </cell>
          <cell r="E143">
            <v>0</v>
          </cell>
          <cell r="F143">
            <v>0</v>
          </cell>
          <cell r="G143">
            <v>0</v>
          </cell>
          <cell r="H143">
            <v>82338.539999999979</v>
          </cell>
          <cell r="I143">
            <v>82338.539999999979</v>
          </cell>
          <cell r="J143">
            <v>67205.263250101751</v>
          </cell>
        </row>
        <row r="144">
          <cell r="A144" t="str">
            <v>510000029</v>
          </cell>
          <cell r="B144" t="str">
            <v>CHR DE REIMS</v>
          </cell>
          <cell r="C144" t="str">
            <v>Grand Est</v>
          </cell>
          <cell r="D144">
            <v>1040613.0979999998</v>
          </cell>
          <cell r="E144">
            <v>0</v>
          </cell>
          <cell r="F144">
            <v>0</v>
          </cell>
          <cell r="G144">
            <v>0</v>
          </cell>
          <cell r="H144">
            <v>1040613.0979999998</v>
          </cell>
          <cell r="I144">
            <v>1040613.0979999998</v>
          </cell>
          <cell r="J144">
            <v>849355.3224601011</v>
          </cell>
        </row>
        <row r="145">
          <cell r="A145" t="str">
            <v>510000037</v>
          </cell>
          <cell r="B145" t="str">
            <v>CH CHALONS EN CHAMPAGNE</v>
          </cell>
          <cell r="C145" t="str">
            <v>Grand Est</v>
          </cell>
          <cell r="D145">
            <v>38272.185000000005</v>
          </cell>
          <cell r="E145">
            <v>0</v>
          </cell>
          <cell r="F145">
            <v>0</v>
          </cell>
          <cell r="G145">
            <v>0</v>
          </cell>
          <cell r="H145">
            <v>38272.185000000005</v>
          </cell>
          <cell r="I145">
            <v>38272.185000000005</v>
          </cell>
          <cell r="J145">
            <v>31238.011605277388</v>
          </cell>
        </row>
        <row r="146">
          <cell r="A146" t="str">
            <v>510000060</v>
          </cell>
          <cell r="B146" t="str">
            <v>CH AUBAN MOET A EPERNAY</v>
          </cell>
          <cell r="C146" t="str">
            <v>Grand Est</v>
          </cell>
          <cell r="D146">
            <v>125731.14000000001</v>
          </cell>
          <cell r="E146">
            <v>0</v>
          </cell>
          <cell r="F146">
            <v>0</v>
          </cell>
          <cell r="G146">
            <v>0</v>
          </cell>
          <cell r="H146">
            <v>125731.14000000001</v>
          </cell>
          <cell r="I146">
            <v>125731.14000000001</v>
          </cell>
          <cell r="J146">
            <v>102622.59158876755</v>
          </cell>
        </row>
        <row r="147">
          <cell r="A147" t="str">
            <v>510000516</v>
          </cell>
          <cell r="B147" t="str">
            <v>INSTITUT JEAN GODINOT</v>
          </cell>
          <cell r="C147" t="str">
            <v>Grand Est</v>
          </cell>
          <cell r="D147">
            <v>41428.359999999986</v>
          </cell>
          <cell r="E147">
            <v>0</v>
          </cell>
          <cell r="F147">
            <v>0</v>
          </cell>
          <cell r="G147">
            <v>0</v>
          </cell>
          <cell r="H147">
            <v>41428.359999999986</v>
          </cell>
          <cell r="I147">
            <v>41428.359999999986</v>
          </cell>
          <cell r="J147">
            <v>33814.102603956606</v>
          </cell>
        </row>
        <row r="148">
          <cell r="A148" t="str">
            <v>520780073</v>
          </cell>
          <cell r="B148" t="str">
            <v>CH DE ST DIZIER</v>
          </cell>
          <cell r="C148" t="str">
            <v>Grand Est</v>
          </cell>
          <cell r="D148">
            <v>21676.924000000014</v>
          </cell>
          <cell r="E148">
            <v>0</v>
          </cell>
          <cell r="F148">
            <v>0</v>
          </cell>
          <cell r="G148">
            <v>0</v>
          </cell>
          <cell r="H148">
            <v>21676.924000000014</v>
          </cell>
          <cell r="I148">
            <v>21676.924000000014</v>
          </cell>
          <cell r="J148">
            <v>17692.84934943527</v>
          </cell>
        </row>
        <row r="149">
          <cell r="A149" t="str">
            <v>530000371</v>
          </cell>
          <cell r="B149" t="str">
            <v>CH LAVAL</v>
          </cell>
          <cell r="C149" t="str">
            <v>Pays de la Loire</v>
          </cell>
          <cell r="D149">
            <v>74346.672000000006</v>
          </cell>
          <cell r="E149">
            <v>0</v>
          </cell>
          <cell r="F149">
            <v>0</v>
          </cell>
          <cell r="G149">
            <v>0</v>
          </cell>
          <cell r="H149">
            <v>74346.672000000006</v>
          </cell>
          <cell r="I149">
            <v>74346.672000000006</v>
          </cell>
          <cell r="J149">
            <v>60682.247505590582</v>
          </cell>
        </row>
        <row r="150">
          <cell r="A150" t="str">
            <v>540000080</v>
          </cell>
          <cell r="B150" t="str">
            <v>CH LUNEVILLE</v>
          </cell>
          <cell r="C150" t="str">
            <v>Grand Est</v>
          </cell>
          <cell r="D150">
            <v>51504.345000000001</v>
          </cell>
          <cell r="E150">
            <v>0</v>
          </cell>
          <cell r="F150">
            <v>0</v>
          </cell>
          <cell r="G150">
            <v>0</v>
          </cell>
          <cell r="H150">
            <v>51504.345000000001</v>
          </cell>
          <cell r="I150">
            <v>51504.345000000001</v>
          </cell>
          <cell r="J150">
            <v>42038.188486813866</v>
          </cell>
        </row>
        <row r="151">
          <cell r="A151" t="str">
            <v>540001096</v>
          </cell>
          <cell r="B151" t="str">
            <v>CH DE MT ST MARTIN</v>
          </cell>
          <cell r="C151" t="str">
            <v>Grand Est</v>
          </cell>
          <cell r="D151">
            <v>88635</v>
          </cell>
          <cell r="E151">
            <v>0</v>
          </cell>
          <cell r="F151">
            <v>0</v>
          </cell>
          <cell r="G151">
            <v>0</v>
          </cell>
          <cell r="H151">
            <v>88635</v>
          </cell>
          <cell r="I151">
            <v>88635</v>
          </cell>
          <cell r="J151">
            <v>72344.475723917029</v>
          </cell>
        </row>
        <row r="152">
          <cell r="A152" t="str">
            <v>540023264</v>
          </cell>
          <cell r="B152" t="str">
            <v>CHU DE NANCY</v>
          </cell>
          <cell r="C152" t="str">
            <v>Grand Est</v>
          </cell>
          <cell r="D152">
            <v>802535.73000000045</v>
          </cell>
          <cell r="E152">
            <v>0</v>
          </cell>
          <cell r="F152">
            <v>0</v>
          </cell>
          <cell r="G152">
            <v>0</v>
          </cell>
          <cell r="H152">
            <v>802535.73000000045</v>
          </cell>
          <cell r="I152">
            <v>802535.73000000045</v>
          </cell>
          <cell r="J152">
            <v>655034.99336109962</v>
          </cell>
        </row>
        <row r="153">
          <cell r="A153" t="str">
            <v>540001286</v>
          </cell>
          <cell r="B153" t="str">
            <v>INSTITUT DE CANCEROLOGIE DE LORRAINE</v>
          </cell>
          <cell r="C153" t="str">
            <v>Grand Est</v>
          </cell>
          <cell r="D153">
            <v>301925.34000000008</v>
          </cell>
          <cell r="E153">
            <v>0</v>
          </cell>
          <cell r="F153">
            <v>0</v>
          </cell>
          <cell r="G153">
            <v>0</v>
          </cell>
          <cell r="H153">
            <v>301925.34000000008</v>
          </cell>
          <cell r="I153">
            <v>301925.34000000008</v>
          </cell>
          <cell r="J153">
            <v>246433.46793101367</v>
          </cell>
        </row>
        <row r="154">
          <cell r="A154" t="str">
            <v>550006795</v>
          </cell>
          <cell r="B154" t="str">
            <v>CH VERDUN/SAINT MIHIEL</v>
          </cell>
          <cell r="C154" t="str">
            <v>Grand Est</v>
          </cell>
          <cell r="D154">
            <v>125108.72</v>
          </cell>
          <cell r="E154">
            <v>0</v>
          </cell>
          <cell r="F154">
            <v>0</v>
          </cell>
          <cell r="G154">
            <v>0</v>
          </cell>
          <cell r="H154">
            <v>125108.72</v>
          </cell>
          <cell r="I154">
            <v>125108.72</v>
          </cell>
          <cell r="J154">
            <v>102114.56825058196</v>
          </cell>
        </row>
        <row r="155">
          <cell r="A155" t="str">
            <v>550003354</v>
          </cell>
          <cell r="B155" t="str">
            <v>CH BAR LE DUC</v>
          </cell>
          <cell r="C155" t="str">
            <v>Grand Est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560000184</v>
          </cell>
          <cell r="B156" t="str">
            <v>CLINIQUE DES AUGUSTINES MALESTROIT</v>
          </cell>
          <cell r="C156" t="str">
            <v>Bretagne</v>
          </cell>
          <cell r="D156">
            <v>3723.5699999999997</v>
          </cell>
          <cell r="E156">
            <v>0</v>
          </cell>
          <cell r="F156">
            <v>0</v>
          </cell>
          <cell r="G156">
            <v>0</v>
          </cell>
          <cell r="H156">
            <v>3723.5699999999997</v>
          </cell>
          <cell r="I156">
            <v>3723.5699999999997</v>
          </cell>
          <cell r="J156">
            <v>3039.2025663824188</v>
          </cell>
        </row>
        <row r="157">
          <cell r="A157" t="str">
            <v>560005746</v>
          </cell>
          <cell r="B157" t="str">
            <v>CH BRETAGNE SUD LORIENT</v>
          </cell>
          <cell r="C157" t="str">
            <v>Bretagne</v>
          </cell>
          <cell r="D157">
            <v>811710.82500000019</v>
          </cell>
          <cell r="E157">
            <v>0</v>
          </cell>
          <cell r="F157">
            <v>0</v>
          </cell>
          <cell r="G157">
            <v>0</v>
          </cell>
          <cell r="H157">
            <v>811710.82500000019</v>
          </cell>
          <cell r="I157">
            <v>811710.82500000019</v>
          </cell>
          <cell r="J157">
            <v>662523.76684214105</v>
          </cell>
        </row>
        <row r="158">
          <cell r="A158" t="str">
            <v>560014748</v>
          </cell>
          <cell r="B158" t="str">
            <v>CH DU CENTRE BRETAGNE</v>
          </cell>
          <cell r="C158" t="str">
            <v>Bretagne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560023210</v>
          </cell>
          <cell r="B159" t="str">
            <v>CH BRETAGNE ATLANTIQUE VANNES</v>
          </cell>
          <cell r="C159" t="str">
            <v>Bretagne</v>
          </cell>
          <cell r="D159">
            <v>180431.40412999998</v>
          </cell>
          <cell r="E159">
            <v>0</v>
          </cell>
          <cell r="F159">
            <v>0</v>
          </cell>
          <cell r="G159">
            <v>0</v>
          </cell>
          <cell r="H159">
            <v>180431.40412999998</v>
          </cell>
          <cell r="I159">
            <v>180431.40412999998</v>
          </cell>
          <cell r="J159">
            <v>147269.31049715175</v>
          </cell>
        </row>
        <row r="160">
          <cell r="A160" t="str">
            <v>570000158</v>
          </cell>
          <cell r="B160" t="str">
            <v>CH DE SARREGUEMINES</v>
          </cell>
          <cell r="C160" t="str">
            <v>Grand Est</v>
          </cell>
          <cell r="D160">
            <v>29150.899999999965</v>
          </cell>
          <cell r="E160">
            <v>0</v>
          </cell>
          <cell r="F160">
            <v>0</v>
          </cell>
          <cell r="G160">
            <v>0</v>
          </cell>
          <cell r="H160">
            <v>29150.899999999965</v>
          </cell>
          <cell r="I160">
            <v>29150.899999999965</v>
          </cell>
          <cell r="J160">
            <v>23793.158203647883</v>
          </cell>
        </row>
        <row r="161">
          <cell r="A161" t="str">
            <v>570000216</v>
          </cell>
          <cell r="B161" t="str">
            <v>HOSPITALOR - SAINT-AVOLD</v>
          </cell>
          <cell r="C161" t="str">
            <v>Grand Est</v>
          </cell>
          <cell r="D161">
            <v>71352.401999999987</v>
          </cell>
          <cell r="E161">
            <v>0</v>
          </cell>
          <cell r="F161">
            <v>0</v>
          </cell>
          <cell r="G161">
            <v>0</v>
          </cell>
          <cell r="H161">
            <v>71352.401999999987</v>
          </cell>
          <cell r="I161">
            <v>71352.401999999987</v>
          </cell>
          <cell r="J161">
            <v>58238.304443303066</v>
          </cell>
        </row>
        <row r="162">
          <cell r="A162" t="str">
            <v>570000596</v>
          </cell>
          <cell r="B162" t="str">
            <v>HÔPITAL D'INSTRUCTION DES ARMÉES LEGOUEST</v>
          </cell>
          <cell r="C162" t="str">
            <v>SSA</v>
          </cell>
          <cell r="D162">
            <v>37842.389999999985</v>
          </cell>
          <cell r="E162">
            <v>0</v>
          </cell>
          <cell r="F162">
            <v>0</v>
          </cell>
          <cell r="G162">
            <v>0</v>
          </cell>
          <cell r="H162">
            <v>37842.389999999985</v>
          </cell>
          <cell r="I162">
            <v>37842.389999999985</v>
          </cell>
          <cell r="J162">
            <v>30887.210071529298</v>
          </cell>
        </row>
        <row r="163">
          <cell r="A163" t="str">
            <v>570001057</v>
          </cell>
          <cell r="B163" t="str">
            <v>HÔPITAL BELLE ISLE METZ</v>
          </cell>
          <cell r="C163" t="str">
            <v>Grand Est</v>
          </cell>
          <cell r="D163">
            <v>18569.280000000028</v>
          </cell>
          <cell r="E163">
            <v>0</v>
          </cell>
          <cell r="F163">
            <v>0</v>
          </cell>
          <cell r="G163">
            <v>0</v>
          </cell>
          <cell r="H163">
            <v>18569.280000000028</v>
          </cell>
          <cell r="I163">
            <v>18569.280000000028</v>
          </cell>
          <cell r="J163">
            <v>15156.369675304561</v>
          </cell>
        </row>
        <row r="164">
          <cell r="A164" t="str">
            <v>570005165</v>
          </cell>
          <cell r="B164" t="str">
            <v>CHR METZ THIONVILLE</v>
          </cell>
          <cell r="C164" t="str">
            <v>Grand Est</v>
          </cell>
          <cell r="D164">
            <v>463307.92000000016</v>
          </cell>
          <cell r="E164">
            <v>0</v>
          </cell>
          <cell r="F164">
            <v>0</v>
          </cell>
          <cell r="G164">
            <v>0</v>
          </cell>
          <cell r="H164">
            <v>463307.92000000016</v>
          </cell>
          <cell r="I164">
            <v>463307.92000000016</v>
          </cell>
          <cell r="J164">
            <v>378155.00164876744</v>
          </cell>
        </row>
        <row r="165">
          <cell r="A165" t="str">
            <v>570015099</v>
          </cell>
          <cell r="B165" t="str">
            <v>CH SARREBOURG</v>
          </cell>
          <cell r="C165" t="str">
            <v>Grand Est</v>
          </cell>
          <cell r="D165">
            <v>31426.459999999992</v>
          </cell>
          <cell r="E165">
            <v>0</v>
          </cell>
          <cell r="F165">
            <v>0</v>
          </cell>
          <cell r="G165">
            <v>0</v>
          </cell>
          <cell r="H165">
            <v>31426.459999999992</v>
          </cell>
          <cell r="I165">
            <v>31426.459999999992</v>
          </cell>
          <cell r="J165">
            <v>25650.4853901805</v>
          </cell>
        </row>
        <row r="166">
          <cell r="A166" t="str">
            <v>570025254</v>
          </cell>
          <cell r="B166" t="str">
            <v>CHIC UNISANTÉ</v>
          </cell>
          <cell r="C166" t="str">
            <v>Grand Est</v>
          </cell>
          <cell r="D166">
            <v>66641.75</v>
          </cell>
          <cell r="E166">
            <v>0</v>
          </cell>
          <cell r="F166">
            <v>0</v>
          </cell>
          <cell r="G166">
            <v>0</v>
          </cell>
          <cell r="H166">
            <v>66641.75</v>
          </cell>
          <cell r="I166">
            <v>66641.75</v>
          </cell>
          <cell r="J166">
            <v>54393.438992207899</v>
          </cell>
        </row>
        <row r="167">
          <cell r="A167" t="str">
            <v>570026252</v>
          </cell>
          <cell r="B167" t="str">
            <v>HÔPITAL ROBERT SCHUMAN</v>
          </cell>
          <cell r="C167" t="str">
            <v>Grand Est</v>
          </cell>
          <cell r="D167">
            <v>318601.14999999991</v>
          </cell>
          <cell r="E167">
            <v>0</v>
          </cell>
          <cell r="F167">
            <v>0</v>
          </cell>
          <cell r="G167">
            <v>0</v>
          </cell>
          <cell r="H167">
            <v>318601.14999999991</v>
          </cell>
          <cell r="I167">
            <v>318601.14999999991</v>
          </cell>
          <cell r="J167">
            <v>260044.37481567144</v>
          </cell>
        </row>
        <row r="168">
          <cell r="A168" t="str">
            <v>580780039</v>
          </cell>
          <cell r="B168" t="str">
            <v>CH DE L'AGGLOMÉRATION DE NEVERS</v>
          </cell>
          <cell r="C168" t="str">
            <v>Bourgogne Franche-Comté</v>
          </cell>
          <cell r="D168">
            <v>263556.82999999996</v>
          </cell>
          <cell r="E168">
            <v>0</v>
          </cell>
          <cell r="F168">
            <v>0</v>
          </cell>
          <cell r="G168">
            <v>0</v>
          </cell>
          <cell r="H168">
            <v>263556.82999999996</v>
          </cell>
          <cell r="I168">
            <v>263556.82999999996</v>
          </cell>
          <cell r="J168">
            <v>215116.83522093439</v>
          </cell>
        </row>
        <row r="169">
          <cell r="A169" t="str">
            <v>590000188</v>
          </cell>
          <cell r="B169" t="str">
            <v>CLCC OSCAR LAMBRET LILLE</v>
          </cell>
          <cell r="C169" t="str">
            <v>Hauts de France</v>
          </cell>
          <cell r="D169">
            <v>108930.55000000005</v>
          </cell>
          <cell r="E169">
            <v>0</v>
          </cell>
          <cell r="F169">
            <v>0</v>
          </cell>
          <cell r="G169">
            <v>0</v>
          </cell>
          <cell r="H169">
            <v>108930.55000000005</v>
          </cell>
          <cell r="I169">
            <v>108930.55000000005</v>
          </cell>
          <cell r="J169">
            <v>88909.838439306521</v>
          </cell>
        </row>
        <row r="170">
          <cell r="A170" t="str">
            <v>590052056</v>
          </cell>
          <cell r="B170" t="str">
            <v>GCS GHICL CLINIQUE STE MARIE</v>
          </cell>
          <cell r="C170" t="str">
            <v>Hauts de France</v>
          </cell>
          <cell r="D170">
            <v>2960.9000000000015</v>
          </cell>
          <cell r="E170">
            <v>0</v>
          </cell>
          <cell r="F170">
            <v>0</v>
          </cell>
          <cell r="G170">
            <v>0</v>
          </cell>
          <cell r="H170">
            <v>2960.9000000000015</v>
          </cell>
          <cell r="I170">
            <v>2960.9000000000015</v>
          </cell>
          <cell r="J170">
            <v>2416.7062466401085</v>
          </cell>
        </row>
        <row r="171">
          <cell r="A171" t="str">
            <v>590780193</v>
          </cell>
          <cell r="B171" t="str">
            <v>CHRU DE LILLE</v>
          </cell>
          <cell r="C171" t="str">
            <v>Hauts de France</v>
          </cell>
          <cell r="D171">
            <v>4081943.4609999955</v>
          </cell>
          <cell r="E171">
            <v>0</v>
          </cell>
          <cell r="F171">
            <v>6882.2459999999992</v>
          </cell>
          <cell r="G171">
            <v>0</v>
          </cell>
          <cell r="H171">
            <v>4088825.7069999953</v>
          </cell>
          <cell r="I171">
            <v>4088825.7069999953</v>
          </cell>
          <cell r="J171">
            <v>3337326.7005064478</v>
          </cell>
        </row>
        <row r="172">
          <cell r="A172" t="str">
            <v>590780284</v>
          </cell>
          <cell r="B172" t="str">
            <v>GPT HÔPITAUX INSTITUT CATHOLIQUE LILLE</v>
          </cell>
          <cell r="C172" t="str">
            <v>Hauts de France</v>
          </cell>
          <cell r="D172">
            <v>6165.982</v>
          </cell>
          <cell r="E172">
            <v>0</v>
          </cell>
          <cell r="F172">
            <v>0</v>
          </cell>
          <cell r="G172">
            <v>0</v>
          </cell>
          <cell r="H172">
            <v>6165.982</v>
          </cell>
          <cell r="I172">
            <v>6165.982</v>
          </cell>
          <cell r="J172">
            <v>5032.7154635652878</v>
          </cell>
        </row>
        <row r="173">
          <cell r="A173" t="str">
            <v>590781415</v>
          </cell>
          <cell r="B173" t="str">
            <v>CH DE DUNKERQUE</v>
          </cell>
          <cell r="C173" t="str">
            <v>Hauts de France</v>
          </cell>
          <cell r="D173">
            <v>805023.46</v>
          </cell>
          <cell r="E173">
            <v>0</v>
          </cell>
          <cell r="F173">
            <v>0</v>
          </cell>
          <cell r="G173">
            <v>0</v>
          </cell>
          <cell r="H173">
            <v>805023.46</v>
          </cell>
          <cell r="I173">
            <v>805023.46</v>
          </cell>
          <cell r="J173">
            <v>657065.49511088931</v>
          </cell>
        </row>
        <row r="174">
          <cell r="A174" t="str">
            <v>590781605</v>
          </cell>
          <cell r="B174" t="str">
            <v>CH DE CAMBRAI</v>
          </cell>
          <cell r="C174" t="str">
            <v>Hauts de France</v>
          </cell>
          <cell r="D174">
            <v>17490.729999999996</v>
          </cell>
          <cell r="E174">
            <v>0</v>
          </cell>
          <cell r="F174">
            <v>0</v>
          </cell>
          <cell r="G174">
            <v>0</v>
          </cell>
          <cell r="H174">
            <v>17490.729999999996</v>
          </cell>
          <cell r="I174">
            <v>17490.729999999996</v>
          </cell>
          <cell r="J174">
            <v>14276.050001450745</v>
          </cell>
        </row>
        <row r="175">
          <cell r="A175" t="str">
            <v>590781902</v>
          </cell>
          <cell r="B175" t="str">
            <v>CH DE TOURCOING</v>
          </cell>
          <cell r="C175" t="str">
            <v>Hauts de France</v>
          </cell>
          <cell r="D175">
            <v>116908.89999999991</v>
          </cell>
          <cell r="E175">
            <v>0</v>
          </cell>
          <cell r="F175">
            <v>0</v>
          </cell>
          <cell r="G175">
            <v>0</v>
          </cell>
          <cell r="H175">
            <v>116908.89999999991</v>
          </cell>
          <cell r="I175">
            <v>116908.89999999991</v>
          </cell>
          <cell r="J175">
            <v>95421.820702429453</v>
          </cell>
        </row>
        <row r="176">
          <cell r="A176" t="str">
            <v>590782165</v>
          </cell>
          <cell r="B176" t="str">
            <v>CH DE DENAIN</v>
          </cell>
          <cell r="C176" t="str">
            <v>Hauts de France</v>
          </cell>
          <cell r="D176">
            <v>16586.387999999999</v>
          </cell>
          <cell r="E176">
            <v>0</v>
          </cell>
          <cell r="F176">
            <v>0</v>
          </cell>
          <cell r="G176">
            <v>0</v>
          </cell>
          <cell r="H176">
            <v>16586.387999999999</v>
          </cell>
          <cell r="I176">
            <v>16586.387999999999</v>
          </cell>
          <cell r="J176">
            <v>13537.920054306633</v>
          </cell>
        </row>
        <row r="177">
          <cell r="A177" t="str">
            <v>590782215</v>
          </cell>
          <cell r="B177" t="str">
            <v>CH VALENCIENNES</v>
          </cell>
          <cell r="C177" t="str">
            <v>Hauts de France</v>
          </cell>
          <cell r="D177">
            <v>331393.56000000006</v>
          </cell>
          <cell r="E177">
            <v>0</v>
          </cell>
          <cell r="F177">
            <v>0</v>
          </cell>
          <cell r="G177">
            <v>0</v>
          </cell>
          <cell r="H177">
            <v>331393.56000000006</v>
          </cell>
          <cell r="I177">
            <v>331393.56000000006</v>
          </cell>
          <cell r="J177">
            <v>270485.62482633768</v>
          </cell>
        </row>
        <row r="178">
          <cell r="A178" t="str">
            <v>590782421</v>
          </cell>
          <cell r="B178" t="str">
            <v>CH DE ROUBAIX</v>
          </cell>
          <cell r="C178" t="str">
            <v>Hauts de France</v>
          </cell>
          <cell r="D178">
            <v>129744.91099999996</v>
          </cell>
          <cell r="E178">
            <v>0</v>
          </cell>
          <cell r="F178">
            <v>0</v>
          </cell>
          <cell r="G178">
            <v>0</v>
          </cell>
          <cell r="H178">
            <v>129744.91099999996</v>
          </cell>
          <cell r="I178">
            <v>129744.91099999996</v>
          </cell>
          <cell r="J178">
            <v>105898.65813889852</v>
          </cell>
        </row>
        <row r="179">
          <cell r="A179" t="str">
            <v>590782637</v>
          </cell>
          <cell r="B179" t="str">
            <v>CH ARMENTIERES</v>
          </cell>
          <cell r="C179" t="str">
            <v>Hauts de France</v>
          </cell>
          <cell r="D179">
            <v>51795.384999999995</v>
          </cell>
          <cell r="E179">
            <v>0</v>
          </cell>
          <cell r="F179">
            <v>0</v>
          </cell>
          <cell r="G179">
            <v>0</v>
          </cell>
          <cell r="H179">
            <v>51795.384999999995</v>
          </cell>
          <cell r="I179">
            <v>51795.384999999995</v>
          </cell>
          <cell r="J179">
            <v>42275.73726793519</v>
          </cell>
        </row>
        <row r="180">
          <cell r="A180" t="str">
            <v>590782652</v>
          </cell>
          <cell r="B180" t="str">
            <v>CH D'HAZEBROUCK</v>
          </cell>
          <cell r="C180" t="str">
            <v>Hauts de France</v>
          </cell>
          <cell r="D180">
            <v>97240.299999999988</v>
          </cell>
          <cell r="E180">
            <v>0</v>
          </cell>
          <cell r="F180">
            <v>0</v>
          </cell>
          <cell r="G180">
            <v>0</v>
          </cell>
          <cell r="H180">
            <v>97240.299999999988</v>
          </cell>
          <cell r="I180">
            <v>97240.299999999988</v>
          </cell>
          <cell r="J180">
            <v>79368.178741314463</v>
          </cell>
        </row>
        <row r="181">
          <cell r="A181" t="str">
            <v>590783239</v>
          </cell>
          <cell r="B181" t="str">
            <v>CH DE DOUAI</v>
          </cell>
          <cell r="C181" t="str">
            <v>Hauts de France</v>
          </cell>
          <cell r="D181">
            <v>40057.90399999998</v>
          </cell>
          <cell r="E181">
            <v>0</v>
          </cell>
          <cell r="F181">
            <v>0</v>
          </cell>
          <cell r="G181">
            <v>0</v>
          </cell>
          <cell r="H181">
            <v>40057.90399999998</v>
          </cell>
          <cell r="I181">
            <v>40057.90399999998</v>
          </cell>
          <cell r="J181">
            <v>32695.527314029416</v>
          </cell>
        </row>
        <row r="182">
          <cell r="A182" t="str">
            <v>590785374</v>
          </cell>
          <cell r="B182" t="str">
            <v>CLINIQUE TEISSIER</v>
          </cell>
          <cell r="C182" t="str">
            <v>Hauts de France</v>
          </cell>
          <cell r="D182">
            <v>251655</v>
          </cell>
          <cell r="E182">
            <v>0</v>
          </cell>
          <cell r="F182">
            <v>0</v>
          </cell>
          <cell r="G182">
            <v>0</v>
          </cell>
          <cell r="H182">
            <v>251655</v>
          </cell>
          <cell r="I182">
            <v>251655</v>
          </cell>
          <cell r="J182">
            <v>205402.48252160361</v>
          </cell>
        </row>
        <row r="183">
          <cell r="A183" t="str">
            <v>590797353</v>
          </cell>
          <cell r="B183" t="str">
            <v>HÔPITAL SAINT VINCENT - SAINT ANTOINE</v>
          </cell>
          <cell r="C183" t="str">
            <v>Hauts de France</v>
          </cell>
          <cell r="D183">
            <v>160990.50299999991</v>
          </cell>
          <cell r="E183">
            <v>0</v>
          </cell>
          <cell r="F183">
            <v>0</v>
          </cell>
          <cell r="G183">
            <v>0</v>
          </cell>
          <cell r="H183">
            <v>160990.50299999991</v>
          </cell>
          <cell r="I183">
            <v>160990.50299999991</v>
          </cell>
          <cell r="J183">
            <v>131401.51786613281</v>
          </cell>
        </row>
        <row r="184">
          <cell r="A184" t="str">
            <v>600100168</v>
          </cell>
          <cell r="B184" t="str">
            <v>CENTRE MÉDICO-CHIRURGICAL</v>
          </cell>
          <cell r="C184" t="str">
            <v>Hauts de France</v>
          </cell>
          <cell r="D184">
            <v>34453.660000000003</v>
          </cell>
          <cell r="E184">
            <v>0</v>
          </cell>
          <cell r="F184">
            <v>0</v>
          </cell>
          <cell r="G184">
            <v>0</v>
          </cell>
          <cell r="H184">
            <v>34453.660000000003</v>
          </cell>
          <cell r="I184">
            <v>34453.660000000003</v>
          </cell>
          <cell r="J184">
            <v>28121.306137192885</v>
          </cell>
        </row>
        <row r="185">
          <cell r="A185" t="str">
            <v>600100713</v>
          </cell>
          <cell r="B185" t="str">
            <v>CH DE BEAUVAIS</v>
          </cell>
          <cell r="C185" t="str">
            <v>Hauts de France</v>
          </cell>
          <cell r="D185">
            <v>68728.863000000056</v>
          </cell>
          <cell r="E185">
            <v>0</v>
          </cell>
          <cell r="F185">
            <v>6371.6930000000002</v>
          </cell>
          <cell r="G185">
            <v>0</v>
          </cell>
          <cell r="H185">
            <v>75100.556000000055</v>
          </cell>
          <cell r="I185">
            <v>75100.556000000055</v>
          </cell>
          <cell r="J185">
            <v>61297.572633775308</v>
          </cell>
        </row>
        <row r="186">
          <cell r="A186" t="str">
            <v>600100721</v>
          </cell>
          <cell r="B186" t="str">
            <v>CHIC COMPIEGNE-NOYON</v>
          </cell>
          <cell r="C186" t="str">
            <v>Hauts de France</v>
          </cell>
          <cell r="D186">
            <v>65919.489999999991</v>
          </cell>
          <cell r="E186">
            <v>0</v>
          </cell>
          <cell r="F186">
            <v>0</v>
          </cell>
          <cell r="G186">
            <v>0</v>
          </cell>
          <cell r="H186">
            <v>65919.489999999991</v>
          </cell>
          <cell r="I186">
            <v>65919.489999999991</v>
          </cell>
          <cell r="J186">
            <v>53803.925582873468</v>
          </cell>
        </row>
        <row r="187">
          <cell r="A187" t="str">
            <v>600101984</v>
          </cell>
          <cell r="B187" t="str">
            <v>GROUPEMENT HOSPITALIER PUBLIC DU SUD DE L'OISE</v>
          </cell>
          <cell r="C187" t="str">
            <v>Hauts de France</v>
          </cell>
          <cell r="D187">
            <v>109664.83200000005</v>
          </cell>
          <cell r="E187">
            <v>0</v>
          </cell>
          <cell r="F187">
            <v>0</v>
          </cell>
          <cell r="G187">
            <v>0</v>
          </cell>
          <cell r="H187">
            <v>109664.83200000005</v>
          </cell>
          <cell r="I187">
            <v>109664.83200000005</v>
          </cell>
          <cell r="J187">
            <v>89509.164284892453</v>
          </cell>
        </row>
        <row r="188">
          <cell r="A188" t="str">
            <v>610780082</v>
          </cell>
          <cell r="B188" t="str">
            <v>CH ALENCON</v>
          </cell>
          <cell r="C188" t="str">
            <v>Normandie</v>
          </cell>
          <cell r="D188">
            <v>30262.519999999997</v>
          </cell>
          <cell r="E188">
            <v>0</v>
          </cell>
          <cell r="F188">
            <v>0</v>
          </cell>
          <cell r="G188">
            <v>0</v>
          </cell>
          <cell r="H188">
            <v>30262.519999999997</v>
          </cell>
          <cell r="I188">
            <v>30262.519999999997</v>
          </cell>
          <cell r="J188">
            <v>24700.469831156461</v>
          </cell>
        </row>
        <row r="189">
          <cell r="A189" t="str">
            <v>610780090</v>
          </cell>
          <cell r="B189" t="str">
            <v>CH ARGENTAN</v>
          </cell>
          <cell r="C189" t="str">
            <v>Normandie</v>
          </cell>
          <cell r="D189">
            <v>55644.509999999951</v>
          </cell>
          <cell r="E189">
            <v>0</v>
          </cell>
          <cell r="F189">
            <v>0</v>
          </cell>
          <cell r="G189">
            <v>0</v>
          </cell>
          <cell r="H189">
            <v>55644.509999999951</v>
          </cell>
          <cell r="I189">
            <v>55644.509999999951</v>
          </cell>
          <cell r="J189">
            <v>45417.418659268398</v>
          </cell>
        </row>
        <row r="190">
          <cell r="A190" t="str">
            <v>610780165</v>
          </cell>
          <cell r="B190" t="str">
            <v>CH FLERS</v>
          </cell>
          <cell r="C190" t="str">
            <v>Normandie</v>
          </cell>
          <cell r="D190">
            <v>63773.359999999928</v>
          </cell>
          <cell r="E190">
            <v>0</v>
          </cell>
          <cell r="F190">
            <v>0</v>
          </cell>
          <cell r="G190">
            <v>0</v>
          </cell>
          <cell r="H190">
            <v>63773.359999999928</v>
          </cell>
          <cell r="I190">
            <v>63773.359999999928</v>
          </cell>
          <cell r="J190">
            <v>52052.240022029851</v>
          </cell>
        </row>
        <row r="191">
          <cell r="A191" t="str">
            <v>620003376</v>
          </cell>
          <cell r="B191" t="str">
            <v>POLYCLINIQUE MÉDICO-CHIRURGICALE D'HENIN-BEAUMONT</v>
          </cell>
          <cell r="C191" t="str">
            <v>Hauts de France</v>
          </cell>
          <cell r="D191">
            <v>95700</v>
          </cell>
          <cell r="E191">
            <v>0</v>
          </cell>
          <cell r="F191">
            <v>0</v>
          </cell>
          <cell r="G191">
            <v>0</v>
          </cell>
          <cell r="H191">
            <v>95700</v>
          </cell>
          <cell r="I191">
            <v>95700</v>
          </cell>
          <cell r="J191">
            <v>78110.975650463792</v>
          </cell>
        </row>
        <row r="192">
          <cell r="A192" t="str">
            <v>620100057</v>
          </cell>
          <cell r="B192" t="str">
            <v>CH D'ARRAS</v>
          </cell>
          <cell r="C192" t="str">
            <v>Hauts de France</v>
          </cell>
          <cell r="D192">
            <v>171932.37900000013</v>
          </cell>
          <cell r="E192">
            <v>0</v>
          </cell>
          <cell r="F192">
            <v>0</v>
          </cell>
          <cell r="G192">
            <v>0</v>
          </cell>
          <cell r="H192">
            <v>171932.37900000013</v>
          </cell>
          <cell r="I192">
            <v>171932.37900000013</v>
          </cell>
          <cell r="J192">
            <v>140332.34973453838</v>
          </cell>
        </row>
        <row r="193">
          <cell r="A193" t="str">
            <v>620100651</v>
          </cell>
          <cell r="B193" t="str">
            <v>CH BETHUNE-BEUVRY</v>
          </cell>
          <cell r="C193" t="str">
            <v>Hauts de France</v>
          </cell>
          <cell r="D193">
            <v>209874.36999999994</v>
          </cell>
          <cell r="E193">
            <v>0</v>
          </cell>
          <cell r="F193">
            <v>0</v>
          </cell>
          <cell r="G193">
            <v>0</v>
          </cell>
          <cell r="H193">
            <v>209874.36999999994</v>
          </cell>
          <cell r="I193">
            <v>209874.36999999994</v>
          </cell>
          <cell r="J193">
            <v>171300.85480382887</v>
          </cell>
        </row>
        <row r="194">
          <cell r="A194" t="str">
            <v>620100685</v>
          </cell>
          <cell r="B194" t="str">
            <v>CH DE LENS</v>
          </cell>
          <cell r="C194" t="str">
            <v>Hauts de France</v>
          </cell>
          <cell r="D194">
            <v>103783.91000000003</v>
          </cell>
          <cell r="E194">
            <v>0</v>
          </cell>
          <cell r="F194">
            <v>0</v>
          </cell>
          <cell r="G194">
            <v>0</v>
          </cell>
          <cell r="H194">
            <v>103783.91000000003</v>
          </cell>
          <cell r="I194">
            <v>103783.91000000003</v>
          </cell>
          <cell r="J194">
            <v>84709.116686728608</v>
          </cell>
        </row>
        <row r="195">
          <cell r="A195" t="str">
            <v>620101337</v>
          </cell>
          <cell r="B195" t="str">
            <v>CH DE CALAIS</v>
          </cell>
          <cell r="C195" t="str">
            <v>Hauts de France</v>
          </cell>
          <cell r="D195">
            <v>49797.919999999998</v>
          </cell>
          <cell r="E195">
            <v>0</v>
          </cell>
          <cell r="F195">
            <v>0</v>
          </cell>
          <cell r="G195">
            <v>0</v>
          </cell>
          <cell r="H195">
            <v>49797.919999999998</v>
          </cell>
          <cell r="I195">
            <v>49797.919999999998</v>
          </cell>
          <cell r="J195">
            <v>40645.393067541736</v>
          </cell>
        </row>
        <row r="196">
          <cell r="A196" t="str">
            <v>620101360</v>
          </cell>
          <cell r="B196" t="str">
            <v>CH REGION DE SAINT-OMER</v>
          </cell>
          <cell r="C196" t="str">
            <v>Hauts de France</v>
          </cell>
          <cell r="D196">
            <v>48594.380000000005</v>
          </cell>
          <cell r="E196">
            <v>0</v>
          </cell>
          <cell r="F196">
            <v>0</v>
          </cell>
          <cell r="G196">
            <v>0</v>
          </cell>
          <cell r="H196">
            <v>48594.380000000005</v>
          </cell>
          <cell r="I196">
            <v>48594.380000000005</v>
          </cell>
          <cell r="J196">
            <v>39663.055725489925</v>
          </cell>
        </row>
        <row r="197">
          <cell r="A197" t="str">
            <v>620103432</v>
          </cell>
          <cell r="B197" t="str">
            <v>CH ARRONDISSEMENT DE MONTREUIL</v>
          </cell>
          <cell r="C197" t="str">
            <v>Hauts de France</v>
          </cell>
          <cell r="D197">
            <v>10647.869999999999</v>
          </cell>
          <cell r="E197">
            <v>0</v>
          </cell>
          <cell r="F197">
            <v>0</v>
          </cell>
          <cell r="G197">
            <v>0</v>
          </cell>
          <cell r="H197">
            <v>10647.869999999999</v>
          </cell>
          <cell r="I197">
            <v>10647.869999999999</v>
          </cell>
          <cell r="J197">
            <v>8690.8622183835305</v>
          </cell>
        </row>
        <row r="198">
          <cell r="A198" t="str">
            <v>620103440</v>
          </cell>
          <cell r="B198" t="str">
            <v>CH DE BOULOGNE</v>
          </cell>
          <cell r="C198" t="str">
            <v>Hauts de France</v>
          </cell>
          <cell r="D198">
            <v>238288.44000000006</v>
          </cell>
          <cell r="E198">
            <v>0</v>
          </cell>
          <cell r="F198">
            <v>0</v>
          </cell>
          <cell r="G198">
            <v>0</v>
          </cell>
          <cell r="H198">
            <v>238288.44000000006</v>
          </cell>
          <cell r="I198">
            <v>238288.44000000006</v>
          </cell>
          <cell r="J198">
            <v>194492.60746736688</v>
          </cell>
        </row>
        <row r="199">
          <cell r="A199" t="str">
            <v>630000479</v>
          </cell>
          <cell r="B199" t="str">
            <v>CENTRE REGIONAL JEAN PERRIN</v>
          </cell>
          <cell r="C199" t="str">
            <v>Auvergne Rhône-Alpes</v>
          </cell>
          <cell r="D199">
            <v>324246.2799999998</v>
          </cell>
          <cell r="E199">
            <v>0</v>
          </cell>
          <cell r="F199">
            <v>0</v>
          </cell>
          <cell r="G199">
            <v>0</v>
          </cell>
          <cell r="H199">
            <v>324246.2799999998</v>
          </cell>
          <cell r="I199">
            <v>324246.2799999998</v>
          </cell>
          <cell r="J199">
            <v>264651.96741727745</v>
          </cell>
        </row>
        <row r="200">
          <cell r="A200" t="str">
            <v>630780989</v>
          </cell>
          <cell r="B200" t="str">
            <v>CHU CLERMONT-FERRAND</v>
          </cell>
          <cell r="C200" t="str">
            <v>Auvergne Rhône-Alpes</v>
          </cell>
          <cell r="D200">
            <v>2234172.6070000026</v>
          </cell>
          <cell r="E200">
            <v>0</v>
          </cell>
          <cell r="F200">
            <v>0</v>
          </cell>
          <cell r="G200">
            <v>0</v>
          </cell>
          <cell r="H200">
            <v>2234172.6070000026</v>
          </cell>
          <cell r="I200">
            <v>2234172.6070000026</v>
          </cell>
          <cell r="J200">
            <v>1823546.5214661488</v>
          </cell>
        </row>
        <row r="201">
          <cell r="A201" t="str">
            <v>640780417</v>
          </cell>
          <cell r="B201" t="str">
            <v>CH COTE BASQUE</v>
          </cell>
          <cell r="C201" t="str">
            <v>Nouvelle - Aquitaine</v>
          </cell>
          <cell r="D201">
            <v>378741.76000000001</v>
          </cell>
          <cell r="E201">
            <v>0</v>
          </cell>
          <cell r="F201">
            <v>0</v>
          </cell>
          <cell r="G201">
            <v>0</v>
          </cell>
          <cell r="H201">
            <v>378741.76000000001</v>
          </cell>
          <cell r="I201">
            <v>378741.76000000001</v>
          </cell>
          <cell r="J201">
            <v>309131.54015855596</v>
          </cell>
        </row>
        <row r="202">
          <cell r="A202" t="str">
            <v>640780813</v>
          </cell>
          <cell r="B202" t="str">
            <v>HÔPITAL ORTHEZ</v>
          </cell>
          <cell r="C202" t="str">
            <v>Nouvelle - Aquitaine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640780821</v>
          </cell>
          <cell r="B203" t="str">
            <v>CH OLORON</v>
          </cell>
          <cell r="C203" t="str">
            <v>Nouvelle - Aquitaine</v>
          </cell>
          <cell r="D203">
            <v>60420</v>
          </cell>
          <cell r="E203">
            <v>0</v>
          </cell>
          <cell r="F203">
            <v>0</v>
          </cell>
          <cell r="G203">
            <v>0</v>
          </cell>
          <cell r="H203">
            <v>60420</v>
          </cell>
          <cell r="I203">
            <v>60420</v>
          </cell>
          <cell r="J203">
            <v>49315.205316625106</v>
          </cell>
        </row>
        <row r="204">
          <cell r="A204" t="str">
            <v>640781290</v>
          </cell>
          <cell r="B204" t="str">
            <v>CH PAU</v>
          </cell>
          <cell r="C204" t="str">
            <v>Nouvelle - Aquitaine</v>
          </cell>
          <cell r="D204">
            <v>243507.41499999992</v>
          </cell>
          <cell r="E204">
            <v>0</v>
          </cell>
          <cell r="F204">
            <v>0</v>
          </cell>
          <cell r="G204">
            <v>0</v>
          </cell>
          <cell r="H204">
            <v>243507.41499999992</v>
          </cell>
          <cell r="I204">
            <v>243507.41499999992</v>
          </cell>
          <cell r="J204">
            <v>198752.36952740204</v>
          </cell>
        </row>
        <row r="205">
          <cell r="A205" t="str">
            <v>650783160</v>
          </cell>
          <cell r="B205" t="str">
            <v>CH DE BIGORRE</v>
          </cell>
          <cell r="C205" t="str">
            <v>Occitanie</v>
          </cell>
          <cell r="D205">
            <v>108381.78999999992</v>
          </cell>
          <cell r="E205">
            <v>0</v>
          </cell>
          <cell r="F205">
            <v>0</v>
          </cell>
          <cell r="G205">
            <v>0</v>
          </cell>
          <cell r="H205">
            <v>108381.78999999992</v>
          </cell>
          <cell r="I205">
            <v>108381.78999999992</v>
          </cell>
          <cell r="J205">
            <v>88461.936882379043</v>
          </cell>
        </row>
        <row r="206">
          <cell r="A206" t="str">
            <v>660780180</v>
          </cell>
          <cell r="B206" t="str">
            <v>CH PERPIGNAN</v>
          </cell>
          <cell r="C206" t="str">
            <v>Occitanie</v>
          </cell>
          <cell r="D206">
            <v>414984.57400000002</v>
          </cell>
          <cell r="E206">
            <v>0</v>
          </cell>
          <cell r="F206">
            <v>0</v>
          </cell>
          <cell r="G206">
            <v>0</v>
          </cell>
          <cell r="H206">
            <v>414984.57400000002</v>
          </cell>
          <cell r="I206">
            <v>414984.57400000002</v>
          </cell>
          <cell r="J206">
            <v>338713.16567431652</v>
          </cell>
        </row>
        <row r="207">
          <cell r="A207" t="str">
            <v>670780055</v>
          </cell>
          <cell r="B207" t="str">
            <v>CHU DE STRASBOURG</v>
          </cell>
          <cell r="C207" t="str">
            <v>Grand Est</v>
          </cell>
          <cell r="D207">
            <v>1367678.4999999972</v>
          </cell>
          <cell r="E207">
            <v>0</v>
          </cell>
          <cell r="F207">
            <v>0</v>
          </cell>
          <cell r="G207">
            <v>0</v>
          </cell>
          <cell r="H207">
            <v>1367678.4999999972</v>
          </cell>
          <cell r="I207">
            <v>1367678.4999999972</v>
          </cell>
          <cell r="J207">
            <v>1116308.2759787107</v>
          </cell>
        </row>
        <row r="208">
          <cell r="A208" t="str">
            <v>670017755</v>
          </cell>
          <cell r="B208" t="str">
            <v>GROUPEMENT HOSPITALIER SELESTAT OBERNAI</v>
          </cell>
          <cell r="C208" t="str">
            <v>Grand Est</v>
          </cell>
          <cell r="D208">
            <v>2960.8999999999996</v>
          </cell>
          <cell r="E208">
            <v>0</v>
          </cell>
          <cell r="F208">
            <v>0</v>
          </cell>
          <cell r="G208">
            <v>0</v>
          </cell>
          <cell r="H208">
            <v>2960.8999999999996</v>
          </cell>
          <cell r="I208">
            <v>2960.8999999999996</v>
          </cell>
          <cell r="J208">
            <v>2416.7062466401071</v>
          </cell>
        </row>
        <row r="209">
          <cell r="A209" t="str">
            <v>670000033</v>
          </cell>
          <cell r="B209" t="str">
            <v>CRLCC PAUL STRAUSS DE STRASBOURG</v>
          </cell>
          <cell r="C209" t="str">
            <v>Grand Est</v>
          </cell>
          <cell r="D209">
            <v>139963.78000000003</v>
          </cell>
          <cell r="E209">
            <v>0</v>
          </cell>
          <cell r="F209">
            <v>0</v>
          </cell>
          <cell r="G209">
            <v>0</v>
          </cell>
          <cell r="H209">
            <v>139963.78000000003</v>
          </cell>
          <cell r="I209">
            <v>139963.78000000003</v>
          </cell>
          <cell r="J209">
            <v>114239.36689160789</v>
          </cell>
        </row>
        <row r="210">
          <cell r="A210" t="str">
            <v>670000082</v>
          </cell>
          <cell r="B210" t="str">
            <v>CLINIQUE ADASSA DE STRASBOURG</v>
          </cell>
          <cell r="C210" t="str">
            <v>Grand Est</v>
          </cell>
          <cell r="D210">
            <v>11843.599999999999</v>
          </cell>
          <cell r="E210">
            <v>0</v>
          </cell>
          <cell r="F210">
            <v>0</v>
          </cell>
          <cell r="G210">
            <v>0</v>
          </cell>
          <cell r="H210">
            <v>11843.599999999999</v>
          </cell>
          <cell r="I210">
            <v>11843.599999999999</v>
          </cell>
          <cell r="J210">
            <v>9666.8249865604284</v>
          </cell>
        </row>
        <row r="211">
          <cell r="A211" t="str">
            <v>670780212</v>
          </cell>
          <cell r="B211" t="str">
            <v>CLINIQUE SAINTE-ANNE - GHSV</v>
          </cell>
          <cell r="C211" t="str">
            <v>Grand Est</v>
          </cell>
          <cell r="D211">
            <v>208109.62399999995</v>
          </cell>
          <cell r="E211">
            <v>0</v>
          </cell>
          <cell r="F211">
            <v>0</v>
          </cell>
          <cell r="G211">
            <v>0</v>
          </cell>
          <cell r="H211">
            <v>208109.62399999995</v>
          </cell>
          <cell r="I211">
            <v>208109.62399999995</v>
          </cell>
          <cell r="J211">
            <v>169860.45739698195</v>
          </cell>
        </row>
        <row r="212">
          <cell r="A212" t="str">
            <v>670780345</v>
          </cell>
          <cell r="B212" t="str">
            <v>CH DE SAVERNE</v>
          </cell>
          <cell r="C212" t="str">
            <v>Grand Est</v>
          </cell>
          <cell r="D212">
            <v>36715.160999999964</v>
          </cell>
          <cell r="E212">
            <v>0</v>
          </cell>
          <cell r="F212">
            <v>0</v>
          </cell>
          <cell r="G212">
            <v>0</v>
          </cell>
          <cell r="H212">
            <v>36715.160999999964</v>
          </cell>
          <cell r="I212">
            <v>36715.160999999964</v>
          </cell>
          <cell r="J212">
            <v>29967.158274543941</v>
          </cell>
        </row>
        <row r="213">
          <cell r="A213" t="str">
            <v>680000973</v>
          </cell>
          <cell r="B213" t="str">
            <v>CH DE COLMAR</v>
          </cell>
          <cell r="C213" t="str">
            <v>Grand Est</v>
          </cell>
          <cell r="D213">
            <v>371775.50300000003</v>
          </cell>
          <cell r="E213">
            <v>0</v>
          </cell>
          <cell r="F213">
            <v>0</v>
          </cell>
          <cell r="G213">
            <v>0</v>
          </cell>
          <cell r="H213">
            <v>371775.50300000003</v>
          </cell>
          <cell r="I213">
            <v>371775.50300000003</v>
          </cell>
          <cell r="J213">
            <v>303445.63492447161</v>
          </cell>
        </row>
        <row r="214">
          <cell r="A214" t="str">
            <v>680020336</v>
          </cell>
          <cell r="B214" t="str">
            <v>GRPE HOSP REGION MULHOUSE ET SUD ALSACE</v>
          </cell>
          <cell r="C214" t="str">
            <v>Grand Est</v>
          </cell>
          <cell r="D214">
            <v>326206.19800000021</v>
          </cell>
          <cell r="E214">
            <v>0</v>
          </cell>
          <cell r="F214">
            <v>0</v>
          </cell>
          <cell r="G214">
            <v>0</v>
          </cell>
          <cell r="H214">
            <v>326206.19800000021</v>
          </cell>
          <cell r="I214">
            <v>326206.19800000021</v>
          </cell>
          <cell r="J214">
            <v>266251.66550687968</v>
          </cell>
        </row>
        <row r="215">
          <cell r="A215" t="str">
            <v>690780093</v>
          </cell>
          <cell r="B215" t="str">
            <v>HÔPITAL D'INSTRUCTION DES ARMÉES DESGENETTES</v>
          </cell>
          <cell r="C215" t="str">
            <v>SSA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690780416</v>
          </cell>
          <cell r="B216" t="str">
            <v>GROUPEMENT HOSPITALIER MUTUALISTE LES PORTES DU SUD</v>
          </cell>
          <cell r="C216" t="str">
            <v>Auvergne Rhône-Alpes</v>
          </cell>
          <cell r="D216">
            <v>56424.25</v>
          </cell>
          <cell r="E216">
            <v>0</v>
          </cell>
          <cell r="F216">
            <v>0</v>
          </cell>
          <cell r="G216">
            <v>0</v>
          </cell>
          <cell r="H216">
            <v>56424.25</v>
          </cell>
          <cell r="I216">
            <v>56424.25</v>
          </cell>
          <cell r="J216">
            <v>46053.84762639166</v>
          </cell>
        </row>
        <row r="217">
          <cell r="A217" t="str">
            <v>690781810</v>
          </cell>
          <cell r="B217" t="str">
            <v>HOSPICES CIVILS DE LYON</v>
          </cell>
          <cell r="C217" t="str">
            <v>Auvergne Rhône-Alpes</v>
          </cell>
          <cell r="D217">
            <v>2575256.6000000015</v>
          </cell>
          <cell r="E217">
            <v>0</v>
          </cell>
          <cell r="F217">
            <v>0</v>
          </cell>
          <cell r="G217">
            <v>0</v>
          </cell>
          <cell r="H217">
            <v>2575256.6000000015</v>
          </cell>
          <cell r="I217">
            <v>2575256.6000000015</v>
          </cell>
          <cell r="J217">
            <v>2101941.5420720614</v>
          </cell>
        </row>
        <row r="218">
          <cell r="A218" t="str">
            <v>690781836</v>
          </cell>
          <cell r="B218" t="str">
            <v>CLINIQUE MUTUALISTE EUGENE ANDRE</v>
          </cell>
          <cell r="C218" t="str">
            <v>Auvergne Rhône-Alpes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690782222</v>
          </cell>
          <cell r="B219" t="str">
            <v>HÔPITAL NORD OUEST - VILLEFRANCHE</v>
          </cell>
          <cell r="C219" t="str">
            <v>Auvergne Rhône-Alpes</v>
          </cell>
          <cell r="D219">
            <v>349365.59199999995</v>
          </cell>
          <cell r="E219">
            <v>0</v>
          </cell>
          <cell r="F219">
            <v>0</v>
          </cell>
          <cell r="G219">
            <v>0</v>
          </cell>
          <cell r="H219">
            <v>349365.59199999995</v>
          </cell>
          <cell r="I219">
            <v>349365.59199999995</v>
          </cell>
          <cell r="J219">
            <v>285154.51671705191</v>
          </cell>
        </row>
        <row r="220">
          <cell r="A220" t="str">
            <v>690000880</v>
          </cell>
          <cell r="B220" t="str">
            <v>CENTRE LEON BERARD</v>
          </cell>
          <cell r="C220" t="str">
            <v>Auvergne Rhône-Alpes</v>
          </cell>
          <cell r="D220">
            <v>958788.90800000075</v>
          </cell>
          <cell r="E220">
            <v>0</v>
          </cell>
          <cell r="F220">
            <v>1042.4000000000005</v>
          </cell>
          <cell r="G220">
            <v>0</v>
          </cell>
          <cell r="H220">
            <v>959831.30800000078</v>
          </cell>
          <cell r="I220">
            <v>959831.30800000078</v>
          </cell>
          <cell r="J220">
            <v>783420.68890011369</v>
          </cell>
        </row>
        <row r="221">
          <cell r="A221" t="str">
            <v>690805361</v>
          </cell>
          <cell r="B221" t="str">
            <v>CH ST JOSEPH ST LUC</v>
          </cell>
          <cell r="C221" t="str">
            <v>Auvergne Rhône-Alpes</v>
          </cell>
          <cell r="D221">
            <v>26215.681000000004</v>
          </cell>
          <cell r="E221">
            <v>0</v>
          </cell>
          <cell r="F221">
            <v>0</v>
          </cell>
          <cell r="G221">
            <v>0</v>
          </cell>
          <cell r="H221">
            <v>26215.681000000004</v>
          </cell>
          <cell r="I221">
            <v>26215.681000000004</v>
          </cell>
          <cell r="J221">
            <v>21397.412959783978</v>
          </cell>
        </row>
        <row r="222">
          <cell r="A222" t="str">
            <v>700004591</v>
          </cell>
          <cell r="B222" t="str">
            <v>GROUPEMENT HOSPITALIER DE LA HAUTE SAONE</v>
          </cell>
          <cell r="C222" t="str">
            <v>Bourgogne Franche-Comté</v>
          </cell>
          <cell r="D222">
            <v>130167.07999999996</v>
          </cell>
          <cell r="E222">
            <v>0</v>
          </cell>
          <cell r="F222">
            <v>0</v>
          </cell>
          <cell r="G222">
            <v>0</v>
          </cell>
          <cell r="H222">
            <v>130167.07999999996</v>
          </cell>
          <cell r="I222">
            <v>130167.07999999996</v>
          </cell>
          <cell r="J222">
            <v>106243.23528079383</v>
          </cell>
        </row>
        <row r="223">
          <cell r="A223" t="str">
            <v>710780263</v>
          </cell>
          <cell r="B223" t="str">
            <v>CH LES CHANAUX MACON</v>
          </cell>
          <cell r="C223" t="str">
            <v>Bourgogne Franche-Comté</v>
          </cell>
          <cell r="D223">
            <v>88107.194999999949</v>
          </cell>
          <cell r="E223">
            <v>0</v>
          </cell>
          <cell r="F223">
            <v>3073.21</v>
          </cell>
          <cell r="G223">
            <v>0</v>
          </cell>
          <cell r="H223">
            <v>91180.404999999955</v>
          </cell>
          <cell r="I223">
            <v>91180.404999999955</v>
          </cell>
          <cell r="J223">
            <v>74422.052191791256</v>
          </cell>
        </row>
        <row r="224">
          <cell r="A224" t="str">
            <v>710780644</v>
          </cell>
          <cell r="B224" t="str">
            <v>CH DE PARAY</v>
          </cell>
          <cell r="C224" t="str">
            <v>Bourgogne Franche-Comté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710780958</v>
          </cell>
          <cell r="B225" t="str">
            <v>CH WILLIAM MOREY</v>
          </cell>
          <cell r="C225" t="str">
            <v>Bourgogne Franche-Comté</v>
          </cell>
          <cell r="D225">
            <v>151613.63300000003</v>
          </cell>
          <cell r="E225">
            <v>0</v>
          </cell>
          <cell r="F225">
            <v>0</v>
          </cell>
          <cell r="G225">
            <v>0</v>
          </cell>
          <cell r="H225">
            <v>151613.63300000003</v>
          </cell>
          <cell r="I225">
            <v>151613.63300000003</v>
          </cell>
          <cell r="J225">
            <v>123748.05428987833</v>
          </cell>
        </row>
        <row r="226">
          <cell r="A226" t="str">
            <v>710976705</v>
          </cell>
          <cell r="B226" t="str">
            <v>CH JEAN BOUVERI - GALUZOT</v>
          </cell>
          <cell r="C226" t="str">
            <v>Bourgogne Franche-Comté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720000025</v>
          </cell>
          <cell r="B227" t="str">
            <v>CH LE MANS</v>
          </cell>
          <cell r="C227" t="str">
            <v>Pays de la Loire</v>
          </cell>
          <cell r="D227">
            <v>365154.35000000033</v>
          </cell>
          <cell r="E227">
            <v>0</v>
          </cell>
          <cell r="F227">
            <v>0</v>
          </cell>
          <cell r="G227">
            <v>0</v>
          </cell>
          <cell r="H227">
            <v>365154.35000000033</v>
          </cell>
          <cell r="I227">
            <v>365154.35000000033</v>
          </cell>
          <cell r="J227">
            <v>298041.40586740815</v>
          </cell>
        </row>
        <row r="228">
          <cell r="A228" t="str">
            <v>730000015</v>
          </cell>
          <cell r="B228" t="str">
            <v>CH METROPOLE SAVOIE</v>
          </cell>
          <cell r="C228" t="str">
            <v>Auvergne Rhône-Alpes</v>
          </cell>
          <cell r="D228">
            <v>264761.97799999989</v>
          </cell>
          <cell r="E228">
            <v>0</v>
          </cell>
          <cell r="F228">
            <v>20.420000000000073</v>
          </cell>
          <cell r="G228">
            <v>0</v>
          </cell>
          <cell r="H228">
            <v>264782.39799999987</v>
          </cell>
          <cell r="I228">
            <v>264782.39799999987</v>
          </cell>
          <cell r="J228">
            <v>216117.15196289867</v>
          </cell>
        </row>
        <row r="229">
          <cell r="A229" t="str">
            <v>740780192</v>
          </cell>
          <cell r="B229" t="str">
            <v>CENTRE MÉDICAL DE PRAZ COUTANT</v>
          </cell>
          <cell r="C229" t="str">
            <v>Auvergne Rhône-Alpes</v>
          </cell>
          <cell r="D229">
            <v>86283.75</v>
          </cell>
          <cell r="E229">
            <v>0</v>
          </cell>
          <cell r="F229">
            <v>0</v>
          </cell>
          <cell r="G229">
            <v>0</v>
          </cell>
          <cell r="H229">
            <v>86283.75</v>
          </cell>
          <cell r="I229">
            <v>86283.75</v>
          </cell>
          <cell r="J229">
            <v>70425.36985664269</v>
          </cell>
        </row>
        <row r="230">
          <cell r="A230" t="str">
            <v>740781133</v>
          </cell>
          <cell r="B230" t="str">
            <v>CH ANNECY-GENEVOIS</v>
          </cell>
          <cell r="C230" t="str">
            <v>Auvergne Rhône-Alpes</v>
          </cell>
          <cell r="D230">
            <v>624916.8870000001</v>
          </cell>
          <cell r="E230">
            <v>0</v>
          </cell>
          <cell r="F230">
            <v>5067.3000000000011</v>
          </cell>
          <cell r="G230">
            <v>0</v>
          </cell>
          <cell r="H230">
            <v>629984.18700000015</v>
          </cell>
          <cell r="I230">
            <v>629984.18700000015</v>
          </cell>
          <cell r="J230">
            <v>514197.27785720216</v>
          </cell>
        </row>
        <row r="231">
          <cell r="A231" t="str">
            <v>740790258</v>
          </cell>
          <cell r="B231" t="str">
            <v>CH ALPES-LEMAN</v>
          </cell>
          <cell r="C231" t="str">
            <v>Auvergne Rhône-Alpes</v>
          </cell>
          <cell r="D231">
            <v>310647.21000000031</v>
          </cell>
          <cell r="E231">
            <v>0</v>
          </cell>
          <cell r="F231">
            <v>0</v>
          </cell>
          <cell r="G231">
            <v>0</v>
          </cell>
          <cell r="H231">
            <v>310647.21000000031</v>
          </cell>
          <cell r="I231">
            <v>310647.21000000031</v>
          </cell>
          <cell r="J231">
            <v>253552.31615668276</v>
          </cell>
        </row>
        <row r="232">
          <cell r="A232" t="str">
            <v>740790381</v>
          </cell>
          <cell r="B232" t="str">
            <v>CHIC DU LEMAN</v>
          </cell>
          <cell r="C232" t="str">
            <v>Auvergne Rhône-Alpes</v>
          </cell>
          <cell r="D232">
            <v>6909.2039999999979</v>
          </cell>
          <cell r="E232">
            <v>0</v>
          </cell>
          <cell r="F232">
            <v>0</v>
          </cell>
          <cell r="G232">
            <v>0</v>
          </cell>
          <cell r="H232">
            <v>6909.2039999999979</v>
          </cell>
          <cell r="I232">
            <v>6909.2039999999979</v>
          </cell>
          <cell r="J232">
            <v>5639.338196531734</v>
          </cell>
        </row>
        <row r="233">
          <cell r="A233" t="str">
            <v>750000523</v>
          </cell>
          <cell r="B233" t="str">
            <v>GROUPEMENT HOSPITALIER PARIS SAINT-JOSEPH</v>
          </cell>
          <cell r="C233" t="str">
            <v>Ile de France</v>
          </cell>
          <cell r="D233">
            <v>319585.10000000009</v>
          </cell>
          <cell r="E233">
            <v>0</v>
          </cell>
          <cell r="F233">
            <v>0</v>
          </cell>
          <cell r="G233">
            <v>0</v>
          </cell>
          <cell r="H233">
            <v>319585.10000000009</v>
          </cell>
          <cell r="I233">
            <v>319585.10000000009</v>
          </cell>
          <cell r="J233">
            <v>260847.48134118126</v>
          </cell>
        </row>
        <row r="234">
          <cell r="A234" t="str">
            <v>750006728</v>
          </cell>
          <cell r="B234" t="str">
            <v>GROUPEMENT HOSPITALIER DIACONESSES-CROIX SAINT-SIMON</v>
          </cell>
          <cell r="C234" t="str">
            <v>Ile de France</v>
          </cell>
          <cell r="D234">
            <v>73.760000000000218</v>
          </cell>
          <cell r="E234">
            <v>0</v>
          </cell>
          <cell r="F234">
            <v>0</v>
          </cell>
          <cell r="G234">
            <v>0</v>
          </cell>
          <cell r="H234">
            <v>73.760000000000218</v>
          </cell>
          <cell r="I234">
            <v>73.760000000000218</v>
          </cell>
          <cell r="J234">
            <v>60.203401922447512</v>
          </cell>
        </row>
        <row r="235">
          <cell r="A235" t="str">
            <v>750150104</v>
          </cell>
          <cell r="B235" t="str">
            <v>INSTITUT MUTUALISTE MONTSOURIS</v>
          </cell>
          <cell r="C235" t="str">
            <v>Ile de France</v>
          </cell>
          <cell r="D235">
            <v>293766.7</v>
          </cell>
          <cell r="E235">
            <v>0</v>
          </cell>
          <cell r="F235">
            <v>0</v>
          </cell>
          <cell r="G235">
            <v>0</v>
          </cell>
          <cell r="H235">
            <v>293766.7</v>
          </cell>
          <cell r="I235">
            <v>293766.7</v>
          </cell>
          <cell r="J235">
            <v>239774.33177238354</v>
          </cell>
        </row>
        <row r="236">
          <cell r="A236" t="str">
            <v>750160012</v>
          </cell>
          <cell r="B236" t="str">
            <v>CLCC INSTITUT CURIE</v>
          </cell>
          <cell r="C236" t="str">
            <v>Ile de France</v>
          </cell>
          <cell r="D236">
            <v>512836.65900000022</v>
          </cell>
          <cell r="E236">
            <v>0</v>
          </cell>
          <cell r="F236">
            <v>0</v>
          </cell>
          <cell r="G236">
            <v>0</v>
          </cell>
          <cell r="H236">
            <v>512836.65900000022</v>
          </cell>
          <cell r="I236">
            <v>512836.65900000022</v>
          </cell>
          <cell r="J236">
            <v>418580.68739617785</v>
          </cell>
        </row>
        <row r="237">
          <cell r="A237" t="str">
            <v>750712184</v>
          </cell>
          <cell r="B237" t="str">
            <v>AP-HP</v>
          </cell>
          <cell r="C237" t="str">
            <v>Ile de France</v>
          </cell>
          <cell r="D237">
            <v>21359792.453999989</v>
          </cell>
          <cell r="E237">
            <v>0</v>
          </cell>
          <cell r="F237">
            <v>891.98699999999917</v>
          </cell>
          <cell r="G237">
            <v>0</v>
          </cell>
          <cell r="H237">
            <v>21360684.440999988</v>
          </cell>
          <cell r="I237">
            <v>21360684.440999988</v>
          </cell>
          <cell r="J237">
            <v>17434732.520879738</v>
          </cell>
        </row>
        <row r="238">
          <cell r="A238" t="str">
            <v>760024042</v>
          </cell>
          <cell r="B238" t="str">
            <v>CHIC ELBEUF LOUVIERS</v>
          </cell>
          <cell r="C238" t="str">
            <v>Normandie</v>
          </cell>
          <cell r="D238">
            <v>61435.540000000037</v>
          </cell>
          <cell r="E238">
            <v>0</v>
          </cell>
          <cell r="F238">
            <v>0</v>
          </cell>
          <cell r="G238">
            <v>0</v>
          </cell>
          <cell r="H238">
            <v>61435.540000000037</v>
          </cell>
          <cell r="I238">
            <v>61435.540000000037</v>
          </cell>
          <cell r="J238">
            <v>50144.095809959224</v>
          </cell>
        </row>
        <row r="239">
          <cell r="A239" t="str">
            <v>760780023</v>
          </cell>
          <cell r="B239" t="str">
            <v>CH DE DIEPPE</v>
          </cell>
          <cell r="C239" t="str">
            <v>Normandie</v>
          </cell>
          <cell r="D239">
            <v>45415.418999999994</v>
          </cell>
          <cell r="E239">
            <v>0</v>
          </cell>
          <cell r="F239">
            <v>0</v>
          </cell>
          <cell r="G239">
            <v>0</v>
          </cell>
          <cell r="H239">
            <v>45415.418999999994</v>
          </cell>
          <cell r="I239">
            <v>45415.418999999994</v>
          </cell>
          <cell r="J239">
            <v>37068.366642263434</v>
          </cell>
        </row>
        <row r="240">
          <cell r="A240" t="str">
            <v>760780239</v>
          </cell>
          <cell r="B240" t="str">
            <v>CHU ROUEN</v>
          </cell>
          <cell r="C240" t="str">
            <v>Normandie</v>
          </cell>
          <cell r="D240">
            <v>1719135.0689999992</v>
          </cell>
          <cell r="E240">
            <v>0</v>
          </cell>
          <cell r="F240">
            <v>0</v>
          </cell>
          <cell r="G240">
            <v>0</v>
          </cell>
          <cell r="H240">
            <v>1719135.0689999992</v>
          </cell>
          <cell r="I240">
            <v>1719135.0689999992</v>
          </cell>
          <cell r="J240">
            <v>1403169.4620116754</v>
          </cell>
        </row>
        <row r="241">
          <cell r="A241" t="str">
            <v>760000166</v>
          </cell>
          <cell r="B241" t="str">
            <v>CRLCC HENRI BECQUEREL</v>
          </cell>
          <cell r="C241" t="str">
            <v>Normandie</v>
          </cell>
          <cell r="D241">
            <v>620224.66000000015</v>
          </cell>
          <cell r="E241">
            <v>0</v>
          </cell>
          <cell r="F241">
            <v>0</v>
          </cell>
          <cell r="G241">
            <v>0</v>
          </cell>
          <cell r="H241">
            <v>620224.66000000015</v>
          </cell>
          <cell r="I241">
            <v>620224.66000000015</v>
          </cell>
          <cell r="J241">
            <v>506231.48709589551</v>
          </cell>
        </row>
        <row r="242">
          <cell r="A242" t="str">
            <v>760780726</v>
          </cell>
          <cell r="B242" t="str">
            <v>CH DU HAVRE</v>
          </cell>
          <cell r="C242" t="str">
            <v>Normandie</v>
          </cell>
          <cell r="D242">
            <v>171331.25</v>
          </cell>
          <cell r="E242">
            <v>0</v>
          </cell>
          <cell r="F242">
            <v>0</v>
          </cell>
          <cell r="G242">
            <v>0</v>
          </cell>
          <cell r="H242">
            <v>171331.25</v>
          </cell>
          <cell r="I242">
            <v>171331.25</v>
          </cell>
          <cell r="J242">
            <v>139841.70425196996</v>
          </cell>
        </row>
        <row r="243">
          <cell r="A243" t="str">
            <v>760780734</v>
          </cell>
          <cell r="B243" t="str">
            <v>CHIC DU PAYS DES HAUTES FALAISES</v>
          </cell>
          <cell r="C243" t="str">
            <v>Normandie</v>
          </cell>
          <cell r="D243">
            <v>70110</v>
          </cell>
          <cell r="E243">
            <v>0</v>
          </cell>
          <cell r="F243">
            <v>0</v>
          </cell>
          <cell r="G243">
            <v>0</v>
          </cell>
          <cell r="H243">
            <v>70110</v>
          </cell>
          <cell r="I243">
            <v>70110</v>
          </cell>
          <cell r="J243">
            <v>57224.247678725354</v>
          </cell>
        </row>
        <row r="244">
          <cell r="A244" t="str">
            <v>770110013</v>
          </cell>
          <cell r="B244" t="str">
            <v>CH DE COULOMMIERS</v>
          </cell>
          <cell r="C244" t="str">
            <v>Ile de France</v>
          </cell>
          <cell r="D244">
            <v>72729.598999999987</v>
          </cell>
          <cell r="E244">
            <v>0</v>
          </cell>
          <cell r="F244">
            <v>0</v>
          </cell>
          <cell r="G244">
            <v>0</v>
          </cell>
          <cell r="H244">
            <v>72729.598999999987</v>
          </cell>
          <cell r="I244">
            <v>72729.598999999987</v>
          </cell>
          <cell r="J244">
            <v>59362.381782204757</v>
          </cell>
        </row>
        <row r="245">
          <cell r="A245" t="str">
            <v>770110021</v>
          </cell>
          <cell r="B245" t="str">
            <v>CH DE FONTAINEBLEAU</v>
          </cell>
          <cell r="C245" t="str">
            <v>Ile de France</v>
          </cell>
          <cell r="D245">
            <v>44520.829999999958</v>
          </cell>
          <cell r="E245">
            <v>0</v>
          </cell>
          <cell r="F245">
            <v>0</v>
          </cell>
          <cell r="G245">
            <v>0</v>
          </cell>
          <cell r="H245">
            <v>44520.829999999958</v>
          </cell>
          <cell r="I245">
            <v>44520.829999999958</v>
          </cell>
          <cell r="J245">
            <v>36338.197158499846</v>
          </cell>
        </row>
        <row r="246">
          <cell r="A246" t="str">
            <v>770110054</v>
          </cell>
          <cell r="B246" t="str">
            <v>GRPE HOSPITALIER DU SUD ILE DE FRANCE</v>
          </cell>
          <cell r="C246" t="str">
            <v>Ile de France</v>
          </cell>
          <cell r="D246">
            <v>103038.106</v>
          </cell>
          <cell r="E246">
            <v>0</v>
          </cell>
          <cell r="F246">
            <v>0</v>
          </cell>
          <cell r="G246">
            <v>0</v>
          </cell>
          <cell r="H246">
            <v>103038.106</v>
          </cell>
          <cell r="I246">
            <v>103038.106</v>
          </cell>
          <cell r="J246">
            <v>84100.386508212192</v>
          </cell>
        </row>
        <row r="247">
          <cell r="A247" t="str">
            <v>770110062</v>
          </cell>
          <cell r="B247" t="str">
            <v>CH DE MONTEREAU</v>
          </cell>
          <cell r="C247" t="str">
            <v>Ile de France</v>
          </cell>
          <cell r="D247">
            <v>32425.066000000021</v>
          </cell>
          <cell r="E247">
            <v>0</v>
          </cell>
          <cell r="F247">
            <v>0</v>
          </cell>
          <cell r="G247">
            <v>0</v>
          </cell>
          <cell r="H247">
            <v>32425.066000000021</v>
          </cell>
          <cell r="I247">
            <v>32425.066000000021</v>
          </cell>
          <cell r="J247">
            <v>26465.554240237027</v>
          </cell>
        </row>
        <row r="248">
          <cell r="A248" t="str">
            <v>770110070</v>
          </cell>
          <cell r="B248" t="str">
            <v>CH LEON BINET PROVINS</v>
          </cell>
          <cell r="C248" t="str">
            <v>Ile de France</v>
          </cell>
          <cell r="D248">
            <v>4073.789999999979</v>
          </cell>
          <cell r="E248">
            <v>0</v>
          </cell>
          <cell r="F248">
            <v>0</v>
          </cell>
          <cell r="G248">
            <v>0</v>
          </cell>
          <cell r="H248">
            <v>4073.789999999979</v>
          </cell>
          <cell r="I248">
            <v>4073.789999999979</v>
          </cell>
          <cell r="J248">
            <v>3325.0544565841305</v>
          </cell>
        </row>
        <row r="249">
          <cell r="A249" t="str">
            <v>770020477</v>
          </cell>
          <cell r="B249" t="str">
            <v>HÔPITAL FORCILLES - FONDATION COGNACQ JAY</v>
          </cell>
          <cell r="C249" t="str">
            <v>Ile de France</v>
          </cell>
          <cell r="D249">
            <v>151603.49</v>
          </cell>
          <cell r="E249">
            <v>0</v>
          </cell>
          <cell r="F249">
            <v>0</v>
          </cell>
          <cell r="G249">
            <v>0</v>
          </cell>
          <cell r="H249">
            <v>151603.49</v>
          </cell>
          <cell r="I249">
            <v>151603.49</v>
          </cell>
          <cell r="J249">
            <v>123739.77550590732</v>
          </cell>
        </row>
        <row r="250">
          <cell r="A250" t="str">
            <v>770170017</v>
          </cell>
          <cell r="B250" t="str">
            <v>CH MARNE LA VALLEE</v>
          </cell>
          <cell r="C250" t="str">
            <v>Ile de France</v>
          </cell>
          <cell r="D250">
            <v>131067.45000000007</v>
          </cell>
          <cell r="E250">
            <v>0</v>
          </cell>
          <cell r="F250">
            <v>0</v>
          </cell>
          <cell r="G250">
            <v>0</v>
          </cell>
          <cell r="H250">
            <v>131067.45000000007</v>
          </cell>
          <cell r="I250">
            <v>131067.45000000007</v>
          </cell>
          <cell r="J250">
            <v>106978.12325515554</v>
          </cell>
        </row>
        <row r="251">
          <cell r="A251" t="str">
            <v>770700185</v>
          </cell>
          <cell r="B251" t="str">
            <v>CH DE MEAUX</v>
          </cell>
          <cell r="C251" t="str">
            <v>Ile de France</v>
          </cell>
          <cell r="D251">
            <v>87213.22</v>
          </cell>
          <cell r="E251">
            <v>0</v>
          </cell>
          <cell r="F251">
            <v>0</v>
          </cell>
          <cell r="G251">
            <v>0</v>
          </cell>
          <cell r="H251">
            <v>87213.22</v>
          </cell>
          <cell r="I251">
            <v>87213.22</v>
          </cell>
          <cell r="J251">
            <v>71184.009444289884</v>
          </cell>
        </row>
        <row r="252">
          <cell r="A252" t="str">
            <v>780001236</v>
          </cell>
          <cell r="B252" t="str">
            <v>CHIC DE POISSY ST-GERMAIN</v>
          </cell>
          <cell r="C252" t="str">
            <v>Ile de France</v>
          </cell>
          <cell r="D252">
            <v>297556.44099999999</v>
          </cell>
          <cell r="E252">
            <v>0</v>
          </cell>
          <cell r="F252">
            <v>0</v>
          </cell>
          <cell r="G252">
            <v>0</v>
          </cell>
          <cell r="H252">
            <v>297556.44099999999</v>
          </cell>
          <cell r="I252">
            <v>297556.44099999999</v>
          </cell>
          <cell r="J252">
            <v>242867.54354848139</v>
          </cell>
        </row>
        <row r="253">
          <cell r="A253" t="str">
            <v>780110011</v>
          </cell>
          <cell r="B253" t="str">
            <v>CH FRANCOIS QUESNAY MANTES LA JOLIE</v>
          </cell>
          <cell r="C253" t="str">
            <v>Ile de France</v>
          </cell>
          <cell r="D253">
            <v>428983.43999999994</v>
          </cell>
          <cell r="E253">
            <v>0</v>
          </cell>
          <cell r="F253">
            <v>0</v>
          </cell>
          <cell r="G253">
            <v>0</v>
          </cell>
          <cell r="H253">
            <v>428983.43999999994</v>
          </cell>
          <cell r="I253">
            <v>428983.43999999994</v>
          </cell>
          <cell r="J253">
            <v>350139.13308560284</v>
          </cell>
        </row>
        <row r="254">
          <cell r="A254" t="str">
            <v>780110052</v>
          </cell>
          <cell r="B254" t="str">
            <v>CH DE RAMBOUILLET</v>
          </cell>
          <cell r="C254" t="str">
            <v>Ile de France</v>
          </cell>
          <cell r="D254">
            <v>3630.8000000000175</v>
          </cell>
          <cell r="E254">
            <v>0</v>
          </cell>
          <cell r="F254">
            <v>0</v>
          </cell>
          <cell r="G254">
            <v>0</v>
          </cell>
          <cell r="H254">
            <v>3630.8000000000175</v>
          </cell>
          <cell r="I254">
            <v>3630.8000000000175</v>
          </cell>
          <cell r="J254">
            <v>2963.4830761933681</v>
          </cell>
        </row>
        <row r="255">
          <cell r="A255" t="str">
            <v>780110078</v>
          </cell>
          <cell r="B255" t="str">
            <v>CH DE VERSAILLES</v>
          </cell>
          <cell r="C255" t="str">
            <v>Ile de France</v>
          </cell>
          <cell r="D255">
            <v>282733.44700000004</v>
          </cell>
          <cell r="E255">
            <v>0</v>
          </cell>
          <cell r="F255">
            <v>0</v>
          </cell>
          <cell r="G255">
            <v>0</v>
          </cell>
          <cell r="H255">
            <v>282733.44700000004</v>
          </cell>
          <cell r="I255">
            <v>282733.44700000004</v>
          </cell>
          <cell r="J255">
            <v>230768.91738964157</v>
          </cell>
        </row>
        <row r="256">
          <cell r="A256" t="str">
            <v>780150066</v>
          </cell>
          <cell r="B256" t="str">
            <v>CLINIQUE MEDICALE PORTE VERTE</v>
          </cell>
          <cell r="C256" t="str">
            <v>Ile de France</v>
          </cell>
          <cell r="D256">
            <v>2473.3720000000012</v>
          </cell>
          <cell r="E256">
            <v>0</v>
          </cell>
          <cell r="F256">
            <v>0</v>
          </cell>
          <cell r="G256">
            <v>0</v>
          </cell>
          <cell r="H256">
            <v>2473.3720000000012</v>
          </cell>
          <cell r="I256">
            <v>2473.3720000000012</v>
          </cell>
          <cell r="J256">
            <v>2018.7826548227697</v>
          </cell>
        </row>
        <row r="257">
          <cell r="A257" t="str">
            <v>790000012</v>
          </cell>
          <cell r="B257" t="str">
            <v>CH DE NIORT</v>
          </cell>
          <cell r="C257" t="str">
            <v>Nouvelle - Aquitaine</v>
          </cell>
          <cell r="D257">
            <v>85019.859999999986</v>
          </cell>
          <cell r="E257">
            <v>0</v>
          </cell>
          <cell r="F257">
            <v>0</v>
          </cell>
          <cell r="G257">
            <v>0</v>
          </cell>
          <cell r="H257">
            <v>85019.859999999986</v>
          </cell>
          <cell r="I257">
            <v>85019.859999999986</v>
          </cell>
          <cell r="J257">
            <v>69393.774443739181</v>
          </cell>
        </row>
        <row r="258">
          <cell r="A258" t="str">
            <v>790006654</v>
          </cell>
          <cell r="B258" t="str">
            <v>CH NORD DEUX-SEVRES</v>
          </cell>
          <cell r="C258" t="str">
            <v>Nouvelle - Aquitaine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>800000028</v>
          </cell>
          <cell r="B259" t="str">
            <v>CH D'ABBEVILLE</v>
          </cell>
          <cell r="C259" t="str">
            <v>Hauts de France</v>
          </cell>
          <cell r="D259">
            <v>121877.22499999998</v>
          </cell>
          <cell r="E259">
            <v>0</v>
          </cell>
          <cell r="F259">
            <v>0</v>
          </cell>
          <cell r="G259">
            <v>0</v>
          </cell>
          <cell r="H259">
            <v>121877.22499999998</v>
          </cell>
          <cell r="I259">
            <v>121877.22499999998</v>
          </cell>
          <cell r="J259">
            <v>99477.000567618554</v>
          </cell>
        </row>
        <row r="260">
          <cell r="A260" t="str">
            <v>800000036</v>
          </cell>
          <cell r="B260" t="str">
            <v>CH D'ALBERT</v>
          </cell>
          <cell r="C260" t="str">
            <v>Hauts de France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>800000044</v>
          </cell>
          <cell r="B261" t="str">
            <v>CHU D'AMIENS</v>
          </cell>
          <cell r="C261" t="str">
            <v>Hauts de France</v>
          </cell>
          <cell r="D261">
            <v>1165279.9380000005</v>
          </cell>
          <cell r="E261">
            <v>0</v>
          </cell>
          <cell r="F261">
            <v>0</v>
          </cell>
          <cell r="G261">
            <v>0</v>
          </cell>
          <cell r="H261">
            <v>1165279.9380000005</v>
          </cell>
          <cell r="I261">
            <v>1165279.9380000005</v>
          </cell>
          <cell r="J261">
            <v>951109.22531966562</v>
          </cell>
        </row>
        <row r="262">
          <cell r="A262" t="str">
            <v>810000331</v>
          </cell>
          <cell r="B262" t="str">
            <v>CH ALBI</v>
          </cell>
          <cell r="C262" t="str">
            <v>Occitanie</v>
          </cell>
          <cell r="D262">
            <v>40647.030999999974</v>
          </cell>
          <cell r="E262">
            <v>0</v>
          </cell>
          <cell r="F262">
            <v>5513.4</v>
          </cell>
          <cell r="G262">
            <v>0</v>
          </cell>
          <cell r="H262">
            <v>46160.430999999975</v>
          </cell>
          <cell r="I262">
            <v>46160.430999999975</v>
          </cell>
          <cell r="J262">
            <v>37676.450385119249</v>
          </cell>
        </row>
        <row r="263">
          <cell r="A263" t="str">
            <v>810000380</v>
          </cell>
          <cell r="B263" t="str">
            <v>CHIC CASTRES-MAZAMET</v>
          </cell>
          <cell r="C263" t="str">
            <v>Occitanie</v>
          </cell>
          <cell r="D263">
            <v>30946.509999999995</v>
          </cell>
          <cell r="E263">
            <v>0</v>
          </cell>
          <cell r="F263">
            <v>0</v>
          </cell>
          <cell r="G263">
            <v>0</v>
          </cell>
          <cell r="H263">
            <v>30946.509999999995</v>
          </cell>
          <cell r="I263">
            <v>30946.509999999995</v>
          </cell>
          <cell r="J263">
            <v>25258.747012297117</v>
          </cell>
        </row>
        <row r="264">
          <cell r="A264" t="str">
            <v>820000016</v>
          </cell>
          <cell r="B264" t="str">
            <v>CH MONTAUBAN</v>
          </cell>
          <cell r="C264" t="str">
            <v>Occitanie</v>
          </cell>
          <cell r="D264">
            <v>66522.299999999988</v>
          </cell>
          <cell r="E264">
            <v>0</v>
          </cell>
          <cell r="F264">
            <v>0</v>
          </cell>
          <cell r="G264">
            <v>0</v>
          </cell>
          <cell r="H264">
            <v>66522.299999999988</v>
          </cell>
          <cell r="I264">
            <v>66522.299999999988</v>
          </cell>
          <cell r="J264">
            <v>54295.94310880718</v>
          </cell>
        </row>
        <row r="265">
          <cell r="A265" t="str">
            <v>830100525</v>
          </cell>
          <cell r="B265" t="str">
            <v>CH DE DRAGUIGNAN</v>
          </cell>
          <cell r="C265" t="str">
            <v>Provence-Alpes-Côtes d'Azur</v>
          </cell>
          <cell r="D265">
            <v>113601.55999999994</v>
          </cell>
          <cell r="E265">
            <v>0</v>
          </cell>
          <cell r="F265">
            <v>0</v>
          </cell>
          <cell r="G265">
            <v>0</v>
          </cell>
          <cell r="H265">
            <v>113601.55999999994</v>
          </cell>
          <cell r="I265">
            <v>113601.55999999994</v>
          </cell>
          <cell r="J265">
            <v>92722.347826694851</v>
          </cell>
        </row>
        <row r="266">
          <cell r="A266" t="str">
            <v>830100533</v>
          </cell>
          <cell r="B266" t="str">
            <v>CH DE HYERES</v>
          </cell>
          <cell r="C266" t="str">
            <v>Provence-Alpes-Côtes d'Azur</v>
          </cell>
          <cell r="D266">
            <v>8882.7000000000007</v>
          </cell>
          <cell r="E266">
            <v>0</v>
          </cell>
          <cell r="F266">
            <v>0</v>
          </cell>
          <cell r="G266">
            <v>0</v>
          </cell>
          <cell r="H266">
            <v>8882.7000000000007</v>
          </cell>
          <cell r="I266">
            <v>8882.7000000000007</v>
          </cell>
          <cell r="J266">
            <v>7250.1187399203218</v>
          </cell>
        </row>
        <row r="267">
          <cell r="A267" t="str">
            <v>830100566</v>
          </cell>
          <cell r="B267" t="str">
            <v>CHIC FREJUS</v>
          </cell>
          <cell r="C267" t="str">
            <v>Provence-Alpes-Côtes d'Azur</v>
          </cell>
          <cell r="D267">
            <v>71342.758999999962</v>
          </cell>
          <cell r="E267">
            <v>0</v>
          </cell>
          <cell r="F267">
            <v>0</v>
          </cell>
          <cell r="G267">
            <v>0</v>
          </cell>
          <cell r="H267">
            <v>71342.758999999962</v>
          </cell>
          <cell r="I267">
            <v>71342.758999999962</v>
          </cell>
          <cell r="J267">
            <v>58230.433762653127</v>
          </cell>
        </row>
        <row r="268">
          <cell r="A268" t="str">
            <v>830100574</v>
          </cell>
          <cell r="B268" t="str">
            <v>HÔPITAL D'INSTRUCTION DES ARMÉES SAINTE-ANNE</v>
          </cell>
          <cell r="C268" t="str">
            <v>SSA</v>
          </cell>
          <cell r="D268">
            <v>3915.7900000000004</v>
          </cell>
          <cell r="E268">
            <v>0</v>
          </cell>
          <cell r="F268">
            <v>0</v>
          </cell>
          <cell r="G268">
            <v>0</v>
          </cell>
          <cell r="H268">
            <v>3915.7900000000004</v>
          </cell>
          <cell r="I268">
            <v>3915.7900000000004</v>
          </cell>
          <cell r="J268">
            <v>3196.093807129882</v>
          </cell>
        </row>
        <row r="269">
          <cell r="A269" t="str">
            <v>830100590</v>
          </cell>
          <cell r="B269" t="str">
            <v>CH DE ST-TROPEZ</v>
          </cell>
          <cell r="C269" t="str">
            <v>Provence-Alpes-Côtes d'Azur</v>
          </cell>
          <cell r="D269">
            <v>14804.5</v>
          </cell>
          <cell r="E269">
            <v>0</v>
          </cell>
          <cell r="F269">
            <v>0</v>
          </cell>
          <cell r="G269">
            <v>0</v>
          </cell>
          <cell r="H269">
            <v>14804.5</v>
          </cell>
          <cell r="I269">
            <v>14804.5</v>
          </cell>
          <cell r="J269">
            <v>12083.531233200536</v>
          </cell>
        </row>
        <row r="270">
          <cell r="A270" t="str">
            <v>830100616</v>
          </cell>
          <cell r="B270" t="str">
            <v>CHIC TOULON</v>
          </cell>
          <cell r="C270" t="str">
            <v>Provence-Alpes-Côtes d'Azur</v>
          </cell>
          <cell r="D270">
            <v>501937.45399999991</v>
          </cell>
          <cell r="E270">
            <v>0</v>
          </cell>
          <cell r="F270">
            <v>0</v>
          </cell>
          <cell r="G270">
            <v>0</v>
          </cell>
          <cell r="H270">
            <v>501937.45399999991</v>
          </cell>
          <cell r="I270">
            <v>501937.45399999991</v>
          </cell>
          <cell r="J270">
            <v>409684.683881398</v>
          </cell>
        </row>
        <row r="271">
          <cell r="A271" t="str">
            <v>840000012</v>
          </cell>
          <cell r="B271" t="str">
            <v>CH DU PAYS D'APT</v>
          </cell>
          <cell r="C271" t="str">
            <v>Provence-Alpes-Côtes d'Azur</v>
          </cell>
          <cell r="D271">
            <v>75371.66</v>
          </cell>
          <cell r="E271">
            <v>0</v>
          </cell>
          <cell r="F271">
            <v>0</v>
          </cell>
          <cell r="G271">
            <v>0</v>
          </cell>
          <cell r="H271">
            <v>75371.66</v>
          </cell>
          <cell r="I271">
            <v>75371.66</v>
          </cell>
          <cell r="J271">
            <v>61518.849519279378</v>
          </cell>
        </row>
        <row r="272">
          <cell r="A272" t="str">
            <v>840000046</v>
          </cell>
          <cell r="B272" t="str">
            <v>CH DE CARPENTRAS</v>
          </cell>
          <cell r="C272" t="str">
            <v>Provence-Alpes-Côtes d'Azur</v>
          </cell>
          <cell r="D272">
            <v>11829.720000000001</v>
          </cell>
          <cell r="E272">
            <v>0</v>
          </cell>
          <cell r="F272">
            <v>0</v>
          </cell>
          <cell r="G272">
            <v>0</v>
          </cell>
          <cell r="H272">
            <v>11829.720000000001</v>
          </cell>
          <cell r="I272">
            <v>11829.720000000001</v>
          </cell>
          <cell r="J272">
            <v>9655.4960383678663</v>
          </cell>
        </row>
        <row r="273">
          <cell r="A273" t="str">
            <v>840000087</v>
          </cell>
          <cell r="B273" t="str">
            <v>CH LOUIS GIORGI D'ORANGE</v>
          </cell>
          <cell r="C273" t="str">
            <v>Provence-Alpes-Côtes d'Azur</v>
          </cell>
          <cell r="D273">
            <v>14804.5</v>
          </cell>
          <cell r="E273">
            <v>0</v>
          </cell>
          <cell r="F273">
            <v>0</v>
          </cell>
          <cell r="G273">
            <v>0</v>
          </cell>
          <cell r="H273">
            <v>14804.5</v>
          </cell>
          <cell r="I273">
            <v>14804.5</v>
          </cell>
          <cell r="J273">
            <v>12083.531233200536</v>
          </cell>
        </row>
        <row r="274">
          <cell r="A274" t="str">
            <v>840000350</v>
          </cell>
          <cell r="B274" t="str">
            <v>CLINIQUE SAINTE CATHERINE</v>
          </cell>
          <cell r="C274" t="str">
            <v>Provence-Alpes-Côtes d'Azur</v>
          </cell>
          <cell r="D274">
            <v>371880.13000000012</v>
          </cell>
          <cell r="E274">
            <v>0</v>
          </cell>
          <cell r="F274">
            <v>0</v>
          </cell>
          <cell r="G274">
            <v>0</v>
          </cell>
          <cell r="H274">
            <v>371880.13000000012</v>
          </cell>
          <cell r="I274">
            <v>371880.13000000012</v>
          </cell>
          <cell r="J274">
            <v>303531.03217681631</v>
          </cell>
        </row>
        <row r="275">
          <cell r="A275" t="str">
            <v>840004659</v>
          </cell>
          <cell r="B275" t="str">
            <v>CHIC CAVAILLON-LAURIS</v>
          </cell>
          <cell r="C275" t="str">
            <v>Provence-Alpes-Côtes d'Azur</v>
          </cell>
          <cell r="D275">
            <v>39574.095999999998</v>
          </cell>
          <cell r="E275">
            <v>0</v>
          </cell>
          <cell r="F275">
            <v>0</v>
          </cell>
          <cell r="G275">
            <v>0</v>
          </cell>
          <cell r="H275">
            <v>39574.095999999998</v>
          </cell>
          <cell r="I275">
            <v>39574.095999999998</v>
          </cell>
          <cell r="J275">
            <v>32300.640010920757</v>
          </cell>
        </row>
        <row r="276">
          <cell r="A276" t="str">
            <v>840006597</v>
          </cell>
          <cell r="B276" t="str">
            <v>CH HENRI DUFFAUT AVIGNON</v>
          </cell>
          <cell r="C276" t="str">
            <v>Provence-Alpes-Côtes d'Azur</v>
          </cell>
          <cell r="D276">
            <v>319361.75899999996</v>
          </cell>
          <cell r="E276">
            <v>0</v>
          </cell>
          <cell r="F276">
            <v>0</v>
          </cell>
          <cell r="G276">
            <v>0</v>
          </cell>
          <cell r="H276">
            <v>319361.75899999996</v>
          </cell>
          <cell r="I276">
            <v>319361.75899999996</v>
          </cell>
          <cell r="J276">
            <v>260665.18893352439</v>
          </cell>
        </row>
        <row r="277">
          <cell r="A277" t="str">
            <v>850000019</v>
          </cell>
          <cell r="B277" t="str">
            <v>CH LA ROCHE/YON - MONTAIGU - LUCON</v>
          </cell>
          <cell r="C277" t="str">
            <v>Pays de la Loire</v>
          </cell>
          <cell r="D277">
            <v>368915.02000000025</v>
          </cell>
          <cell r="E277">
            <v>0</v>
          </cell>
          <cell r="F277">
            <v>0</v>
          </cell>
          <cell r="G277">
            <v>0</v>
          </cell>
          <cell r="H277">
            <v>368915.02000000025</v>
          </cell>
          <cell r="I277">
            <v>368915.02000000025</v>
          </cell>
          <cell r="J277">
            <v>301110.88970021298</v>
          </cell>
        </row>
        <row r="278">
          <cell r="A278" t="str">
            <v>850000084</v>
          </cell>
          <cell r="B278" t="str">
            <v>CH LES SABLES D'O.</v>
          </cell>
          <cell r="C278" t="str">
            <v>Pays de la Loire</v>
          </cell>
          <cell r="D278">
            <v>151945.63</v>
          </cell>
          <cell r="E278">
            <v>0</v>
          </cell>
          <cell r="F278">
            <v>0</v>
          </cell>
          <cell r="G278">
            <v>0</v>
          </cell>
          <cell r="H278">
            <v>151945.63</v>
          </cell>
          <cell r="I278">
            <v>151945.63</v>
          </cell>
          <cell r="J278">
            <v>124019.03244644077</v>
          </cell>
        </row>
        <row r="279">
          <cell r="A279" t="str">
            <v>860013382</v>
          </cell>
          <cell r="B279" t="str">
            <v>GROUPEMENT HOSPITALIER NORD-VIENNE</v>
          </cell>
          <cell r="C279" t="str">
            <v>Nouvelle - Aquitaine</v>
          </cell>
          <cell r="D279">
            <v>22427.955999999998</v>
          </cell>
          <cell r="E279">
            <v>0</v>
          </cell>
          <cell r="F279">
            <v>0</v>
          </cell>
          <cell r="G279">
            <v>0</v>
          </cell>
          <cell r="H279">
            <v>22427.955999999998</v>
          </cell>
          <cell r="I279">
            <v>22427.955999999998</v>
          </cell>
          <cell r="J279">
            <v>18305.84665627663</v>
          </cell>
        </row>
        <row r="280">
          <cell r="A280" t="str">
            <v>860014208</v>
          </cell>
          <cell r="B280" t="str">
            <v>CHR DE POITIERS</v>
          </cell>
          <cell r="C280" t="str">
            <v>Nouvelle - Aquitaine</v>
          </cell>
          <cell r="D280">
            <v>47057.070000000298</v>
          </cell>
          <cell r="E280">
            <v>0</v>
          </cell>
          <cell r="F280">
            <v>0</v>
          </cell>
          <cell r="G280">
            <v>0</v>
          </cell>
          <cell r="H280">
            <v>47057.070000000298</v>
          </cell>
          <cell r="I280">
            <v>47057.070000000298</v>
          </cell>
          <cell r="J280">
            <v>38408.293092499414</v>
          </cell>
        </row>
        <row r="281">
          <cell r="A281" t="str">
            <v>870000015</v>
          </cell>
          <cell r="B281" t="str">
            <v>CHU LIMOGES</v>
          </cell>
          <cell r="C281" t="str">
            <v>Nouvelle - Aquitaine</v>
          </cell>
          <cell r="D281">
            <v>1078898.6189999999</v>
          </cell>
          <cell r="E281">
            <v>0</v>
          </cell>
          <cell r="F281">
            <v>0</v>
          </cell>
          <cell r="G281">
            <v>0</v>
          </cell>
          <cell r="H281">
            <v>1078898.6189999999</v>
          </cell>
          <cell r="I281">
            <v>1078898.6189999999</v>
          </cell>
          <cell r="J281">
            <v>880604.21899715799</v>
          </cell>
        </row>
        <row r="282">
          <cell r="A282" t="str">
            <v>870000023</v>
          </cell>
          <cell r="B282" t="str">
            <v>CH ST JUNIEN</v>
          </cell>
          <cell r="C282" t="str">
            <v>Nouvelle - Aquitaine</v>
          </cell>
          <cell r="D282">
            <v>42996.6</v>
          </cell>
          <cell r="E282">
            <v>0</v>
          </cell>
          <cell r="F282">
            <v>0</v>
          </cell>
          <cell r="G282">
            <v>0</v>
          </cell>
          <cell r="H282">
            <v>42996.6</v>
          </cell>
          <cell r="I282">
            <v>42996.6</v>
          </cell>
          <cell r="J282">
            <v>35094.110508388003</v>
          </cell>
        </row>
        <row r="283">
          <cell r="A283" t="str">
            <v>870000031</v>
          </cell>
          <cell r="B283" t="str">
            <v>CH ST YRIEIX</v>
          </cell>
          <cell r="C283" t="str">
            <v>Nouvelle - Aquitaine</v>
          </cell>
          <cell r="D283">
            <v>20535</v>
          </cell>
          <cell r="E283">
            <v>0</v>
          </cell>
          <cell r="F283">
            <v>0</v>
          </cell>
          <cell r="G283">
            <v>0</v>
          </cell>
          <cell r="H283">
            <v>20535</v>
          </cell>
          <cell r="I283">
            <v>20535</v>
          </cell>
          <cell r="J283">
            <v>16760.803395844036</v>
          </cell>
        </row>
        <row r="284">
          <cell r="A284" t="str">
            <v>880007059</v>
          </cell>
          <cell r="B284" t="str">
            <v>CHIC EMILE DURKHEIM EPINAL</v>
          </cell>
          <cell r="C284" t="str">
            <v>Grand Est</v>
          </cell>
          <cell r="D284">
            <v>117674.37</v>
          </cell>
          <cell r="E284">
            <v>0</v>
          </cell>
          <cell r="F284">
            <v>0</v>
          </cell>
          <cell r="G284">
            <v>0</v>
          </cell>
          <cell r="H284">
            <v>117674.37</v>
          </cell>
          <cell r="I284">
            <v>117674.37</v>
          </cell>
          <cell r="J284">
            <v>96046.602400769771</v>
          </cell>
        </row>
        <row r="285">
          <cell r="A285" t="str">
            <v>880780093</v>
          </cell>
          <cell r="B285" t="str">
            <v>CH REMIREMONT</v>
          </cell>
          <cell r="C285" t="str">
            <v>Grand Est</v>
          </cell>
          <cell r="D285">
            <v>53144.598000000027</v>
          </cell>
          <cell r="E285">
            <v>0</v>
          </cell>
          <cell r="F285">
            <v>0</v>
          </cell>
          <cell r="G285">
            <v>0</v>
          </cell>
          <cell r="H285">
            <v>53144.598000000027</v>
          </cell>
          <cell r="I285">
            <v>53144.598000000027</v>
          </cell>
          <cell r="J285">
            <v>43376.97388016394</v>
          </cell>
        </row>
        <row r="286">
          <cell r="A286" t="str">
            <v>890000037</v>
          </cell>
          <cell r="B286" t="str">
            <v>CH AUXERRE</v>
          </cell>
          <cell r="C286" t="str">
            <v>Bourgogne Franche-Comté</v>
          </cell>
          <cell r="D286">
            <v>29794.006000000005</v>
          </cell>
          <cell r="E286">
            <v>0</v>
          </cell>
          <cell r="F286">
            <v>0</v>
          </cell>
          <cell r="G286">
            <v>0</v>
          </cell>
          <cell r="H286">
            <v>29794.006000000005</v>
          </cell>
          <cell r="I286">
            <v>29794.006000000005</v>
          </cell>
          <cell r="J286">
            <v>24318.065592432315</v>
          </cell>
        </row>
        <row r="287">
          <cell r="A287" t="str">
            <v>890970569</v>
          </cell>
          <cell r="B287" t="str">
            <v>CH SENS</v>
          </cell>
          <cell r="C287" t="str">
            <v>Bourgogne Franche-Comté</v>
          </cell>
          <cell r="D287">
            <v>43520.090000000026</v>
          </cell>
          <cell r="E287">
            <v>0</v>
          </cell>
          <cell r="F287">
            <v>0</v>
          </cell>
          <cell r="G287">
            <v>0</v>
          </cell>
          <cell r="H287">
            <v>43520.090000000026</v>
          </cell>
          <cell r="I287">
            <v>43520.090000000026</v>
          </cell>
          <cell r="J287">
            <v>35521.386523469126</v>
          </cell>
        </row>
        <row r="288">
          <cell r="A288" t="str">
            <v>900000365</v>
          </cell>
          <cell r="B288" t="str">
            <v>HÔPITAL NORD FRANCHE COMTE</v>
          </cell>
          <cell r="C288" t="str">
            <v>Bourgogne Franche-Comté</v>
          </cell>
          <cell r="D288">
            <v>256407.35199999996</v>
          </cell>
          <cell r="E288">
            <v>0</v>
          </cell>
          <cell r="F288">
            <v>0</v>
          </cell>
          <cell r="G288">
            <v>0</v>
          </cell>
          <cell r="H288">
            <v>256407.35199999996</v>
          </cell>
          <cell r="I288">
            <v>256407.35199999996</v>
          </cell>
          <cell r="J288">
            <v>209281.38378967499</v>
          </cell>
        </row>
        <row r="289">
          <cell r="A289" t="str">
            <v>910002773</v>
          </cell>
          <cell r="B289" t="str">
            <v>CH SUD-FRANCILIEN</v>
          </cell>
          <cell r="C289" t="str">
            <v>Ile de France</v>
          </cell>
          <cell r="D289">
            <v>286589.93999999983</v>
          </cell>
          <cell r="E289">
            <v>0</v>
          </cell>
          <cell r="F289">
            <v>0</v>
          </cell>
          <cell r="G289">
            <v>0</v>
          </cell>
          <cell r="H289">
            <v>286589.93999999983</v>
          </cell>
          <cell r="I289">
            <v>286589.93999999983</v>
          </cell>
          <cell r="J289">
            <v>233916.61259151375</v>
          </cell>
        </row>
        <row r="290">
          <cell r="A290" t="str">
            <v>910019447</v>
          </cell>
          <cell r="B290" t="str">
            <v>CHIC SUD ESSONNE-DOURDAN-ETAMPES</v>
          </cell>
          <cell r="C290" t="str">
            <v>Ile de France</v>
          </cell>
          <cell r="D290">
            <v>102424.07</v>
          </cell>
          <cell r="E290">
            <v>0</v>
          </cell>
          <cell r="F290">
            <v>0</v>
          </cell>
          <cell r="G290">
            <v>0</v>
          </cell>
          <cell r="H290">
            <v>102424.07</v>
          </cell>
          <cell r="I290">
            <v>102424.07</v>
          </cell>
          <cell r="J290">
            <v>83599.206246514106</v>
          </cell>
        </row>
        <row r="291">
          <cell r="A291" t="str">
            <v>910110055</v>
          </cell>
          <cell r="B291" t="str">
            <v>CH DES DEUX VALLEES</v>
          </cell>
          <cell r="C291" t="str">
            <v>Ile de France</v>
          </cell>
          <cell r="D291">
            <v>81604.489999999991</v>
          </cell>
          <cell r="E291">
            <v>0</v>
          </cell>
          <cell r="F291">
            <v>0</v>
          </cell>
          <cell r="G291">
            <v>0</v>
          </cell>
          <cell r="H291">
            <v>81604.489999999991</v>
          </cell>
          <cell r="I291">
            <v>81604.489999999991</v>
          </cell>
          <cell r="J291">
            <v>66606.1267644568</v>
          </cell>
        </row>
        <row r="292">
          <cell r="A292" t="str">
            <v>910110063</v>
          </cell>
          <cell r="B292" t="str">
            <v>CH D'ORSAY</v>
          </cell>
          <cell r="C292" t="str">
            <v>Ile de France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>910150028</v>
          </cell>
          <cell r="B293" t="str">
            <v>CH DE BLIGNY</v>
          </cell>
          <cell r="C293" t="str">
            <v>Ile de France</v>
          </cell>
          <cell r="D293">
            <v>97119.159999999974</v>
          </cell>
          <cell r="E293">
            <v>0</v>
          </cell>
          <cell r="F293">
            <v>0</v>
          </cell>
          <cell r="G293">
            <v>0</v>
          </cell>
          <cell r="H293">
            <v>97119.159999999974</v>
          </cell>
          <cell r="I293">
            <v>97119.159999999974</v>
          </cell>
          <cell r="J293">
            <v>79269.303468688566</v>
          </cell>
        </row>
        <row r="294">
          <cell r="A294" t="str">
            <v>920000460</v>
          </cell>
          <cell r="B294" t="str">
            <v>CLCC RENE HUGUENIN INSTITUT CURIE</v>
          </cell>
          <cell r="C294" t="str">
            <v>Ile de France</v>
          </cell>
          <cell r="D294">
            <v>237488.4530000001</v>
          </cell>
          <cell r="E294">
            <v>0</v>
          </cell>
          <cell r="F294">
            <v>0</v>
          </cell>
          <cell r="G294">
            <v>0</v>
          </cell>
          <cell r="H294">
            <v>237488.4530000001</v>
          </cell>
          <cell r="I294">
            <v>237488.4530000001</v>
          </cell>
          <cell r="J294">
            <v>193839.65276436074</v>
          </cell>
        </row>
        <row r="295">
          <cell r="A295" t="str">
            <v>920000643</v>
          </cell>
          <cell r="B295" t="str">
            <v>INSTITUT HOSPITALIER FRANCO-BRITANIQUE - SITE KLEBER</v>
          </cell>
          <cell r="C295" t="str">
            <v>Ile de France</v>
          </cell>
          <cell r="D295">
            <v>37828.050000000017</v>
          </cell>
          <cell r="E295">
            <v>0</v>
          </cell>
          <cell r="F295">
            <v>0</v>
          </cell>
          <cell r="G295">
            <v>0</v>
          </cell>
          <cell r="H295">
            <v>37828.050000000017</v>
          </cell>
          <cell r="I295">
            <v>37828.050000000017</v>
          </cell>
          <cell r="J295">
            <v>30875.505668281385</v>
          </cell>
        </row>
        <row r="296">
          <cell r="A296" t="str">
            <v>920000650</v>
          </cell>
          <cell r="B296" t="str">
            <v>CENTRE MÉDICO-CHIRURGICAL FOCH</v>
          </cell>
          <cell r="C296" t="str">
            <v>Ile de France</v>
          </cell>
          <cell r="D296">
            <v>542104.06900000013</v>
          </cell>
          <cell r="E296">
            <v>0</v>
          </cell>
          <cell r="F296">
            <v>0</v>
          </cell>
          <cell r="G296">
            <v>0</v>
          </cell>
          <cell r="H296">
            <v>542104.06900000013</v>
          </cell>
          <cell r="I296">
            <v>542104.06900000013</v>
          </cell>
          <cell r="J296">
            <v>442468.94183569861</v>
          </cell>
        </row>
        <row r="297">
          <cell r="A297" t="str">
            <v>920000684</v>
          </cell>
          <cell r="B297" t="str">
            <v>CENTRE CHIRURGICAL MARIE LANNELONGUE</v>
          </cell>
          <cell r="C297" t="str">
            <v>Ile de France</v>
          </cell>
          <cell r="D297">
            <v>12005.982000000002</v>
          </cell>
          <cell r="E297">
            <v>0</v>
          </cell>
          <cell r="F297">
            <v>0</v>
          </cell>
          <cell r="G297">
            <v>0</v>
          </cell>
          <cell r="H297">
            <v>12005.982000000002</v>
          </cell>
          <cell r="I297">
            <v>12005.982000000002</v>
          </cell>
          <cell r="J297">
            <v>9799.3622535204468</v>
          </cell>
        </row>
        <row r="298">
          <cell r="A298" t="str">
            <v>920120011</v>
          </cell>
          <cell r="B298" t="str">
            <v>HÔPITAL D'INSTRUCTION DES ARMÉES PERCY</v>
          </cell>
          <cell r="C298" t="str">
            <v>SSA</v>
          </cell>
          <cell r="D298">
            <v>347470.9700000002</v>
          </cell>
          <cell r="E298">
            <v>0</v>
          </cell>
          <cell r="F298">
            <v>0</v>
          </cell>
          <cell r="G298">
            <v>0</v>
          </cell>
          <cell r="H298">
            <v>347470.9700000002</v>
          </cell>
          <cell r="I298">
            <v>347470.9700000002</v>
          </cell>
          <cell r="J298">
            <v>283608.11365635373</v>
          </cell>
        </row>
        <row r="299">
          <cell r="A299" t="str">
            <v>930021480</v>
          </cell>
          <cell r="B299" t="str">
            <v>GHI LE RAINCY-MONTFERMEIL</v>
          </cell>
          <cell r="C299" t="str">
            <v>Ile de France</v>
          </cell>
          <cell r="D299">
            <v>406710.0399999998</v>
          </cell>
          <cell r="E299">
            <v>0</v>
          </cell>
          <cell r="F299">
            <v>0</v>
          </cell>
          <cell r="G299">
            <v>0</v>
          </cell>
          <cell r="H299">
            <v>406710.0399999998</v>
          </cell>
          <cell r="I299">
            <v>406710.0399999998</v>
          </cell>
          <cell r="J299">
            <v>331959.43606310495</v>
          </cell>
        </row>
        <row r="300">
          <cell r="A300" t="str">
            <v>930110036</v>
          </cell>
          <cell r="B300" t="str">
            <v>CH ANDRE GREGOIRE</v>
          </cell>
          <cell r="C300" t="str">
            <v>Ile de France</v>
          </cell>
          <cell r="D300">
            <v>1481.5560000000005</v>
          </cell>
          <cell r="E300">
            <v>0</v>
          </cell>
          <cell r="F300">
            <v>0</v>
          </cell>
          <cell r="G300">
            <v>0</v>
          </cell>
          <cell r="H300">
            <v>1481.5560000000005</v>
          </cell>
          <cell r="I300">
            <v>1481.5560000000005</v>
          </cell>
          <cell r="J300">
            <v>1209.255847866234</v>
          </cell>
        </row>
        <row r="301">
          <cell r="A301" t="str">
            <v>930110051</v>
          </cell>
          <cell r="B301" t="str">
            <v>CH DE ST DENIS</v>
          </cell>
          <cell r="C301" t="str">
            <v>Ile de France</v>
          </cell>
          <cell r="D301">
            <v>51213.48000000001</v>
          </cell>
          <cell r="E301">
            <v>0</v>
          </cell>
          <cell r="F301">
            <v>0</v>
          </cell>
          <cell r="G301">
            <v>0</v>
          </cell>
          <cell r="H301">
            <v>51213.48000000001</v>
          </cell>
          <cell r="I301">
            <v>51213.48000000001</v>
          </cell>
          <cell r="J301">
            <v>41800.782541854918</v>
          </cell>
        </row>
        <row r="302">
          <cell r="A302" t="str">
            <v>930110069</v>
          </cell>
          <cell r="B302" t="str">
            <v>CH ROBERT BALLANGER</v>
          </cell>
          <cell r="C302" t="str">
            <v>Ile de France</v>
          </cell>
          <cell r="D302">
            <v>138771.54000000004</v>
          </cell>
          <cell r="E302">
            <v>0</v>
          </cell>
          <cell r="F302">
            <v>0</v>
          </cell>
          <cell r="G302">
            <v>0</v>
          </cell>
          <cell r="H302">
            <v>138771.54000000004</v>
          </cell>
          <cell r="I302">
            <v>138771.54000000004</v>
          </cell>
          <cell r="J302">
            <v>113266.25268461197</v>
          </cell>
        </row>
        <row r="303">
          <cell r="A303" t="str">
            <v>940000649</v>
          </cell>
          <cell r="B303" t="str">
            <v>HÔPITAL SAINT-CAMILLE</v>
          </cell>
          <cell r="C303" t="str">
            <v>Ile de France</v>
          </cell>
          <cell r="D303">
            <v>144374.75</v>
          </cell>
          <cell r="E303">
            <v>0</v>
          </cell>
          <cell r="F303">
            <v>0</v>
          </cell>
          <cell r="G303">
            <v>0</v>
          </cell>
          <cell r="H303">
            <v>144374.75</v>
          </cell>
          <cell r="I303">
            <v>144374.75</v>
          </cell>
          <cell r="J303">
            <v>117839.62990378056</v>
          </cell>
        </row>
        <row r="304">
          <cell r="A304" t="str">
            <v>940000656</v>
          </cell>
          <cell r="B304" t="str">
            <v>GUSTAVE ROUSSY HÔPITAL DE CHEVILLY LARUE</v>
          </cell>
          <cell r="C304" t="str">
            <v>Ile de France</v>
          </cell>
          <cell r="D304">
            <v>420567.8</v>
          </cell>
          <cell r="E304">
            <v>0</v>
          </cell>
          <cell r="F304">
            <v>0</v>
          </cell>
          <cell r="G304">
            <v>0</v>
          </cell>
          <cell r="H304">
            <v>420567.8</v>
          </cell>
          <cell r="I304">
            <v>420567.8</v>
          </cell>
          <cell r="J304">
            <v>343270.23181994911</v>
          </cell>
        </row>
        <row r="305">
          <cell r="A305" t="str">
            <v>940000664</v>
          </cell>
          <cell r="B305" t="str">
            <v>INSTITUT GUSTAVE ROUSSY</v>
          </cell>
          <cell r="C305" t="str">
            <v>Ile de France</v>
          </cell>
          <cell r="D305">
            <v>2054910.9999999981</v>
          </cell>
          <cell r="E305">
            <v>0</v>
          </cell>
          <cell r="F305">
            <v>0</v>
          </cell>
          <cell r="G305">
            <v>0</v>
          </cell>
          <cell r="H305">
            <v>2054910.9999999981</v>
          </cell>
          <cell r="I305">
            <v>2054910.9999999981</v>
          </cell>
          <cell r="J305">
            <v>1677232.007156427</v>
          </cell>
        </row>
        <row r="306">
          <cell r="A306" t="str">
            <v>940110018</v>
          </cell>
          <cell r="B306" t="str">
            <v>CHIC DE CRETEIL</v>
          </cell>
          <cell r="C306" t="str">
            <v>Ile de France</v>
          </cell>
          <cell r="D306">
            <v>317131.07400000002</v>
          </cell>
          <cell r="E306">
            <v>0</v>
          </cell>
          <cell r="F306">
            <v>0</v>
          </cell>
          <cell r="G306">
            <v>0</v>
          </cell>
          <cell r="H306">
            <v>317131.07400000002</v>
          </cell>
          <cell r="I306">
            <v>317131.07400000002</v>
          </cell>
          <cell r="J306">
            <v>258844.48902005679</v>
          </cell>
        </row>
        <row r="307">
          <cell r="A307" t="str">
            <v>940110042</v>
          </cell>
          <cell r="B307" t="str">
            <v>CHIC DE VILLENEUVE ST GEORGES</v>
          </cell>
          <cell r="C307" t="str">
            <v>Ile de France</v>
          </cell>
          <cell r="D307">
            <v>46772.999999999993</v>
          </cell>
          <cell r="E307">
            <v>0</v>
          </cell>
          <cell r="F307">
            <v>0</v>
          </cell>
          <cell r="G307">
            <v>0</v>
          </cell>
          <cell r="H307">
            <v>46772.999999999993</v>
          </cell>
          <cell r="I307">
            <v>46772.999999999993</v>
          </cell>
          <cell r="J307">
            <v>38176.433271673384</v>
          </cell>
        </row>
        <row r="308">
          <cell r="A308" t="str">
            <v>940120017</v>
          </cell>
          <cell r="B308" t="str">
            <v>HÔPITAL D'INSTRUCTION DES ARMÉES BEGIN</v>
          </cell>
          <cell r="C308" t="str">
            <v>SSA</v>
          </cell>
          <cell r="D308">
            <v>60991.751000000047</v>
          </cell>
          <cell r="E308">
            <v>0</v>
          </cell>
          <cell r="F308">
            <v>0</v>
          </cell>
          <cell r="G308">
            <v>0</v>
          </cell>
          <cell r="H308">
            <v>60991.751000000047</v>
          </cell>
          <cell r="I308">
            <v>60991.751000000047</v>
          </cell>
          <cell r="J308">
            <v>49781.872280461386</v>
          </cell>
        </row>
        <row r="309">
          <cell r="A309" t="str">
            <v>950013870</v>
          </cell>
          <cell r="B309" t="str">
            <v>GHEM EAUBONNE MONTMORENCY SIMONE VEIL</v>
          </cell>
          <cell r="C309" t="str">
            <v>Ile de France</v>
          </cell>
          <cell r="D309">
            <v>286514.66999999993</v>
          </cell>
          <cell r="E309">
            <v>0</v>
          </cell>
          <cell r="F309">
            <v>0</v>
          </cell>
          <cell r="G309">
            <v>0</v>
          </cell>
          <cell r="H309">
            <v>286514.66999999993</v>
          </cell>
          <cell r="I309">
            <v>286514.66999999993</v>
          </cell>
          <cell r="J309">
            <v>233855.17671756182</v>
          </cell>
        </row>
        <row r="310">
          <cell r="A310" t="str">
            <v>950110015</v>
          </cell>
          <cell r="B310" t="str">
            <v>CH VICTOR DUPOUY ARGENTEUIL</v>
          </cell>
          <cell r="C310" t="str">
            <v>Ile de France</v>
          </cell>
          <cell r="D310">
            <v>560663.89999999991</v>
          </cell>
          <cell r="E310">
            <v>0</v>
          </cell>
          <cell r="F310">
            <v>0</v>
          </cell>
          <cell r="G310">
            <v>0</v>
          </cell>
          <cell r="H310">
            <v>560663.89999999991</v>
          </cell>
          <cell r="I310">
            <v>560663.89999999991</v>
          </cell>
          <cell r="J310">
            <v>457617.5991744416</v>
          </cell>
        </row>
        <row r="311">
          <cell r="A311" t="str">
            <v>950110049</v>
          </cell>
          <cell r="B311" t="str">
            <v>CH DE GONESSE</v>
          </cell>
          <cell r="C311" t="str">
            <v>Ile de France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950110080</v>
          </cell>
          <cell r="B312" t="str">
            <v>CH RENE DUBOS PONTOISE</v>
          </cell>
          <cell r="C312" t="str">
            <v>Ile de France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>970100178</v>
          </cell>
          <cell r="B313" t="str">
            <v>CH DE LA BASSE TERRE</v>
          </cell>
          <cell r="C313" t="str">
            <v>Guadeloupe</v>
          </cell>
          <cell r="D313">
            <v>231562.5</v>
          </cell>
          <cell r="E313">
            <v>0</v>
          </cell>
          <cell r="F313">
            <v>0</v>
          </cell>
          <cell r="G313">
            <v>0</v>
          </cell>
          <cell r="H313">
            <v>231562.5</v>
          </cell>
          <cell r="I313">
            <v>231562.5</v>
          </cell>
          <cell r="J313">
            <v>189002.85056489575</v>
          </cell>
        </row>
        <row r="314">
          <cell r="A314" t="str">
            <v>970100228</v>
          </cell>
          <cell r="B314" t="str">
            <v>CHU DE POINTE-A-PITRE/ABYMES</v>
          </cell>
          <cell r="C314" t="str">
            <v>Guadeloupe</v>
          </cell>
          <cell r="D314">
            <v>55475.149000000005</v>
          </cell>
          <cell r="E314">
            <v>0</v>
          </cell>
          <cell r="F314">
            <v>0</v>
          </cell>
          <cell r="G314">
            <v>0</v>
          </cell>
          <cell r="H314">
            <v>55475.149000000005</v>
          </cell>
          <cell r="I314">
            <v>55475.149000000005</v>
          </cell>
          <cell r="J314">
            <v>45279.185086153098</v>
          </cell>
        </row>
        <row r="315">
          <cell r="A315" t="str">
            <v>970211207</v>
          </cell>
          <cell r="B315" t="str">
            <v>CHU DE MARTINIQUE</v>
          </cell>
          <cell r="C315" t="str">
            <v>Martinique</v>
          </cell>
          <cell r="D315">
            <v>268141.16799999995</v>
          </cell>
          <cell r="E315">
            <v>0</v>
          </cell>
          <cell r="F315">
            <v>0</v>
          </cell>
          <cell r="G315">
            <v>0</v>
          </cell>
          <cell r="H315">
            <v>268141.16799999995</v>
          </cell>
          <cell r="I315">
            <v>268141.16799999995</v>
          </cell>
          <cell r="J315">
            <v>218858.6023462374</v>
          </cell>
        </row>
        <row r="316">
          <cell r="A316" t="str">
            <v>970302121</v>
          </cell>
          <cell r="B316" t="str">
            <v>CH FRANK JOLY</v>
          </cell>
          <cell r="C316" t="str">
            <v>Guyane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 t="str">
            <v>970408589</v>
          </cell>
          <cell r="B317" t="str">
            <v>CHR REUNION</v>
          </cell>
          <cell r="C317" t="str">
            <v>Reunion</v>
          </cell>
          <cell r="D317">
            <v>193073.89900000009</v>
          </cell>
          <cell r="E317">
            <v>0</v>
          </cell>
          <cell r="F317">
            <v>0</v>
          </cell>
          <cell r="G317">
            <v>0</v>
          </cell>
          <cell r="H317">
            <v>193073.89900000009</v>
          </cell>
          <cell r="I317">
            <v>193073.89900000009</v>
          </cell>
          <cell r="J317">
            <v>157588.19878295835</v>
          </cell>
        </row>
        <row r="318">
          <cell r="A318" t="str">
            <v>970421038</v>
          </cell>
          <cell r="B318" t="str">
            <v>CH GABRIEL MARTIN</v>
          </cell>
          <cell r="C318" t="str">
            <v>Reunion</v>
          </cell>
          <cell r="D318">
            <v>17173.199999999997</v>
          </cell>
          <cell r="E318">
            <v>0</v>
          </cell>
          <cell r="F318">
            <v>0</v>
          </cell>
          <cell r="G318">
            <v>0</v>
          </cell>
          <cell r="H318">
            <v>17173.199999999997</v>
          </cell>
          <cell r="I318">
            <v>17173.199999999997</v>
          </cell>
          <cell r="J318">
            <v>14016.879906379778</v>
          </cell>
        </row>
        <row r="319">
          <cell r="A319" t="str">
            <v>010780195</v>
          </cell>
          <cell r="B319" t="str">
            <v>CLINIQUE CONVERT BOURG-EN-B.</v>
          </cell>
          <cell r="C319" t="str">
            <v>Auvergne Rhône-Alpes</v>
          </cell>
          <cell r="D319">
            <v>0</v>
          </cell>
          <cell r="E319">
            <v>61362.229999999981</v>
          </cell>
          <cell r="F319">
            <v>0</v>
          </cell>
          <cell r="G319">
            <v>0</v>
          </cell>
          <cell r="H319">
            <v>61362.229999999981</v>
          </cell>
          <cell r="I319">
            <v>61362.229999999981</v>
          </cell>
          <cell r="J319">
            <v>50084.25970102568</v>
          </cell>
        </row>
        <row r="320">
          <cell r="A320" t="str">
            <v>020010047</v>
          </cell>
          <cell r="B320" t="str">
            <v>POLYCLINIQUE ST CLAUDE</v>
          </cell>
          <cell r="C320" t="str">
            <v>Hauts de France</v>
          </cell>
          <cell r="D320">
            <v>0</v>
          </cell>
          <cell r="E320">
            <v>8882.7000000000007</v>
          </cell>
          <cell r="F320">
            <v>0</v>
          </cell>
          <cell r="G320">
            <v>0</v>
          </cell>
          <cell r="H320">
            <v>8882.7000000000007</v>
          </cell>
          <cell r="I320">
            <v>8882.7000000000007</v>
          </cell>
          <cell r="J320">
            <v>7250.1187399203218</v>
          </cell>
        </row>
        <row r="321">
          <cell r="A321" t="str">
            <v>030781116</v>
          </cell>
          <cell r="B321" t="str">
            <v>CLINIQUE ST-FRANC ST ANT -DESERTINE</v>
          </cell>
          <cell r="C321" t="str">
            <v>Auvergne Rhône-Alpes</v>
          </cell>
          <cell r="D321">
            <v>0</v>
          </cell>
          <cell r="E321">
            <v>230239.50999999978</v>
          </cell>
          <cell r="F321">
            <v>0</v>
          </cell>
          <cell r="G321">
            <v>0</v>
          </cell>
          <cell r="H321">
            <v>230239.50999999978</v>
          </cell>
          <cell r="I321">
            <v>230239.50999999978</v>
          </cell>
          <cell r="J321">
            <v>187923.01733944303</v>
          </cell>
        </row>
        <row r="322">
          <cell r="A322" t="str">
            <v>030785430</v>
          </cell>
          <cell r="B322" t="str">
            <v>POLYCLINIQUE ST-ODILON - MOULINS</v>
          </cell>
          <cell r="C322" t="str">
            <v>Auvergne Rhône-Alpes</v>
          </cell>
          <cell r="D322">
            <v>0</v>
          </cell>
          <cell r="E322">
            <v>7699.4700000000012</v>
          </cell>
          <cell r="F322">
            <v>0</v>
          </cell>
          <cell r="G322">
            <v>0</v>
          </cell>
          <cell r="H322">
            <v>7699.4700000000012</v>
          </cell>
          <cell r="I322">
            <v>7699.4700000000012</v>
          </cell>
          <cell r="J322">
            <v>6284.3585547698704</v>
          </cell>
        </row>
        <row r="323">
          <cell r="A323" t="str">
            <v>050000090</v>
          </cell>
          <cell r="B323" t="str">
            <v>CLINIQUE DES HAUTES-ALPES</v>
          </cell>
          <cell r="C323" t="str">
            <v>Provence-Alpes-Côtes d'Azur</v>
          </cell>
          <cell r="D323">
            <v>0</v>
          </cell>
          <cell r="E323">
            <v>11843.600000000002</v>
          </cell>
          <cell r="F323">
            <v>0</v>
          </cell>
          <cell r="G323">
            <v>0</v>
          </cell>
          <cell r="H323">
            <v>11843.600000000002</v>
          </cell>
          <cell r="I323">
            <v>11843.600000000002</v>
          </cell>
          <cell r="J323">
            <v>9666.8249865604303</v>
          </cell>
        </row>
        <row r="324">
          <cell r="A324" t="str">
            <v>060780517</v>
          </cell>
          <cell r="B324" t="str">
            <v>POLYCLINIQUE SAINT-JEAN</v>
          </cell>
          <cell r="C324" t="str">
            <v>Provence-Alpes-Côtes d'Azur</v>
          </cell>
          <cell r="D324">
            <v>0</v>
          </cell>
          <cell r="E324">
            <v>63234.309999999939</v>
          </cell>
          <cell r="F324">
            <v>0</v>
          </cell>
          <cell r="G324">
            <v>0</v>
          </cell>
          <cell r="H324">
            <v>63234.309999999939</v>
          </cell>
          <cell r="I324">
            <v>63234.309999999939</v>
          </cell>
          <cell r="J324">
            <v>51612.26383159744</v>
          </cell>
        </row>
        <row r="325">
          <cell r="A325" t="str">
            <v>060780590</v>
          </cell>
          <cell r="B325" t="str">
            <v>CLINIQUE DU PALAIS</v>
          </cell>
          <cell r="C325" t="str">
            <v>Provence-Alpes-Côtes d'Azur</v>
          </cell>
          <cell r="D325">
            <v>0</v>
          </cell>
          <cell r="E325">
            <v>17765.399999999994</v>
          </cell>
          <cell r="F325">
            <v>0</v>
          </cell>
          <cell r="G325">
            <v>0</v>
          </cell>
          <cell r="H325">
            <v>17765.399999999994</v>
          </cell>
          <cell r="I325">
            <v>17765.399999999994</v>
          </cell>
          <cell r="J325">
            <v>14500.237479840638</v>
          </cell>
        </row>
        <row r="326">
          <cell r="A326" t="str">
            <v>060780715</v>
          </cell>
          <cell r="B326" t="str">
            <v>CLINIQUE SAINT GEORGE</v>
          </cell>
          <cell r="C326" t="str">
            <v>Provence-Alpes-Côtes d'Azur</v>
          </cell>
          <cell r="D326">
            <v>0</v>
          </cell>
          <cell r="E326">
            <v>264563.55100000004</v>
          </cell>
          <cell r="F326">
            <v>0</v>
          </cell>
          <cell r="G326">
            <v>0</v>
          </cell>
          <cell r="H326">
            <v>264563.55100000004</v>
          </cell>
          <cell r="I326">
            <v>264563.55100000004</v>
          </cell>
          <cell r="J326">
            <v>215938.52758789173</v>
          </cell>
        </row>
        <row r="327">
          <cell r="A327" t="str">
            <v>060785219</v>
          </cell>
          <cell r="B327" t="str">
            <v>CLINIQUE PLEIN CIEL</v>
          </cell>
          <cell r="C327" t="str">
            <v>Provence-Alpes-Côtes d'Azur</v>
          </cell>
          <cell r="D327">
            <v>0</v>
          </cell>
          <cell r="E327">
            <v>209873.68000000017</v>
          </cell>
          <cell r="F327">
            <v>0</v>
          </cell>
          <cell r="G327">
            <v>0</v>
          </cell>
          <cell r="H327">
            <v>209873.68000000017</v>
          </cell>
          <cell r="I327">
            <v>209873.68000000017</v>
          </cell>
          <cell r="J327">
            <v>171300.29162124603</v>
          </cell>
        </row>
        <row r="328">
          <cell r="A328" t="str">
            <v>110780228</v>
          </cell>
          <cell r="B328" t="str">
            <v>POLYCLINIQUE LE LANGUEDOC</v>
          </cell>
          <cell r="C328" t="str">
            <v>Occitanie</v>
          </cell>
          <cell r="D328">
            <v>0</v>
          </cell>
          <cell r="E328">
            <v>132762.42999999993</v>
          </cell>
          <cell r="F328">
            <v>0</v>
          </cell>
          <cell r="G328">
            <v>0</v>
          </cell>
          <cell r="H328">
            <v>132762.42999999993</v>
          </cell>
          <cell r="I328">
            <v>132762.42999999993</v>
          </cell>
          <cell r="J328">
            <v>108361.57718940856</v>
          </cell>
        </row>
        <row r="329">
          <cell r="A329" t="str">
            <v>130037922</v>
          </cell>
          <cell r="B329" t="str">
            <v>HPC RESIDENCE DU PARC</v>
          </cell>
          <cell r="C329" t="str">
            <v>Provence-Alpes-Côtes d'Azur</v>
          </cell>
          <cell r="D329">
            <v>0</v>
          </cell>
          <cell r="E329">
            <v>5921.8</v>
          </cell>
          <cell r="F329">
            <v>0</v>
          </cell>
          <cell r="G329">
            <v>0</v>
          </cell>
          <cell r="H329">
            <v>5921.8</v>
          </cell>
          <cell r="I329">
            <v>5921.8</v>
          </cell>
          <cell r="J329">
            <v>4833.4124932802151</v>
          </cell>
        </row>
        <row r="330">
          <cell r="A330" t="str">
            <v>130041767</v>
          </cell>
          <cell r="B330" t="str">
            <v>EUROMED CARDIO</v>
          </cell>
          <cell r="C330" t="str">
            <v>Provence-Alpes-Côtes d'Azur</v>
          </cell>
          <cell r="D330">
            <v>0</v>
          </cell>
          <cell r="E330">
            <v>3103.7200000000012</v>
          </cell>
          <cell r="F330">
            <v>0</v>
          </cell>
          <cell r="G330">
            <v>0</v>
          </cell>
          <cell r="H330">
            <v>3103.7200000000012</v>
          </cell>
          <cell r="I330">
            <v>3103.7200000000012</v>
          </cell>
          <cell r="J330">
            <v>2533.2768792670595</v>
          </cell>
        </row>
        <row r="331">
          <cell r="A331" t="str">
            <v>130781289</v>
          </cell>
          <cell r="B331" t="str">
            <v>POLYCLINIQUE DU PARC RAMBOT LA PROVENCALE</v>
          </cell>
          <cell r="C331" t="str">
            <v>Provence-Alpes-Côtes d'Azur</v>
          </cell>
          <cell r="D331">
            <v>0</v>
          </cell>
          <cell r="E331">
            <v>301751.56000000006</v>
          </cell>
          <cell r="F331">
            <v>0</v>
          </cell>
          <cell r="G331">
            <v>0</v>
          </cell>
          <cell r="H331">
            <v>301751.56000000006</v>
          </cell>
          <cell r="I331">
            <v>301751.56000000006</v>
          </cell>
          <cell r="J331">
            <v>246291.62754074682</v>
          </cell>
        </row>
        <row r="332">
          <cell r="A332" t="str">
            <v>130781479</v>
          </cell>
          <cell r="B332" t="str">
            <v>CLINIQUE LA CASAMANCE</v>
          </cell>
          <cell r="C332" t="str">
            <v>Provence-Alpes-Côtes d'Azur</v>
          </cell>
          <cell r="D332">
            <v>0</v>
          </cell>
          <cell r="E332">
            <v>90786.82</v>
          </cell>
          <cell r="F332">
            <v>0</v>
          </cell>
          <cell r="G332">
            <v>0</v>
          </cell>
          <cell r="H332">
            <v>90786.82</v>
          </cell>
          <cell r="I332">
            <v>90786.82</v>
          </cell>
          <cell r="J332">
            <v>74100.805500554226</v>
          </cell>
        </row>
        <row r="333">
          <cell r="A333" t="str">
            <v>130782162</v>
          </cell>
          <cell r="B333" t="str">
            <v>CLINIQUE DE MARTIGUES</v>
          </cell>
          <cell r="C333" t="str">
            <v>Provence-Alpes-Côtes d'Azur</v>
          </cell>
          <cell r="D333">
            <v>0</v>
          </cell>
          <cell r="E333">
            <v>11600</v>
          </cell>
          <cell r="F333">
            <v>0</v>
          </cell>
          <cell r="G333">
            <v>0</v>
          </cell>
          <cell r="H333">
            <v>11600</v>
          </cell>
          <cell r="I333">
            <v>11600</v>
          </cell>
          <cell r="J333">
            <v>9467.9970485410668</v>
          </cell>
        </row>
        <row r="334">
          <cell r="A334" t="str">
            <v>130784051</v>
          </cell>
          <cell r="B334" t="str">
            <v>POLYCLINIQUE CLAIRVAL</v>
          </cell>
          <cell r="C334" t="str">
            <v>Provence-Alpes-Côtes d'Azur</v>
          </cell>
          <cell r="D334">
            <v>0</v>
          </cell>
          <cell r="E334">
            <v>227667.01800000016</v>
          </cell>
          <cell r="F334">
            <v>0</v>
          </cell>
          <cell r="G334">
            <v>0</v>
          </cell>
          <cell r="H334">
            <v>227667.01800000016</v>
          </cell>
          <cell r="I334">
            <v>227667.01800000016</v>
          </cell>
          <cell r="J334">
            <v>185823.33228225406</v>
          </cell>
        </row>
        <row r="335">
          <cell r="A335" t="str">
            <v>130784713</v>
          </cell>
          <cell r="B335" t="str">
            <v>CLINIQUE BEAUREGARD</v>
          </cell>
          <cell r="C335" t="str">
            <v>Provence-Alpes-Côtes d'Azur</v>
          </cell>
          <cell r="D335">
            <v>0</v>
          </cell>
          <cell r="E335">
            <v>3503.62</v>
          </cell>
          <cell r="F335">
            <v>0</v>
          </cell>
          <cell r="G335">
            <v>0</v>
          </cell>
          <cell r="H335">
            <v>3503.62</v>
          </cell>
          <cell r="I335">
            <v>3503.62</v>
          </cell>
          <cell r="J335">
            <v>2859.6779154490905</v>
          </cell>
        </row>
        <row r="336">
          <cell r="A336" t="str">
            <v>130785678</v>
          </cell>
          <cell r="B336" t="str">
            <v>CLINIQUE VERT COTEAU</v>
          </cell>
          <cell r="C336" t="str">
            <v>Provence-Alpes-Côtes d'Azur</v>
          </cell>
          <cell r="D336">
            <v>0</v>
          </cell>
          <cell r="E336">
            <v>29680.559999999998</v>
          </cell>
          <cell r="F336">
            <v>0</v>
          </cell>
          <cell r="G336">
            <v>0</v>
          </cell>
          <cell r="H336">
            <v>29680.559999999998</v>
          </cell>
          <cell r="I336">
            <v>29680.559999999998</v>
          </cell>
          <cell r="J336">
            <v>24225.470213710862</v>
          </cell>
        </row>
        <row r="337">
          <cell r="A337" t="str">
            <v>140016759</v>
          </cell>
          <cell r="B337" t="str">
            <v>POLYCLINIQUE DU PARC</v>
          </cell>
          <cell r="C337" t="str">
            <v>Normandie</v>
          </cell>
          <cell r="D337">
            <v>0</v>
          </cell>
          <cell r="E337">
            <v>27158.964000000007</v>
          </cell>
          <cell r="F337">
            <v>0</v>
          </cell>
          <cell r="G337">
            <v>0</v>
          </cell>
          <cell r="H337">
            <v>27158.964000000007</v>
          </cell>
          <cell r="I337">
            <v>27158.964000000007</v>
          </cell>
          <cell r="J337">
            <v>22167.326809778719</v>
          </cell>
        </row>
        <row r="338">
          <cell r="A338" t="str">
            <v>140017237</v>
          </cell>
          <cell r="B338" t="str">
            <v>CH PRIVÉ ST MARTIN CAEN</v>
          </cell>
          <cell r="C338" t="str">
            <v>Normandie</v>
          </cell>
          <cell r="D338">
            <v>0</v>
          </cell>
          <cell r="E338">
            <v>2960.9</v>
          </cell>
          <cell r="F338">
            <v>0</v>
          </cell>
          <cell r="G338">
            <v>0</v>
          </cell>
          <cell r="H338">
            <v>2960.9</v>
          </cell>
          <cell r="I338">
            <v>2960.9</v>
          </cell>
          <cell r="J338">
            <v>2416.7062466401076</v>
          </cell>
        </row>
        <row r="339">
          <cell r="A339" t="str">
            <v>150780732</v>
          </cell>
          <cell r="B339" t="str">
            <v>CENTRE MÉDICO-CHIRURGICAL AURILLAC</v>
          </cell>
          <cell r="C339" t="str">
            <v>Auvergne Rhône-Alpes</v>
          </cell>
          <cell r="D339">
            <v>0</v>
          </cell>
          <cell r="E339">
            <v>27773.190000000002</v>
          </cell>
          <cell r="F339">
            <v>0</v>
          </cell>
          <cell r="G339">
            <v>0</v>
          </cell>
          <cell r="H339">
            <v>27773.190000000002</v>
          </cell>
          <cell r="I339">
            <v>27773.190000000002</v>
          </cell>
          <cell r="J339">
            <v>22668.662150738819</v>
          </cell>
        </row>
        <row r="340">
          <cell r="A340" t="str">
            <v>180004145</v>
          </cell>
          <cell r="B340" t="str">
            <v>HÔPITAL PRIVÉ GUILLAUME DE VARYE</v>
          </cell>
          <cell r="C340" t="str">
            <v>Centre - Val de Loire</v>
          </cell>
          <cell r="D340">
            <v>0</v>
          </cell>
          <cell r="E340">
            <v>306167.30800000002</v>
          </cell>
          <cell r="F340">
            <v>0</v>
          </cell>
          <cell r="G340">
            <v>0</v>
          </cell>
          <cell r="H340">
            <v>306167.30800000002</v>
          </cell>
          <cell r="I340">
            <v>306167.30800000002</v>
          </cell>
          <cell r="J340">
            <v>249895.7903882555</v>
          </cell>
        </row>
        <row r="341">
          <cell r="A341" t="str">
            <v>210780789</v>
          </cell>
          <cell r="B341" t="str">
            <v>CLINIQUE MÉDICO-CHIRURGICALE</v>
          </cell>
          <cell r="C341" t="str">
            <v>Bourgogne Franche-Comté</v>
          </cell>
          <cell r="D341">
            <v>0</v>
          </cell>
          <cell r="E341">
            <v>3169123.2110000001</v>
          </cell>
          <cell r="F341">
            <v>0</v>
          </cell>
          <cell r="G341">
            <v>0</v>
          </cell>
          <cell r="H341">
            <v>3169123.2110000001</v>
          </cell>
          <cell r="I341">
            <v>3169123.2110000001</v>
          </cell>
          <cell r="J341">
            <v>2586659.4145009471</v>
          </cell>
        </row>
        <row r="342">
          <cell r="A342" t="str">
            <v>220022800</v>
          </cell>
          <cell r="B342" t="str">
            <v>HÔPITAL PRIVÉ DES COTES D'ARMOR</v>
          </cell>
          <cell r="C342" t="str">
            <v>Bretagne</v>
          </cell>
          <cell r="D342">
            <v>0</v>
          </cell>
          <cell r="E342">
            <v>79638</v>
          </cell>
          <cell r="F342">
            <v>0</v>
          </cell>
          <cell r="G342">
            <v>0</v>
          </cell>
          <cell r="H342">
            <v>79638</v>
          </cell>
          <cell r="I342">
            <v>79638</v>
          </cell>
          <cell r="J342">
            <v>65001.06456480288</v>
          </cell>
        </row>
        <row r="343">
          <cell r="A343" t="str">
            <v>240000190</v>
          </cell>
          <cell r="B343" t="str">
            <v>POLYCLINIQUE FRANCHEVILLE</v>
          </cell>
          <cell r="C343" t="str">
            <v>Nouvelle - Aquitaine</v>
          </cell>
          <cell r="D343">
            <v>0</v>
          </cell>
          <cell r="E343">
            <v>21823.932000000001</v>
          </cell>
          <cell r="F343">
            <v>0</v>
          </cell>
          <cell r="G343">
            <v>0</v>
          </cell>
          <cell r="H343">
            <v>21823.932000000001</v>
          </cell>
          <cell r="I343">
            <v>21823.932000000001</v>
          </cell>
          <cell r="J343">
            <v>17812.83825547939</v>
          </cell>
        </row>
        <row r="344">
          <cell r="A344" t="str">
            <v>260003017</v>
          </cell>
          <cell r="B344" t="str">
            <v>SA CLINIQUE KENNEDY</v>
          </cell>
          <cell r="C344" t="str">
            <v>Auvergne Rhône-Alpes</v>
          </cell>
          <cell r="D344">
            <v>0</v>
          </cell>
          <cell r="E344">
            <v>2960.9000000000015</v>
          </cell>
          <cell r="F344">
            <v>0</v>
          </cell>
          <cell r="G344">
            <v>0</v>
          </cell>
          <cell r="H344">
            <v>2960.9000000000015</v>
          </cell>
          <cell r="I344">
            <v>2960.9000000000015</v>
          </cell>
          <cell r="J344">
            <v>2416.7062466401085</v>
          </cell>
        </row>
        <row r="345">
          <cell r="A345" t="str">
            <v>260006267</v>
          </cell>
          <cell r="B345" t="str">
            <v>CLINIQUE GENERALE</v>
          </cell>
          <cell r="C345" t="str">
            <v>Auvergne Rhône-Alpes</v>
          </cell>
          <cell r="D345">
            <v>0</v>
          </cell>
          <cell r="E345">
            <v>10475.490000000005</v>
          </cell>
          <cell r="F345">
            <v>0</v>
          </cell>
          <cell r="G345">
            <v>0</v>
          </cell>
          <cell r="H345">
            <v>10475.490000000005</v>
          </cell>
          <cell r="I345">
            <v>10475.490000000005</v>
          </cell>
          <cell r="J345">
            <v>8550.1645174156474</v>
          </cell>
        </row>
        <row r="346">
          <cell r="A346" t="str">
            <v>270000326</v>
          </cell>
          <cell r="B346" t="str">
            <v>CLINIQUE PASTEUR</v>
          </cell>
          <cell r="C346" t="str">
            <v>Normandie</v>
          </cell>
          <cell r="D346">
            <v>0</v>
          </cell>
          <cell r="E346">
            <v>27934.560000000005</v>
          </cell>
          <cell r="F346">
            <v>0</v>
          </cell>
          <cell r="G346">
            <v>0</v>
          </cell>
          <cell r="H346">
            <v>27934.560000000005</v>
          </cell>
          <cell r="I346">
            <v>27934.560000000005</v>
          </cell>
          <cell r="J346">
            <v>22800.373416577015</v>
          </cell>
        </row>
        <row r="347">
          <cell r="A347" t="str">
            <v>280000159</v>
          </cell>
          <cell r="B347" t="str">
            <v>CLINIQUE NOTRE DAME DE BON SECOURS</v>
          </cell>
          <cell r="C347" t="str">
            <v>Centre - Val de Loire</v>
          </cell>
          <cell r="D347">
            <v>0</v>
          </cell>
          <cell r="E347">
            <v>32008.350000000002</v>
          </cell>
          <cell r="F347">
            <v>0</v>
          </cell>
          <cell r="G347">
            <v>0</v>
          </cell>
          <cell r="H347">
            <v>32008.350000000002</v>
          </cell>
          <cell r="I347">
            <v>32008.350000000002</v>
          </cell>
          <cell r="J347">
            <v>26125.427873161159</v>
          </cell>
        </row>
        <row r="348">
          <cell r="A348" t="str">
            <v>280505777</v>
          </cell>
          <cell r="B348" t="str">
            <v>NOUVELLE CLINIQUE SAINT FRANCOIS</v>
          </cell>
          <cell r="C348" t="str">
            <v>Centre - Val de Loire</v>
          </cell>
          <cell r="D348">
            <v>0</v>
          </cell>
          <cell r="E348">
            <v>174590.8</v>
          </cell>
          <cell r="F348">
            <v>0</v>
          </cell>
          <cell r="G348">
            <v>0</v>
          </cell>
          <cell r="H348">
            <v>174590.8</v>
          </cell>
          <cell r="I348">
            <v>174590.8</v>
          </cell>
          <cell r="J348">
            <v>142502.1706122779</v>
          </cell>
        </row>
        <row r="349">
          <cell r="A349" t="str">
            <v>290000140</v>
          </cell>
          <cell r="B349" t="str">
            <v>CLINIQUE PASTEUR-SAINT ESPRIT</v>
          </cell>
          <cell r="C349" t="str">
            <v>Bretagne</v>
          </cell>
          <cell r="D349">
            <v>0</v>
          </cell>
          <cell r="E349">
            <v>192341.59000000008</v>
          </cell>
          <cell r="F349">
            <v>0</v>
          </cell>
          <cell r="G349">
            <v>0</v>
          </cell>
          <cell r="H349">
            <v>192341.59000000008</v>
          </cell>
          <cell r="I349">
            <v>192341.59000000008</v>
          </cell>
          <cell r="J349">
            <v>156990.4833130773</v>
          </cell>
        </row>
        <row r="350">
          <cell r="A350" t="str">
            <v>290023431</v>
          </cell>
          <cell r="B350" t="str">
            <v>CENTRE MÉDICO-CHIRURGICAL BAIE DE MORLAIX</v>
          </cell>
          <cell r="C350" t="str">
            <v>Bretagne</v>
          </cell>
          <cell r="D350">
            <v>0</v>
          </cell>
          <cell r="E350">
            <v>24442.800000000017</v>
          </cell>
          <cell r="F350">
            <v>0</v>
          </cell>
          <cell r="G350">
            <v>0</v>
          </cell>
          <cell r="H350">
            <v>24442.800000000017</v>
          </cell>
          <cell r="I350">
            <v>24442.800000000017</v>
          </cell>
          <cell r="J350">
            <v>19950.375711903424</v>
          </cell>
        </row>
        <row r="351">
          <cell r="A351" t="str">
            <v>300017209</v>
          </cell>
          <cell r="B351" t="str">
            <v>KENVAL INSTITUT DE CANCEROLOGIE</v>
          </cell>
          <cell r="C351" t="str">
            <v>Occitanie</v>
          </cell>
          <cell r="D351">
            <v>0</v>
          </cell>
          <cell r="E351">
            <v>67415.149000000092</v>
          </cell>
          <cell r="F351">
            <v>0</v>
          </cell>
          <cell r="G351">
            <v>0</v>
          </cell>
          <cell r="H351">
            <v>67415.149000000092</v>
          </cell>
          <cell r="I351">
            <v>67415.149000000092</v>
          </cell>
          <cell r="J351">
            <v>55024.692393013545</v>
          </cell>
        </row>
        <row r="352">
          <cell r="A352" t="str">
            <v>300780137</v>
          </cell>
          <cell r="B352" t="str">
            <v>ASSOCIATION CLINIQUE BONNEFON</v>
          </cell>
          <cell r="C352" t="str">
            <v>Occitanie</v>
          </cell>
          <cell r="D352">
            <v>0</v>
          </cell>
          <cell r="E352">
            <v>5920.9000000000015</v>
          </cell>
          <cell r="F352">
            <v>0</v>
          </cell>
          <cell r="G352">
            <v>0</v>
          </cell>
          <cell r="H352">
            <v>5920.9000000000015</v>
          </cell>
          <cell r="I352">
            <v>5920.9000000000015</v>
          </cell>
          <cell r="J352">
            <v>4832.6779073023117</v>
          </cell>
        </row>
        <row r="353">
          <cell r="A353" t="str">
            <v>300780228</v>
          </cell>
          <cell r="B353" t="str">
            <v>POLYCLINIQUE LA GARAUD</v>
          </cell>
          <cell r="C353" t="str">
            <v>Occitanie</v>
          </cell>
          <cell r="D353">
            <v>0</v>
          </cell>
          <cell r="E353">
            <v>2960.0009999999984</v>
          </cell>
          <cell r="F353">
            <v>0</v>
          </cell>
          <cell r="G353">
            <v>0</v>
          </cell>
          <cell r="H353">
            <v>2960.0009999999984</v>
          </cell>
          <cell r="I353">
            <v>2960.0009999999984</v>
          </cell>
          <cell r="J353">
            <v>2415.9724768688438</v>
          </cell>
        </row>
        <row r="354">
          <cell r="A354" t="str">
            <v>300788502</v>
          </cell>
          <cell r="B354" t="str">
            <v>POLYCLINIQUE DU GRAND SUD</v>
          </cell>
          <cell r="C354" t="str">
            <v>Occitanie</v>
          </cell>
          <cell r="D354">
            <v>0</v>
          </cell>
          <cell r="E354">
            <v>156927.70000000007</v>
          </cell>
          <cell r="F354">
            <v>0</v>
          </cell>
          <cell r="G354">
            <v>0</v>
          </cell>
          <cell r="H354">
            <v>156927.70000000007</v>
          </cell>
          <cell r="I354">
            <v>156927.70000000007</v>
          </cell>
          <cell r="J354">
            <v>128085.43107192575</v>
          </cell>
        </row>
        <row r="355">
          <cell r="A355" t="str">
            <v>310780101</v>
          </cell>
          <cell r="B355" t="str">
            <v>CLINIQUE SAINT JEAN LANGUEDOC</v>
          </cell>
          <cell r="C355" t="str">
            <v>Occitanie</v>
          </cell>
          <cell r="D355">
            <v>0</v>
          </cell>
          <cell r="E355">
            <v>23413.170999999973</v>
          </cell>
          <cell r="F355">
            <v>0</v>
          </cell>
          <cell r="G355">
            <v>0</v>
          </cell>
          <cell r="H355">
            <v>23413.170999999973</v>
          </cell>
          <cell r="I355">
            <v>23413.170999999973</v>
          </cell>
          <cell r="J355">
            <v>19109.985683188537</v>
          </cell>
        </row>
        <row r="356">
          <cell r="A356" t="str">
            <v>310780259</v>
          </cell>
          <cell r="B356" t="str">
            <v>SA CLINIQUE PASTEUR</v>
          </cell>
          <cell r="C356" t="str">
            <v>Occitanie</v>
          </cell>
          <cell r="D356">
            <v>0</v>
          </cell>
          <cell r="E356">
            <v>640011.59999999963</v>
          </cell>
          <cell r="F356">
            <v>0</v>
          </cell>
          <cell r="G356">
            <v>1208.6889999999999</v>
          </cell>
          <cell r="H356">
            <v>641220.28899999964</v>
          </cell>
          <cell r="I356">
            <v>641220.28899999964</v>
          </cell>
          <cell r="J356">
            <v>523368.2589410902</v>
          </cell>
        </row>
        <row r="357">
          <cell r="A357" t="str">
            <v>310780283</v>
          </cell>
          <cell r="B357" t="str">
            <v>NOUVELLE CLINIQUE DE L'UNION</v>
          </cell>
          <cell r="C357" t="str">
            <v>Occitanie</v>
          </cell>
          <cell r="D357">
            <v>0</v>
          </cell>
          <cell r="E357">
            <v>152754.89000000001</v>
          </cell>
          <cell r="F357">
            <v>0</v>
          </cell>
          <cell r="G357">
            <v>0</v>
          </cell>
          <cell r="H357">
            <v>152754.89000000001</v>
          </cell>
          <cell r="I357">
            <v>152754.89000000001</v>
          </cell>
          <cell r="J357">
            <v>124679.55583363926</v>
          </cell>
        </row>
        <row r="358">
          <cell r="A358" t="str">
            <v>310780382</v>
          </cell>
          <cell r="B358" t="str">
            <v>CLINIQUE AMBROISE PARE</v>
          </cell>
          <cell r="C358" t="str">
            <v>Occitanie</v>
          </cell>
          <cell r="D358">
            <v>0</v>
          </cell>
          <cell r="E358">
            <v>23687.199999999997</v>
          </cell>
          <cell r="F358">
            <v>0</v>
          </cell>
          <cell r="G358">
            <v>0</v>
          </cell>
          <cell r="H358">
            <v>23687.199999999997</v>
          </cell>
          <cell r="I358">
            <v>23687.199999999997</v>
          </cell>
          <cell r="J358">
            <v>19333.649973120857</v>
          </cell>
        </row>
        <row r="359">
          <cell r="A359" t="str">
            <v>310781000</v>
          </cell>
          <cell r="B359" t="str">
            <v>CLINIQUE DES CEDRES</v>
          </cell>
          <cell r="C359" t="str">
            <v>Occitanie</v>
          </cell>
          <cell r="D359">
            <v>0</v>
          </cell>
          <cell r="E359">
            <v>183572.25500000012</v>
          </cell>
          <cell r="F359">
            <v>0</v>
          </cell>
          <cell r="G359">
            <v>0</v>
          </cell>
          <cell r="H359">
            <v>183572.25500000012</v>
          </cell>
          <cell r="I359">
            <v>183572.25500000012</v>
          </cell>
          <cell r="J359">
            <v>149832.89383914042</v>
          </cell>
        </row>
        <row r="360">
          <cell r="A360" t="str">
            <v>310781505</v>
          </cell>
          <cell r="B360" t="str">
            <v>CLINIQUE D'OCCITANIE</v>
          </cell>
          <cell r="C360" t="str">
            <v>Occitanie</v>
          </cell>
          <cell r="D360">
            <v>0</v>
          </cell>
          <cell r="E360">
            <v>153648</v>
          </cell>
          <cell r="F360">
            <v>0</v>
          </cell>
          <cell r="G360">
            <v>0</v>
          </cell>
          <cell r="H360">
            <v>153648</v>
          </cell>
          <cell r="I360">
            <v>153648</v>
          </cell>
          <cell r="J360">
            <v>125408.51814777912</v>
          </cell>
        </row>
        <row r="361">
          <cell r="A361" t="str">
            <v>330780081</v>
          </cell>
          <cell r="B361" t="str">
            <v>CLINIQUE SAINT AUGUSTIN</v>
          </cell>
          <cell r="C361" t="str">
            <v>Nouvelle - Aquitaine</v>
          </cell>
          <cell r="D361">
            <v>0</v>
          </cell>
          <cell r="E361">
            <v>10376</v>
          </cell>
          <cell r="F361">
            <v>0</v>
          </cell>
          <cell r="G361">
            <v>0</v>
          </cell>
          <cell r="H361">
            <v>10376</v>
          </cell>
          <cell r="I361">
            <v>10376</v>
          </cell>
          <cell r="J361">
            <v>8468.9601185915617</v>
          </cell>
        </row>
        <row r="362">
          <cell r="A362" t="str">
            <v>330780115</v>
          </cell>
          <cell r="B362" t="str">
            <v>CLINIQUE TIVOLI-DUCOS</v>
          </cell>
          <cell r="C362" t="str">
            <v>Nouvelle - Aquitaine</v>
          </cell>
          <cell r="D362">
            <v>0</v>
          </cell>
          <cell r="E362">
            <v>63725.53</v>
          </cell>
          <cell r="F362">
            <v>0</v>
          </cell>
          <cell r="G362">
            <v>0</v>
          </cell>
          <cell r="H362">
            <v>63725.53</v>
          </cell>
          <cell r="I362">
            <v>63725.53</v>
          </cell>
          <cell r="J362">
            <v>52013.200858337514</v>
          </cell>
        </row>
        <row r="363">
          <cell r="A363" t="str">
            <v>330780206</v>
          </cell>
          <cell r="B363" t="str">
            <v>CLINIQUE D'ARCACHON</v>
          </cell>
          <cell r="C363" t="str">
            <v>Nouvelle - Aquitaine</v>
          </cell>
          <cell r="D363">
            <v>0</v>
          </cell>
          <cell r="E363">
            <v>17100</v>
          </cell>
          <cell r="F363">
            <v>0</v>
          </cell>
          <cell r="G363">
            <v>0</v>
          </cell>
          <cell r="H363">
            <v>17100</v>
          </cell>
          <cell r="I363">
            <v>17100</v>
          </cell>
          <cell r="J363">
            <v>13957.133580176918</v>
          </cell>
        </row>
        <row r="364">
          <cell r="A364" t="str">
            <v>330780263</v>
          </cell>
          <cell r="B364" t="str">
            <v>POLYCLINIQUE BORDEAUX RIVE DROITE</v>
          </cell>
          <cell r="C364" t="str">
            <v>Nouvelle - Aquitaine</v>
          </cell>
          <cell r="D364">
            <v>0</v>
          </cell>
          <cell r="E364">
            <v>5700</v>
          </cell>
          <cell r="F364">
            <v>0</v>
          </cell>
          <cell r="G364">
            <v>0</v>
          </cell>
          <cell r="H364">
            <v>5700</v>
          </cell>
          <cell r="I364">
            <v>5700</v>
          </cell>
          <cell r="J364">
            <v>4652.3778600589721</v>
          </cell>
        </row>
        <row r="365">
          <cell r="A365" t="str">
            <v>330780479</v>
          </cell>
          <cell r="B365" t="str">
            <v>POLYCLINIQUE BX-NORD AQUITAINE</v>
          </cell>
          <cell r="C365" t="str">
            <v>Nouvelle - Aquitaine</v>
          </cell>
          <cell r="D365">
            <v>0</v>
          </cell>
          <cell r="E365">
            <v>111585</v>
          </cell>
          <cell r="F365">
            <v>0</v>
          </cell>
          <cell r="G365">
            <v>0</v>
          </cell>
          <cell r="H365">
            <v>111585</v>
          </cell>
          <cell r="I365">
            <v>111585</v>
          </cell>
          <cell r="J365">
            <v>91076.418160470246</v>
          </cell>
        </row>
        <row r="366">
          <cell r="A366" t="str">
            <v>330780511</v>
          </cell>
          <cell r="B366" t="str">
            <v>CLINIQUE SAINTE ANNE</v>
          </cell>
          <cell r="C366" t="str">
            <v>Nouvelle - Aquitaine</v>
          </cell>
          <cell r="D366">
            <v>0</v>
          </cell>
          <cell r="E366">
            <v>21532.83</v>
          </cell>
          <cell r="F366">
            <v>0</v>
          </cell>
          <cell r="G366">
            <v>0</v>
          </cell>
          <cell r="H366">
            <v>21532.83</v>
          </cell>
          <cell r="I366">
            <v>21532.83</v>
          </cell>
          <cell r="J366">
            <v>17575.238869546254</v>
          </cell>
        </row>
        <row r="367">
          <cell r="A367" t="str">
            <v>340009885</v>
          </cell>
          <cell r="B367" t="str">
            <v>POLYCLINIQUE CHAMPEAU</v>
          </cell>
          <cell r="C367" t="str">
            <v>Occitanie</v>
          </cell>
          <cell r="D367">
            <v>0</v>
          </cell>
          <cell r="E367">
            <v>159673.52799999999</v>
          </cell>
          <cell r="F367">
            <v>0</v>
          </cell>
          <cell r="G367">
            <v>0</v>
          </cell>
          <cell r="H367">
            <v>159673.52799999999</v>
          </cell>
          <cell r="I367">
            <v>159673.52799999999</v>
          </cell>
          <cell r="J367">
            <v>130326.59412363271</v>
          </cell>
        </row>
        <row r="368">
          <cell r="A368" t="str">
            <v>340015502</v>
          </cell>
          <cell r="B368" t="str">
            <v>CLINIQUE LE MILLENAIRE</v>
          </cell>
          <cell r="C368" t="str">
            <v>Occitanie</v>
          </cell>
          <cell r="D368">
            <v>0</v>
          </cell>
          <cell r="E368">
            <v>89503.359999999986</v>
          </cell>
          <cell r="F368">
            <v>0</v>
          </cell>
          <cell r="G368">
            <v>0</v>
          </cell>
          <cell r="H368">
            <v>89503.359999999986</v>
          </cell>
          <cell r="I368">
            <v>89503.359999999986</v>
          </cell>
          <cell r="J368">
            <v>73053.236923664517</v>
          </cell>
        </row>
        <row r="369">
          <cell r="A369" t="str">
            <v>340015965</v>
          </cell>
          <cell r="B369" t="str">
            <v>SAS POLYCLINIQUE SAINT PRIVAT</v>
          </cell>
          <cell r="C369" t="str">
            <v>Occitanie</v>
          </cell>
          <cell r="D369">
            <v>0</v>
          </cell>
          <cell r="E369">
            <v>222524</v>
          </cell>
          <cell r="F369">
            <v>0</v>
          </cell>
          <cell r="G369">
            <v>0</v>
          </cell>
          <cell r="H369">
            <v>222524</v>
          </cell>
          <cell r="I369">
            <v>222524</v>
          </cell>
          <cell r="J369">
            <v>181625.56683013382</v>
          </cell>
        </row>
        <row r="370">
          <cell r="A370" t="str">
            <v>340780634</v>
          </cell>
          <cell r="B370" t="str">
            <v>POLYCLINIQUE SAINT-JEAN</v>
          </cell>
          <cell r="C370" t="str">
            <v>Occitanie</v>
          </cell>
          <cell r="D370">
            <v>0</v>
          </cell>
          <cell r="E370">
            <v>5800</v>
          </cell>
          <cell r="F370">
            <v>0</v>
          </cell>
          <cell r="G370">
            <v>0</v>
          </cell>
          <cell r="H370">
            <v>5800</v>
          </cell>
          <cell r="I370">
            <v>5800</v>
          </cell>
          <cell r="J370">
            <v>4733.9985242705334</v>
          </cell>
        </row>
        <row r="371">
          <cell r="A371" t="str">
            <v>340780667</v>
          </cell>
          <cell r="B371" t="str">
            <v>CLINIQUE DU PARC</v>
          </cell>
          <cell r="C371" t="str">
            <v>Occitanie</v>
          </cell>
          <cell r="D371">
            <v>0</v>
          </cell>
          <cell r="E371">
            <v>122192.05000000005</v>
          </cell>
          <cell r="F371">
            <v>0</v>
          </cell>
          <cell r="G371">
            <v>0</v>
          </cell>
          <cell r="H371">
            <v>122192.05000000005</v>
          </cell>
          <cell r="I371">
            <v>122192.05000000005</v>
          </cell>
          <cell r="J371">
            <v>99733.962823722657</v>
          </cell>
        </row>
        <row r="372">
          <cell r="A372" t="str">
            <v>340780675</v>
          </cell>
          <cell r="B372" t="str">
            <v>CLINIQUE CLEMENTVILLE</v>
          </cell>
          <cell r="C372" t="str">
            <v>Occitanie</v>
          </cell>
          <cell r="D372">
            <v>0</v>
          </cell>
          <cell r="E372">
            <v>188134.09000000008</v>
          </cell>
          <cell r="F372">
            <v>0</v>
          </cell>
          <cell r="G372">
            <v>0</v>
          </cell>
          <cell r="H372">
            <v>188134.09000000008</v>
          </cell>
          <cell r="I372">
            <v>188134.09000000008</v>
          </cell>
          <cell r="J372">
            <v>153556.29386637587</v>
          </cell>
        </row>
        <row r="373">
          <cell r="A373" t="str">
            <v>350000121</v>
          </cell>
          <cell r="B373" t="str">
            <v>CH PRIVÉ ST-GREGOIRE</v>
          </cell>
          <cell r="C373" t="str">
            <v>Bretagne</v>
          </cell>
          <cell r="D373">
            <v>0</v>
          </cell>
          <cell r="E373">
            <v>251611.08000000002</v>
          </cell>
          <cell r="F373">
            <v>0</v>
          </cell>
          <cell r="G373">
            <v>0</v>
          </cell>
          <cell r="H373">
            <v>251611.08000000002</v>
          </cell>
          <cell r="I373">
            <v>251611.08000000002</v>
          </cell>
          <cell r="J373">
            <v>205366.63472588192</v>
          </cell>
        </row>
        <row r="374">
          <cell r="A374" t="str">
            <v>350002192</v>
          </cell>
          <cell r="B374" t="str">
            <v>POLYCLINIQUE SAINT LAURENT</v>
          </cell>
          <cell r="C374" t="str">
            <v>Bretagne</v>
          </cell>
          <cell r="D374">
            <v>0</v>
          </cell>
          <cell r="E374">
            <v>83439.960000000021</v>
          </cell>
          <cell r="F374">
            <v>0</v>
          </cell>
          <cell r="G374">
            <v>0</v>
          </cell>
          <cell r="H374">
            <v>83439.960000000021</v>
          </cell>
          <cell r="I374">
            <v>83439.960000000021</v>
          </cell>
          <cell r="J374">
            <v>68104.249569860767</v>
          </cell>
        </row>
        <row r="375">
          <cell r="A375" t="str">
            <v>350005146</v>
          </cell>
          <cell r="B375" t="str">
            <v>POLYCLINIQUE SEVIGNE</v>
          </cell>
          <cell r="C375" t="str">
            <v>Bretagne</v>
          </cell>
          <cell r="D375">
            <v>0</v>
          </cell>
          <cell r="E375">
            <v>33507.180000000022</v>
          </cell>
          <cell r="F375">
            <v>0</v>
          </cell>
          <cell r="G375">
            <v>0</v>
          </cell>
          <cell r="H375">
            <v>33507.180000000022</v>
          </cell>
          <cell r="I375">
            <v>33507.180000000022</v>
          </cell>
          <cell r="J375">
            <v>27348.782874563316</v>
          </cell>
        </row>
        <row r="376">
          <cell r="A376" t="str">
            <v>370000093</v>
          </cell>
          <cell r="B376" t="str">
            <v>CLINIQUE DE L'ALLIANCE</v>
          </cell>
          <cell r="C376" t="str">
            <v>Centre - Val de Loire</v>
          </cell>
          <cell r="D376">
            <v>0</v>
          </cell>
          <cell r="E376">
            <v>14549.263000000001</v>
          </cell>
          <cell r="F376">
            <v>0</v>
          </cell>
          <cell r="G376">
            <v>0</v>
          </cell>
          <cell r="H376">
            <v>14549.263000000001</v>
          </cell>
          <cell r="I376">
            <v>14549.263000000001</v>
          </cell>
          <cell r="J376">
            <v>11875.205098486875</v>
          </cell>
        </row>
        <row r="377">
          <cell r="A377" t="str">
            <v>370007569</v>
          </cell>
          <cell r="B377" t="str">
            <v>PÔLE SANTÉ LÉONARD DE VINCI</v>
          </cell>
          <cell r="C377" t="str">
            <v>Centre - Val de Loire</v>
          </cell>
          <cell r="D377">
            <v>0</v>
          </cell>
          <cell r="E377">
            <v>737993.58999999985</v>
          </cell>
          <cell r="F377">
            <v>0</v>
          </cell>
          <cell r="G377">
            <v>0</v>
          </cell>
          <cell r="H377">
            <v>737993.58999999985</v>
          </cell>
          <cell r="I377">
            <v>737993.58999999985</v>
          </cell>
          <cell r="J377">
            <v>602355.26999674353</v>
          </cell>
        </row>
        <row r="378">
          <cell r="A378" t="str">
            <v>400780342</v>
          </cell>
          <cell r="B378" t="str">
            <v>CLINIQUE JEAN LE BON</v>
          </cell>
          <cell r="C378" t="str">
            <v>Nouvelle - Aquitaine</v>
          </cell>
          <cell r="D378">
            <v>0</v>
          </cell>
          <cell r="E378">
            <v>5921.8</v>
          </cell>
          <cell r="F378">
            <v>0</v>
          </cell>
          <cell r="G378">
            <v>0</v>
          </cell>
          <cell r="H378">
            <v>5921.8</v>
          </cell>
          <cell r="I378">
            <v>5921.8</v>
          </cell>
          <cell r="J378">
            <v>4833.4124932802151</v>
          </cell>
        </row>
        <row r="379">
          <cell r="A379" t="str">
            <v>410000202</v>
          </cell>
          <cell r="B379" t="str">
            <v>POLYCLINIQUE DE BLOIS</v>
          </cell>
          <cell r="C379" t="str">
            <v>Centre - Val de Loire</v>
          </cell>
          <cell r="D379">
            <v>0</v>
          </cell>
          <cell r="E379">
            <v>80021.849999999977</v>
          </cell>
          <cell r="F379">
            <v>0</v>
          </cell>
          <cell r="G379">
            <v>0</v>
          </cell>
          <cell r="H379">
            <v>80021.849999999977</v>
          </cell>
          <cell r="I379">
            <v>80021.849999999977</v>
          </cell>
          <cell r="J379">
            <v>65314.365484378941</v>
          </cell>
        </row>
        <row r="380">
          <cell r="A380" t="str">
            <v>420011413</v>
          </cell>
          <cell r="B380" t="str">
            <v>CH PRIVÉ LOIRE</v>
          </cell>
          <cell r="C380" t="str">
            <v>Auvergne Rhône-Alpes</v>
          </cell>
          <cell r="D380">
            <v>0</v>
          </cell>
          <cell r="E380">
            <v>63005.91</v>
          </cell>
          <cell r="F380">
            <v>0</v>
          </cell>
          <cell r="G380">
            <v>0</v>
          </cell>
          <cell r="H380">
            <v>63005.91</v>
          </cell>
          <cell r="I380">
            <v>63005.91</v>
          </cell>
          <cell r="J380">
            <v>51425.842234538286</v>
          </cell>
        </row>
        <row r="381">
          <cell r="A381" t="str">
            <v>420780504</v>
          </cell>
          <cell r="B381" t="str">
            <v>CLINIQUE DU PARC</v>
          </cell>
          <cell r="C381" t="str">
            <v>Auvergne Rhône-Alpes</v>
          </cell>
          <cell r="D381">
            <v>0</v>
          </cell>
          <cell r="E381">
            <v>8882.7000000000007</v>
          </cell>
          <cell r="F381">
            <v>0</v>
          </cell>
          <cell r="G381">
            <v>0</v>
          </cell>
          <cell r="H381">
            <v>8882.7000000000007</v>
          </cell>
          <cell r="I381">
            <v>8882.7000000000007</v>
          </cell>
          <cell r="J381">
            <v>7250.1187399203218</v>
          </cell>
        </row>
        <row r="382">
          <cell r="A382" t="str">
            <v>440023364</v>
          </cell>
          <cell r="B382" t="str">
            <v>CENTRE CATHERINE DE SIENNE</v>
          </cell>
          <cell r="C382" t="str">
            <v>Pays de la Loire</v>
          </cell>
          <cell r="D382">
            <v>0</v>
          </cell>
          <cell r="E382">
            <v>998433.87299999991</v>
          </cell>
          <cell r="F382">
            <v>0</v>
          </cell>
          <cell r="G382">
            <v>0</v>
          </cell>
          <cell r="H382">
            <v>998433.87299999991</v>
          </cell>
          <cell r="I382">
            <v>998433.87299999991</v>
          </cell>
          <cell r="J382">
            <v>814928.35885581246</v>
          </cell>
        </row>
        <row r="383">
          <cell r="A383" t="str">
            <v>440041580</v>
          </cell>
          <cell r="B383" t="str">
            <v>L'HÔPITAL PRIVÉ DU CONFLUENT</v>
          </cell>
          <cell r="C383" t="str">
            <v>Pays de la Loire</v>
          </cell>
          <cell r="D383">
            <v>0</v>
          </cell>
          <cell r="E383">
            <v>310649.98000000004</v>
          </cell>
          <cell r="F383">
            <v>0</v>
          </cell>
          <cell r="G383">
            <v>0</v>
          </cell>
          <cell r="H383">
            <v>310649.98000000004</v>
          </cell>
          <cell r="I383">
            <v>310649.98000000004</v>
          </cell>
          <cell r="J383">
            <v>253554.57704908118</v>
          </cell>
        </row>
        <row r="384">
          <cell r="A384" t="str">
            <v>450000237</v>
          </cell>
          <cell r="B384" t="str">
            <v>CLINIQUE JEANNE D'ARC - GIEN</v>
          </cell>
          <cell r="C384" t="str">
            <v>Centre - Val de Loire</v>
          </cell>
          <cell r="D384">
            <v>0</v>
          </cell>
          <cell r="E384">
            <v>2960.9</v>
          </cell>
          <cell r="F384">
            <v>0</v>
          </cell>
          <cell r="G384">
            <v>0</v>
          </cell>
          <cell r="H384">
            <v>2960.9</v>
          </cell>
          <cell r="I384">
            <v>2960.9</v>
          </cell>
          <cell r="J384">
            <v>2416.7062466401076</v>
          </cell>
        </row>
        <row r="385">
          <cell r="A385" t="str">
            <v>450010079</v>
          </cell>
          <cell r="B385" t="str">
            <v>POLYCLINIQUE LONGUES ALLEES</v>
          </cell>
          <cell r="C385" t="str">
            <v>Centre - Val de Loire</v>
          </cell>
          <cell r="D385">
            <v>0</v>
          </cell>
          <cell r="E385">
            <v>38293.279999999992</v>
          </cell>
          <cell r="F385">
            <v>0</v>
          </cell>
          <cell r="G385">
            <v>0</v>
          </cell>
          <cell r="H385">
            <v>38293.279999999992</v>
          </cell>
          <cell r="I385">
            <v>38293.279999999992</v>
          </cell>
          <cell r="J385">
            <v>31255.229484392807</v>
          </cell>
        </row>
        <row r="386">
          <cell r="A386" t="str">
            <v>460006075</v>
          </cell>
          <cell r="B386" t="str">
            <v>CLINIQUE FONT REDONDE</v>
          </cell>
          <cell r="C386" t="str">
            <v>Occitanie</v>
          </cell>
          <cell r="D386">
            <v>0</v>
          </cell>
          <cell r="E386">
            <v>27934.480000000003</v>
          </cell>
          <cell r="F386">
            <v>0</v>
          </cell>
          <cell r="G386">
            <v>0</v>
          </cell>
          <cell r="H386">
            <v>27934.480000000003</v>
          </cell>
          <cell r="I386">
            <v>27934.480000000003</v>
          </cell>
          <cell r="J386">
            <v>22800.308120045647</v>
          </cell>
        </row>
        <row r="387">
          <cell r="A387" t="str">
            <v>470000159</v>
          </cell>
          <cell r="B387" t="str">
            <v>CLINIQUE CALABET</v>
          </cell>
          <cell r="C387" t="str">
            <v>Nouvelle - Aquitaine</v>
          </cell>
          <cell r="D387">
            <v>0</v>
          </cell>
          <cell r="E387">
            <v>52505.692999999999</v>
          </cell>
          <cell r="F387">
            <v>0</v>
          </cell>
          <cell r="G387">
            <v>0</v>
          </cell>
          <cell r="H387">
            <v>52505.692999999999</v>
          </cell>
          <cell r="I387">
            <v>52505.692999999999</v>
          </cell>
          <cell r="J387">
            <v>42855.495375483042</v>
          </cell>
        </row>
        <row r="388">
          <cell r="A388" t="str">
            <v>490000262</v>
          </cell>
          <cell r="B388" t="str">
            <v>CLINIQUE SAINT-JOSEPH</v>
          </cell>
          <cell r="C388" t="str">
            <v>Pays de la Loire</v>
          </cell>
          <cell r="D388">
            <v>0</v>
          </cell>
          <cell r="E388">
            <v>209218.23000000004</v>
          </cell>
          <cell r="F388">
            <v>0</v>
          </cell>
          <cell r="G388">
            <v>0</v>
          </cell>
          <cell r="H388">
            <v>209218.23000000004</v>
          </cell>
          <cell r="I388">
            <v>209218.23000000004</v>
          </cell>
          <cell r="J388">
            <v>170765.30897767126</v>
          </cell>
        </row>
        <row r="389">
          <cell r="A389" t="str">
            <v>510000185</v>
          </cell>
          <cell r="B389" t="str">
            <v>POLYCLINIQUE COURLANCY - REIMS</v>
          </cell>
          <cell r="C389" t="str">
            <v>Grand Est</v>
          </cell>
          <cell r="D389">
            <v>0</v>
          </cell>
          <cell r="E389">
            <v>251084.32000000018</v>
          </cell>
          <cell r="F389">
            <v>0</v>
          </cell>
          <cell r="G389">
            <v>0</v>
          </cell>
          <cell r="H389">
            <v>251084.32000000018</v>
          </cell>
          <cell r="I389">
            <v>251084.32000000018</v>
          </cell>
          <cell r="J389">
            <v>204936.68971508124</v>
          </cell>
        </row>
        <row r="390">
          <cell r="A390" t="str">
            <v>520780180</v>
          </cell>
          <cell r="B390" t="str">
            <v>CLINIQUE FRANCOIS 1ER</v>
          </cell>
          <cell r="C390" t="str">
            <v>Grand Est</v>
          </cell>
          <cell r="D390">
            <v>0</v>
          </cell>
          <cell r="E390">
            <v>14549.25</v>
          </cell>
          <cell r="F390">
            <v>0</v>
          </cell>
          <cell r="G390">
            <v>0</v>
          </cell>
          <cell r="H390">
            <v>14549.25</v>
          </cell>
          <cell r="I390">
            <v>14549.25</v>
          </cell>
          <cell r="J390">
            <v>11875.194487800527</v>
          </cell>
        </row>
        <row r="391">
          <cell r="A391" t="str">
            <v>520780214</v>
          </cell>
          <cell r="B391" t="str">
            <v>CENTRE MÉDICO-CHIRURGICAL</v>
          </cell>
          <cell r="C391" t="str">
            <v>Grand Est</v>
          </cell>
          <cell r="D391">
            <v>0</v>
          </cell>
          <cell r="E391">
            <v>149857.33000000002</v>
          </cell>
          <cell r="F391">
            <v>0</v>
          </cell>
          <cell r="G391">
            <v>0</v>
          </cell>
          <cell r="H391">
            <v>149857.33000000002</v>
          </cell>
          <cell r="I391">
            <v>149857.33000000002</v>
          </cell>
          <cell r="J391">
            <v>122314.54811571076</v>
          </cell>
        </row>
        <row r="392">
          <cell r="A392" t="str">
            <v>530031962</v>
          </cell>
          <cell r="B392" t="str">
            <v>POLYCLINIQUE DU MAINE</v>
          </cell>
          <cell r="C392" t="str">
            <v>Pays de la Loire</v>
          </cell>
          <cell r="D392">
            <v>0</v>
          </cell>
          <cell r="E392">
            <v>139650</v>
          </cell>
          <cell r="F392">
            <v>0</v>
          </cell>
          <cell r="G392">
            <v>0</v>
          </cell>
          <cell r="H392">
            <v>139650</v>
          </cell>
          <cell r="I392">
            <v>139650</v>
          </cell>
          <cell r="J392">
            <v>113983.25757144483</v>
          </cell>
        </row>
        <row r="393">
          <cell r="A393" t="str">
            <v>540000445</v>
          </cell>
          <cell r="B393" t="str">
            <v>ESPACE CHIRURGICAL AMBROISE PARE NANCY</v>
          </cell>
          <cell r="C393" t="str">
            <v>Grand Est</v>
          </cell>
          <cell r="D393">
            <v>0</v>
          </cell>
          <cell r="E393">
            <v>682</v>
          </cell>
          <cell r="F393">
            <v>0</v>
          </cell>
          <cell r="G393">
            <v>0</v>
          </cell>
          <cell r="H393">
            <v>682</v>
          </cell>
          <cell r="I393">
            <v>682</v>
          </cell>
          <cell r="J393">
            <v>556.65292992284549</v>
          </cell>
        </row>
        <row r="394">
          <cell r="A394" t="str">
            <v>540000486</v>
          </cell>
          <cell r="B394" t="str">
            <v>POLYCLINIQUE DE GENTILLY</v>
          </cell>
          <cell r="C394" t="str">
            <v>Grand Est</v>
          </cell>
          <cell r="D394">
            <v>0</v>
          </cell>
          <cell r="E394">
            <v>334946.30000000005</v>
          </cell>
          <cell r="F394">
            <v>0</v>
          </cell>
          <cell r="G394">
            <v>0</v>
          </cell>
          <cell r="H394">
            <v>334946.30000000005</v>
          </cell>
          <cell r="I394">
            <v>334946.30000000005</v>
          </cell>
          <cell r="J394">
            <v>273385.39481204748</v>
          </cell>
        </row>
        <row r="395">
          <cell r="A395" t="str">
            <v>560008799</v>
          </cell>
          <cell r="B395" t="str">
            <v>CLINIQUE OCEANE</v>
          </cell>
          <cell r="C395" t="str">
            <v>Bretagne</v>
          </cell>
          <cell r="D395">
            <v>0</v>
          </cell>
          <cell r="E395">
            <v>85651.469999999972</v>
          </cell>
          <cell r="F395">
            <v>0</v>
          </cell>
          <cell r="G395">
            <v>0</v>
          </cell>
          <cell r="H395">
            <v>85651.469999999972</v>
          </cell>
          <cell r="I395">
            <v>85651.469999999972</v>
          </cell>
          <cell r="J395">
            <v>69909.298720965817</v>
          </cell>
        </row>
        <row r="396">
          <cell r="A396" t="str">
            <v>570000646</v>
          </cell>
          <cell r="B396" t="str">
            <v>HÔPITAL CLINIQUE CLAUDE BERNARD</v>
          </cell>
          <cell r="C396" t="str">
            <v>Grand Est</v>
          </cell>
          <cell r="D396">
            <v>0</v>
          </cell>
          <cell r="E396">
            <v>100285.60999999996</v>
          </cell>
          <cell r="F396">
            <v>0</v>
          </cell>
          <cell r="G396">
            <v>0</v>
          </cell>
          <cell r="H396">
            <v>100285.60999999996</v>
          </cell>
          <cell r="I396">
            <v>100285.60999999996</v>
          </cell>
          <cell r="J396">
            <v>81853.780990615531</v>
          </cell>
        </row>
        <row r="397">
          <cell r="A397" t="str">
            <v>580780138</v>
          </cell>
          <cell r="B397" t="str">
            <v>POLYCLINIQUE DU VAL DE LOIRE</v>
          </cell>
          <cell r="C397" t="str">
            <v>Bourgogne Franche-Comté</v>
          </cell>
          <cell r="D397">
            <v>0</v>
          </cell>
          <cell r="E397">
            <v>59850</v>
          </cell>
          <cell r="F397">
            <v>0</v>
          </cell>
          <cell r="G397">
            <v>0</v>
          </cell>
          <cell r="H397">
            <v>59850</v>
          </cell>
          <cell r="I397">
            <v>59850</v>
          </cell>
          <cell r="J397">
            <v>48849.967530619208</v>
          </cell>
        </row>
        <row r="398">
          <cell r="A398" t="str">
            <v>590780383</v>
          </cell>
          <cell r="B398" t="str">
            <v>POLYCLINIQUE DE LA LOUVIERE</v>
          </cell>
          <cell r="C398" t="str">
            <v>Hauts de France</v>
          </cell>
          <cell r="D398">
            <v>0</v>
          </cell>
          <cell r="E398">
            <v>24037.506000000008</v>
          </cell>
          <cell r="F398">
            <v>0</v>
          </cell>
          <cell r="G398">
            <v>0</v>
          </cell>
          <cell r="H398">
            <v>24037.506000000008</v>
          </cell>
          <cell r="I398">
            <v>24037.506000000008</v>
          </cell>
          <cell r="J398">
            <v>19619.572057093814</v>
          </cell>
        </row>
        <row r="399">
          <cell r="A399" t="str">
            <v>590815056</v>
          </cell>
          <cell r="B399" t="str">
            <v>CLINIQUE DE FLANDRE</v>
          </cell>
          <cell r="C399" t="str">
            <v>Hauts de France</v>
          </cell>
          <cell r="D399">
            <v>0</v>
          </cell>
          <cell r="E399">
            <v>52377.419999999984</v>
          </cell>
          <cell r="F399">
            <v>0</v>
          </cell>
          <cell r="G399">
            <v>0</v>
          </cell>
          <cell r="H399">
            <v>52377.419999999984</v>
          </cell>
          <cell r="I399">
            <v>52377.419999999984</v>
          </cell>
          <cell r="J399">
            <v>42750.798100878936</v>
          </cell>
        </row>
        <row r="400">
          <cell r="A400" t="str">
            <v>600100754</v>
          </cell>
          <cell r="B400" t="str">
            <v>POLYCLINIQUE SAINT-COME SA</v>
          </cell>
          <cell r="C400" t="str">
            <v>Hauts de France</v>
          </cell>
          <cell r="D400">
            <v>0</v>
          </cell>
          <cell r="E400">
            <v>83688.070000000007</v>
          </cell>
          <cell r="F400">
            <v>0</v>
          </cell>
          <cell r="G400">
            <v>0</v>
          </cell>
          <cell r="H400">
            <v>83688.070000000007</v>
          </cell>
          <cell r="I400">
            <v>83688.070000000007</v>
          </cell>
          <cell r="J400">
            <v>68306.758599836045</v>
          </cell>
        </row>
        <row r="401">
          <cell r="A401" t="str">
            <v>620100099</v>
          </cell>
          <cell r="B401" t="str">
            <v>HÔPITAL PRIVÉ ARRAS LES BONNETTES</v>
          </cell>
          <cell r="C401" t="str">
            <v>Hauts de France</v>
          </cell>
          <cell r="D401">
            <v>0</v>
          </cell>
          <cell r="E401">
            <v>27352.589999999997</v>
          </cell>
          <cell r="F401">
            <v>0</v>
          </cell>
          <cell r="G401">
            <v>0</v>
          </cell>
          <cell r="H401">
            <v>27352.589999999997</v>
          </cell>
          <cell r="I401">
            <v>27352.589999999997</v>
          </cell>
          <cell r="J401">
            <v>22325.365637064988</v>
          </cell>
        </row>
        <row r="402">
          <cell r="A402" t="str">
            <v>620101311</v>
          </cell>
          <cell r="B402" t="str">
            <v>CLINIQUE DES 2 CAPS</v>
          </cell>
          <cell r="C402" t="str">
            <v>Hauts de France</v>
          </cell>
          <cell r="D402">
            <v>0</v>
          </cell>
          <cell r="E402">
            <v>9684</v>
          </cell>
          <cell r="F402">
            <v>0</v>
          </cell>
          <cell r="G402">
            <v>0</v>
          </cell>
          <cell r="H402">
            <v>9684</v>
          </cell>
          <cell r="I402">
            <v>9684</v>
          </cell>
          <cell r="J402">
            <v>7904.1451222475598</v>
          </cell>
        </row>
        <row r="403">
          <cell r="A403" t="str">
            <v>620101501</v>
          </cell>
          <cell r="B403" t="str">
            <v>POLYCLINIQUE DE BOIS-BERNARD SA</v>
          </cell>
          <cell r="C403" t="str">
            <v>Hauts de France</v>
          </cell>
          <cell r="D403">
            <v>0</v>
          </cell>
          <cell r="E403">
            <v>6490.5540000000001</v>
          </cell>
          <cell r="F403">
            <v>0</v>
          </cell>
          <cell r="G403">
            <v>0</v>
          </cell>
          <cell r="H403">
            <v>6490.5540000000001</v>
          </cell>
          <cell r="I403">
            <v>6490.5540000000001</v>
          </cell>
          <cell r="J403">
            <v>5297.6332858100359</v>
          </cell>
        </row>
        <row r="404">
          <cell r="A404" t="str">
            <v>630780211</v>
          </cell>
          <cell r="B404" t="str">
            <v>POLE SANTÉ REPUBLIQUE - CLERMONT</v>
          </cell>
          <cell r="C404" t="str">
            <v>Auvergne Rhône-Alpes</v>
          </cell>
          <cell r="D404">
            <v>0</v>
          </cell>
          <cell r="E404">
            <v>76064.56</v>
          </cell>
          <cell r="F404">
            <v>0</v>
          </cell>
          <cell r="G404">
            <v>0</v>
          </cell>
          <cell r="H404">
            <v>76064.56</v>
          </cell>
          <cell r="I404">
            <v>76064.56</v>
          </cell>
          <cell r="J404">
            <v>62084.399101601281</v>
          </cell>
        </row>
        <row r="405">
          <cell r="A405" t="str">
            <v>640016580</v>
          </cell>
          <cell r="B405" t="str">
            <v>CENTRE DE CARDIOLOGIE DU PAYS BASQUE</v>
          </cell>
          <cell r="C405" t="str">
            <v>Nouvelle - Aquitaine</v>
          </cell>
          <cell r="D405">
            <v>0</v>
          </cell>
          <cell r="E405">
            <v>760.87200000000007</v>
          </cell>
          <cell r="F405">
            <v>0</v>
          </cell>
          <cell r="G405">
            <v>0</v>
          </cell>
          <cell r="H405">
            <v>760.87200000000007</v>
          </cell>
          <cell r="I405">
            <v>760.87200000000007</v>
          </cell>
          <cell r="J405">
            <v>621.02878019978778</v>
          </cell>
        </row>
        <row r="406">
          <cell r="A406" t="str">
            <v>640018206</v>
          </cell>
          <cell r="B406" t="str">
            <v>CAPIO CLINIQUE BELHARRA</v>
          </cell>
          <cell r="C406" t="str">
            <v>Nouvelle - Aquitaine</v>
          </cell>
          <cell r="D406">
            <v>0</v>
          </cell>
          <cell r="E406">
            <v>56160.120000000024</v>
          </cell>
          <cell r="F406">
            <v>0</v>
          </cell>
          <cell r="G406">
            <v>0</v>
          </cell>
          <cell r="H406">
            <v>56160.120000000024</v>
          </cell>
          <cell r="I406">
            <v>56160.120000000024</v>
          </cell>
          <cell r="J406">
            <v>45838.262966009686</v>
          </cell>
        </row>
        <row r="407">
          <cell r="A407" t="str">
            <v>640780490</v>
          </cell>
          <cell r="B407" t="str">
            <v>POLYCLINIQUE AGUILERA</v>
          </cell>
          <cell r="C407" t="str">
            <v>Nouvelle - Aquitaine</v>
          </cell>
          <cell r="D407">
            <v>0</v>
          </cell>
          <cell r="E407">
            <v>13094.324999999997</v>
          </cell>
          <cell r="F407">
            <v>0</v>
          </cell>
          <cell r="G407">
            <v>0</v>
          </cell>
          <cell r="H407">
            <v>13094.324999999997</v>
          </cell>
          <cell r="I407">
            <v>13094.324999999997</v>
          </cell>
          <cell r="J407">
            <v>10687.675039020472</v>
          </cell>
        </row>
        <row r="408">
          <cell r="A408" t="str">
            <v>640780938</v>
          </cell>
          <cell r="B408" t="str">
            <v>CLINIQUE CHIRURGICALE MARZET</v>
          </cell>
          <cell r="C408" t="str">
            <v>Nouvelle - Aquitaine</v>
          </cell>
          <cell r="D408">
            <v>0</v>
          </cell>
          <cell r="E408">
            <v>79167.780000000028</v>
          </cell>
          <cell r="F408">
            <v>0</v>
          </cell>
          <cell r="G408">
            <v>0</v>
          </cell>
          <cell r="H408">
            <v>79167.780000000028</v>
          </cell>
          <cell r="I408">
            <v>79167.780000000028</v>
          </cell>
          <cell r="J408">
            <v>64617.267877547303</v>
          </cell>
        </row>
        <row r="409">
          <cell r="A409" t="str">
            <v>650780679</v>
          </cell>
          <cell r="B409" t="str">
            <v>POLYCLINIQUE DE L ORMEAU</v>
          </cell>
          <cell r="C409" t="str">
            <v>Occitanie</v>
          </cell>
          <cell r="D409">
            <v>0</v>
          </cell>
          <cell r="E409">
            <v>212664.171</v>
          </cell>
          <cell r="F409">
            <v>0</v>
          </cell>
          <cell r="G409">
            <v>0</v>
          </cell>
          <cell r="H409">
            <v>212664.171</v>
          </cell>
          <cell r="I409">
            <v>212664.171</v>
          </cell>
          <cell r="J409">
            <v>173577.90891020972</v>
          </cell>
        </row>
        <row r="410">
          <cell r="A410" t="str">
            <v>660006305</v>
          </cell>
          <cell r="B410" t="str">
            <v>LA CLINIQUE MUTUALISTE CATALANE</v>
          </cell>
          <cell r="C410" t="str">
            <v>Occitanie</v>
          </cell>
          <cell r="D410">
            <v>0</v>
          </cell>
          <cell r="E410">
            <v>159888.59999999998</v>
          </cell>
          <cell r="F410">
            <v>0</v>
          </cell>
          <cell r="G410">
            <v>0</v>
          </cell>
          <cell r="H410">
            <v>159888.59999999998</v>
          </cell>
          <cell r="I410">
            <v>159888.59999999998</v>
          </cell>
          <cell r="J410">
            <v>130502.13731856577</v>
          </cell>
        </row>
        <row r="411">
          <cell r="A411" t="str">
            <v>660780784</v>
          </cell>
          <cell r="B411" t="str">
            <v>CLINIQUE SAINT PIERRE</v>
          </cell>
          <cell r="C411" t="str">
            <v>Occitanie</v>
          </cell>
          <cell r="D411">
            <v>0</v>
          </cell>
          <cell r="E411">
            <v>342404.34400000004</v>
          </cell>
          <cell r="F411">
            <v>0</v>
          </cell>
          <cell r="G411">
            <v>0</v>
          </cell>
          <cell r="H411">
            <v>342404.34400000004</v>
          </cell>
          <cell r="I411">
            <v>342404.34400000004</v>
          </cell>
          <cell r="J411">
            <v>279472.69986203796</v>
          </cell>
        </row>
        <row r="412">
          <cell r="A412" t="str">
            <v>670780170</v>
          </cell>
          <cell r="B412" t="str">
            <v>CLINIQUE DE L'ORANGERIE STRASB.</v>
          </cell>
          <cell r="C412" t="str">
            <v>Grand Est</v>
          </cell>
          <cell r="D412">
            <v>0</v>
          </cell>
          <cell r="E412">
            <v>35791.250000000029</v>
          </cell>
          <cell r="F412">
            <v>0</v>
          </cell>
          <cell r="G412">
            <v>0</v>
          </cell>
          <cell r="H412">
            <v>35791.250000000029</v>
          </cell>
          <cell r="I412">
            <v>35791.250000000029</v>
          </cell>
          <cell r="J412">
            <v>29213.05597962032</v>
          </cell>
        </row>
        <row r="413">
          <cell r="A413" t="str">
            <v>680000320</v>
          </cell>
          <cell r="B413" t="str">
            <v>CLINIQUE DIACONAT FONDERIE</v>
          </cell>
          <cell r="C413" t="str">
            <v>Grand Est</v>
          </cell>
          <cell r="D413">
            <v>0</v>
          </cell>
          <cell r="E413">
            <v>151.25</v>
          </cell>
          <cell r="F413">
            <v>0</v>
          </cell>
          <cell r="G413">
            <v>0</v>
          </cell>
          <cell r="H413">
            <v>151.25</v>
          </cell>
          <cell r="I413">
            <v>151.25</v>
          </cell>
          <cell r="J413">
            <v>123.45125461998589</v>
          </cell>
        </row>
        <row r="414">
          <cell r="A414" t="str">
            <v>690022108</v>
          </cell>
          <cell r="B414" t="str">
            <v>CENTRE DE DIALYSE BAYARD</v>
          </cell>
          <cell r="C414" t="str">
            <v>Auvergne Rhône-Alpes</v>
          </cell>
          <cell r="D414">
            <v>0</v>
          </cell>
          <cell r="E414">
            <v>199.40199999999999</v>
          </cell>
          <cell r="F414">
            <v>0</v>
          </cell>
          <cell r="G414">
            <v>0</v>
          </cell>
          <cell r="H414">
            <v>199.40199999999999</v>
          </cell>
          <cell r="I414">
            <v>199.40199999999999</v>
          </cell>
          <cell r="J414">
            <v>162.75323685113671</v>
          </cell>
        </row>
        <row r="415">
          <cell r="A415" t="str">
            <v>690023411</v>
          </cell>
          <cell r="B415" t="str">
            <v>HÔPITAL PRIVÉ JEAN MERMOZ</v>
          </cell>
          <cell r="C415" t="str">
            <v>Auvergne Rhône-Alpes</v>
          </cell>
          <cell r="D415">
            <v>0</v>
          </cell>
          <cell r="E415">
            <v>77863.920000000042</v>
          </cell>
          <cell r="F415">
            <v>0</v>
          </cell>
          <cell r="G415">
            <v>0</v>
          </cell>
          <cell r="H415">
            <v>77863.920000000042</v>
          </cell>
          <cell r="I415">
            <v>77863.920000000042</v>
          </cell>
          <cell r="J415">
            <v>63553.048685158457</v>
          </cell>
        </row>
        <row r="416">
          <cell r="A416" t="str">
            <v>690780358</v>
          </cell>
          <cell r="B416" t="str">
            <v>CLINIQUE DU VAL D'OUEST-VENDOME</v>
          </cell>
          <cell r="C416" t="str">
            <v>Auvergne Rhône-Alpes</v>
          </cell>
          <cell r="D416">
            <v>0</v>
          </cell>
          <cell r="E416">
            <v>5920</v>
          </cell>
          <cell r="F416">
            <v>0</v>
          </cell>
          <cell r="G416">
            <v>0</v>
          </cell>
          <cell r="H416">
            <v>5920</v>
          </cell>
          <cell r="I416">
            <v>5920</v>
          </cell>
          <cell r="J416">
            <v>4831.9433213244065</v>
          </cell>
        </row>
        <row r="417">
          <cell r="A417" t="str">
            <v>690780390</v>
          </cell>
          <cell r="B417" t="str">
            <v>POLYCLINIQUE DE RILLIEUX</v>
          </cell>
          <cell r="C417" t="str">
            <v>Auvergne Rhône-Alpes</v>
          </cell>
          <cell r="D417">
            <v>0</v>
          </cell>
          <cell r="E417">
            <v>10184.5</v>
          </cell>
          <cell r="F417">
            <v>0</v>
          </cell>
          <cell r="G417">
            <v>0</v>
          </cell>
          <cell r="H417">
            <v>10184.5</v>
          </cell>
          <cell r="I417">
            <v>10184.5</v>
          </cell>
          <cell r="J417">
            <v>8312.6565466264219</v>
          </cell>
        </row>
        <row r="418">
          <cell r="A418" t="str">
            <v>690780648</v>
          </cell>
          <cell r="B418" t="str">
            <v>CLINIQUE DE LA SAUVEGARDE</v>
          </cell>
          <cell r="C418" t="str">
            <v>Auvergne Rhône-Alpes</v>
          </cell>
          <cell r="D418">
            <v>0</v>
          </cell>
          <cell r="E418">
            <v>71989.329999999987</v>
          </cell>
          <cell r="F418">
            <v>0</v>
          </cell>
          <cell r="G418">
            <v>0</v>
          </cell>
          <cell r="H418">
            <v>71989.329999999987</v>
          </cell>
          <cell r="I418">
            <v>71989.329999999987</v>
          </cell>
          <cell r="J418">
            <v>58758.169307452474</v>
          </cell>
        </row>
        <row r="419">
          <cell r="A419" t="str">
            <v>690782834</v>
          </cell>
          <cell r="B419" t="str">
            <v>CLINIQUE DU TONKIN</v>
          </cell>
          <cell r="C419" t="str">
            <v>Auvergne Rhône-Alpes</v>
          </cell>
          <cell r="D419">
            <v>0</v>
          </cell>
          <cell r="E419">
            <v>9628.7349999999933</v>
          </cell>
          <cell r="F419">
            <v>0</v>
          </cell>
          <cell r="G419">
            <v>0</v>
          </cell>
          <cell r="H419">
            <v>9628.7349999999933</v>
          </cell>
          <cell r="I419">
            <v>9628.7349999999933</v>
          </cell>
          <cell r="J419">
            <v>7859.0374621710353</v>
          </cell>
        </row>
        <row r="420">
          <cell r="A420" t="str">
            <v>690793468</v>
          </cell>
          <cell r="B420" t="str">
            <v>INFIRMERIE PROTESTANTE DE LYON</v>
          </cell>
          <cell r="C420" t="str">
            <v>Auvergne Rhône-Alpes</v>
          </cell>
          <cell r="D420">
            <v>0</v>
          </cell>
          <cell r="E420">
            <v>83361.299999999988</v>
          </cell>
          <cell r="F420">
            <v>0</v>
          </cell>
          <cell r="G420">
            <v>0</v>
          </cell>
          <cell r="H420">
            <v>83361.299999999988</v>
          </cell>
          <cell r="I420">
            <v>83361.299999999988</v>
          </cell>
          <cell r="J420">
            <v>68040.046755391915</v>
          </cell>
        </row>
        <row r="421">
          <cell r="A421" t="str">
            <v>710780917</v>
          </cell>
          <cell r="B421" t="str">
            <v>HÔPITAL PRIVÉ SAINTE MARIE</v>
          </cell>
          <cell r="C421" t="str">
            <v>Bourgogne Franche-Comté</v>
          </cell>
          <cell r="D421">
            <v>0</v>
          </cell>
          <cell r="E421">
            <v>77640.709999999963</v>
          </cell>
          <cell r="F421">
            <v>0</v>
          </cell>
          <cell r="G421">
            <v>0</v>
          </cell>
          <cell r="H421">
            <v>77640.709999999963</v>
          </cell>
          <cell r="I421">
            <v>77640.709999999963</v>
          </cell>
          <cell r="J421">
            <v>63370.863200571766</v>
          </cell>
        </row>
        <row r="422">
          <cell r="A422" t="str">
            <v>720000249</v>
          </cell>
          <cell r="B422" t="str">
            <v>CLINIQUE VICTOR HUGO</v>
          </cell>
          <cell r="C422" t="str">
            <v>Pays de la Loire</v>
          </cell>
          <cell r="D422">
            <v>0</v>
          </cell>
          <cell r="E422">
            <v>292921.07999999996</v>
          </cell>
          <cell r="F422">
            <v>0</v>
          </cell>
          <cell r="G422">
            <v>0</v>
          </cell>
          <cell r="H422">
            <v>292921.07999999996</v>
          </cell>
          <cell r="I422">
            <v>292921.07999999996</v>
          </cell>
          <cell r="J422">
            <v>239084.13111167768</v>
          </cell>
        </row>
        <row r="423">
          <cell r="A423" t="str">
            <v>730004298</v>
          </cell>
          <cell r="B423" t="str">
            <v>HÔPITAL PRIVÉ MEDIPOLE DE SAVOIE</v>
          </cell>
          <cell r="C423" t="str">
            <v>Auvergne Rhône-Alpes</v>
          </cell>
          <cell r="D423">
            <v>0</v>
          </cell>
          <cell r="E423">
            <v>43162.50999999998</v>
          </cell>
          <cell r="F423">
            <v>0</v>
          </cell>
          <cell r="G423">
            <v>0</v>
          </cell>
          <cell r="H423">
            <v>43162.50999999998</v>
          </cell>
          <cell r="I423">
            <v>43162.50999999998</v>
          </cell>
          <cell r="J423">
            <v>35229.527352381388</v>
          </cell>
        </row>
        <row r="424">
          <cell r="A424" t="str">
            <v>740780416</v>
          </cell>
          <cell r="B424" t="str">
            <v>CLINIQUE DU LAC ET D'ARGONAY</v>
          </cell>
          <cell r="C424" t="str">
            <v>Auvergne Rhône-Alpes</v>
          </cell>
          <cell r="D424">
            <v>0</v>
          </cell>
          <cell r="E424">
            <v>8882.7000000000007</v>
          </cell>
          <cell r="F424">
            <v>0</v>
          </cell>
          <cell r="G424">
            <v>0</v>
          </cell>
          <cell r="H424">
            <v>8882.7000000000007</v>
          </cell>
          <cell r="I424">
            <v>8882.7000000000007</v>
          </cell>
          <cell r="J424">
            <v>7250.1187399203218</v>
          </cell>
        </row>
        <row r="425">
          <cell r="A425" t="str">
            <v>740780424</v>
          </cell>
          <cell r="B425" t="str">
            <v>CLINIQUE GENERALE ANNECY</v>
          </cell>
          <cell r="C425" t="str">
            <v>Auvergne Rhône-Alpes</v>
          </cell>
          <cell r="D425">
            <v>0</v>
          </cell>
          <cell r="E425">
            <v>116105.30399999995</v>
          </cell>
          <cell r="F425">
            <v>0</v>
          </cell>
          <cell r="G425">
            <v>0</v>
          </cell>
          <cell r="H425">
            <v>116105.30399999995</v>
          </cell>
          <cell r="I425">
            <v>116105.30399999995</v>
          </cell>
          <cell r="J425">
            <v>94765.920309651963</v>
          </cell>
        </row>
        <row r="426">
          <cell r="A426" t="str">
            <v>750300360</v>
          </cell>
          <cell r="B426" t="str">
            <v>HÔPITAL PRIVÉ DES PEUPLIERS</v>
          </cell>
          <cell r="C426" t="str">
            <v>Ile de France</v>
          </cell>
          <cell r="D426">
            <v>0</v>
          </cell>
          <cell r="E426">
            <v>25024.65</v>
          </cell>
          <cell r="F426">
            <v>0</v>
          </cell>
          <cell r="G426">
            <v>0</v>
          </cell>
          <cell r="H426">
            <v>25024.65</v>
          </cell>
          <cell r="I426">
            <v>25024.65</v>
          </cell>
          <cell r="J426">
            <v>20425.285546618379</v>
          </cell>
        </row>
        <row r="427">
          <cell r="A427" t="str">
            <v>750300766</v>
          </cell>
          <cell r="B427" t="str">
            <v>CLINIQUE BIZET</v>
          </cell>
          <cell r="C427" t="str">
            <v>Ile de France</v>
          </cell>
          <cell r="D427">
            <v>0</v>
          </cell>
          <cell r="E427">
            <v>3491.820000000007</v>
          </cell>
          <cell r="F427">
            <v>0</v>
          </cell>
          <cell r="G427">
            <v>0</v>
          </cell>
          <cell r="H427">
            <v>3491.820000000007</v>
          </cell>
          <cell r="I427">
            <v>3491.820000000007</v>
          </cell>
          <cell r="J427">
            <v>2850.0466770721323</v>
          </cell>
        </row>
        <row r="428">
          <cell r="A428" t="str">
            <v>760780619</v>
          </cell>
          <cell r="B428" t="str">
            <v>CLINIQUE SAINT HILAIRE</v>
          </cell>
          <cell r="C428" t="str">
            <v>Normandie</v>
          </cell>
          <cell r="D428">
            <v>0</v>
          </cell>
          <cell r="E428">
            <v>28225.620000000003</v>
          </cell>
          <cell r="F428">
            <v>0</v>
          </cell>
          <cell r="G428">
            <v>0</v>
          </cell>
          <cell r="H428">
            <v>28225.620000000003</v>
          </cell>
          <cell r="I428">
            <v>28225.620000000003</v>
          </cell>
          <cell r="J428">
            <v>23037.938521831184</v>
          </cell>
        </row>
        <row r="429">
          <cell r="A429" t="str">
            <v>760780791</v>
          </cell>
          <cell r="B429" t="str">
            <v>CLINIQUE DES ORMEAUX</v>
          </cell>
          <cell r="C429" t="str">
            <v>Normandie</v>
          </cell>
          <cell r="D429">
            <v>0</v>
          </cell>
          <cell r="E429">
            <v>17459.150000000009</v>
          </cell>
          <cell r="F429">
            <v>0</v>
          </cell>
          <cell r="G429">
            <v>0</v>
          </cell>
          <cell r="H429">
            <v>17459.150000000009</v>
          </cell>
          <cell r="I429">
            <v>17459.150000000009</v>
          </cell>
          <cell r="J429">
            <v>14250.274195692746</v>
          </cell>
        </row>
        <row r="430">
          <cell r="A430" t="str">
            <v>770790707</v>
          </cell>
          <cell r="B430" t="str">
            <v>CLINIQUE DE TOURNAN</v>
          </cell>
          <cell r="C430" t="str">
            <v>Ile de France</v>
          </cell>
          <cell r="D430">
            <v>0</v>
          </cell>
          <cell r="E430">
            <v>11843.599999999999</v>
          </cell>
          <cell r="F430">
            <v>0</v>
          </cell>
          <cell r="G430">
            <v>0</v>
          </cell>
          <cell r="H430">
            <v>11843.599999999999</v>
          </cell>
          <cell r="I430">
            <v>11843.599999999999</v>
          </cell>
          <cell r="J430">
            <v>9666.8249865604284</v>
          </cell>
        </row>
        <row r="431">
          <cell r="A431" t="str">
            <v>780300208</v>
          </cell>
          <cell r="B431" t="str">
            <v>CLINIQUE SAINT LOUIS</v>
          </cell>
          <cell r="C431" t="str">
            <v>Ile de France</v>
          </cell>
          <cell r="D431">
            <v>0</v>
          </cell>
          <cell r="E431">
            <v>17765.400000000001</v>
          </cell>
          <cell r="F431">
            <v>0</v>
          </cell>
          <cell r="G431">
            <v>0</v>
          </cell>
          <cell r="H431">
            <v>17765.400000000001</v>
          </cell>
          <cell r="I431">
            <v>17765.400000000001</v>
          </cell>
          <cell r="J431">
            <v>14500.237479840644</v>
          </cell>
        </row>
        <row r="432">
          <cell r="A432" t="str">
            <v>780300414</v>
          </cell>
          <cell r="B432" t="str">
            <v>CENTRE MÉDICO-CHIRURGICAL EUROPE</v>
          </cell>
          <cell r="C432" t="str">
            <v>Ile de France</v>
          </cell>
          <cell r="D432">
            <v>0</v>
          </cell>
          <cell r="E432">
            <v>77961.795999999973</v>
          </cell>
          <cell r="F432">
            <v>0</v>
          </cell>
          <cell r="G432">
            <v>0</v>
          </cell>
          <cell r="H432">
            <v>77961.795999999973</v>
          </cell>
          <cell r="I432">
            <v>77961.795999999973</v>
          </cell>
          <cell r="J432">
            <v>63632.935726462107</v>
          </cell>
        </row>
        <row r="433">
          <cell r="A433" t="str">
            <v>800009466</v>
          </cell>
          <cell r="B433" t="str">
            <v>POLYCLINIQUE DE PICARDIE</v>
          </cell>
          <cell r="C433" t="str">
            <v>Hauts de France</v>
          </cell>
          <cell r="D433">
            <v>0</v>
          </cell>
          <cell r="E433">
            <v>41452.599999999977</v>
          </cell>
          <cell r="F433">
            <v>0</v>
          </cell>
          <cell r="G433">
            <v>0</v>
          </cell>
          <cell r="H433">
            <v>41452.599999999977</v>
          </cell>
          <cell r="I433">
            <v>41452.599999999977</v>
          </cell>
          <cell r="J433">
            <v>33833.887452961484</v>
          </cell>
        </row>
        <row r="434">
          <cell r="A434" t="str">
            <v>800009920</v>
          </cell>
          <cell r="B434" t="str">
            <v>SA CLINIQUE VICTOR PAUCHET</v>
          </cell>
          <cell r="C434" t="str">
            <v>Hauts de France</v>
          </cell>
          <cell r="D434">
            <v>0</v>
          </cell>
          <cell r="E434">
            <v>97709.7</v>
          </cell>
          <cell r="F434">
            <v>0</v>
          </cell>
          <cell r="G434">
            <v>0</v>
          </cell>
          <cell r="H434">
            <v>97709.7</v>
          </cell>
          <cell r="I434">
            <v>97709.7</v>
          </cell>
          <cell r="J434">
            <v>79751.306139123539</v>
          </cell>
        </row>
        <row r="435">
          <cell r="A435" t="str">
            <v>800013179</v>
          </cell>
          <cell r="B435" t="str">
            <v>SAS CLINIQUE DE L'EUROPE</v>
          </cell>
          <cell r="C435" t="str">
            <v>Hauts de France</v>
          </cell>
          <cell r="D435">
            <v>0</v>
          </cell>
          <cell r="E435">
            <v>334586.78000000003</v>
          </cell>
          <cell r="F435">
            <v>0</v>
          </cell>
          <cell r="G435">
            <v>0</v>
          </cell>
          <cell r="H435">
            <v>334586.78000000003</v>
          </cell>
          <cell r="I435">
            <v>334586.78000000003</v>
          </cell>
          <cell r="J435">
            <v>273091.9522000741</v>
          </cell>
        </row>
        <row r="436">
          <cell r="A436" t="str">
            <v>810000224</v>
          </cell>
          <cell r="B436" t="str">
            <v>CENTRE MÉDICO CHIRURGICAL ET OBSTÉTRICAL CLAUDE BERNARD</v>
          </cell>
          <cell r="C436" t="str">
            <v>Occitanie</v>
          </cell>
          <cell r="D436">
            <v>0</v>
          </cell>
          <cell r="E436">
            <v>70257.679999999993</v>
          </cell>
          <cell r="F436">
            <v>0</v>
          </cell>
          <cell r="G436">
            <v>0</v>
          </cell>
          <cell r="H436">
            <v>70257.679999999993</v>
          </cell>
          <cell r="I436">
            <v>70257.679999999993</v>
          </cell>
          <cell r="J436">
            <v>57344.785075632986</v>
          </cell>
        </row>
        <row r="437">
          <cell r="A437" t="str">
            <v>820000057</v>
          </cell>
          <cell r="B437" t="str">
            <v>CLINIQUE DU PONT DE CHAUME</v>
          </cell>
          <cell r="C437" t="str">
            <v>Occitanie</v>
          </cell>
          <cell r="D437">
            <v>0</v>
          </cell>
          <cell r="E437">
            <v>47721.56700000001</v>
          </cell>
          <cell r="F437">
            <v>0</v>
          </cell>
          <cell r="G437">
            <v>0</v>
          </cell>
          <cell r="H437">
            <v>47721.56700000001</v>
          </cell>
          <cell r="I437">
            <v>47721.56700000001</v>
          </cell>
          <cell r="J437">
            <v>38950.659957565069</v>
          </cell>
        </row>
        <row r="438">
          <cell r="A438" t="str">
            <v>830100103</v>
          </cell>
          <cell r="B438" t="str">
            <v>CLINIQUE STE MARGUERITE</v>
          </cell>
          <cell r="C438" t="str">
            <v>Provence-Alpes-Côtes d'Azur</v>
          </cell>
          <cell r="D438">
            <v>0</v>
          </cell>
          <cell r="E438">
            <v>198549.60000000009</v>
          </cell>
          <cell r="F438">
            <v>0</v>
          </cell>
          <cell r="G438">
            <v>0</v>
          </cell>
          <cell r="H438">
            <v>198549.60000000009</v>
          </cell>
          <cell r="I438">
            <v>198549.60000000009</v>
          </cell>
          <cell r="J438">
            <v>162057.50230939745</v>
          </cell>
        </row>
        <row r="439">
          <cell r="A439" t="str">
            <v>830100251</v>
          </cell>
          <cell r="B439" t="str">
            <v>CLINIQUE DU CAP D'OR</v>
          </cell>
          <cell r="C439" t="str">
            <v>Provence-Alpes-Côtes d'Azur</v>
          </cell>
          <cell r="D439">
            <v>0</v>
          </cell>
          <cell r="E439">
            <v>96025.299999999988</v>
          </cell>
          <cell r="F439">
            <v>0</v>
          </cell>
          <cell r="G439">
            <v>0</v>
          </cell>
          <cell r="H439">
            <v>96025.299999999988</v>
          </cell>
          <cell r="I439">
            <v>96025.299999999988</v>
          </cell>
          <cell r="J439">
            <v>78376.487671144001</v>
          </cell>
        </row>
        <row r="440">
          <cell r="A440" t="str">
            <v>830100434</v>
          </cell>
          <cell r="B440" t="str">
            <v>CLINIQUE SAINT JEAN</v>
          </cell>
          <cell r="C440" t="str">
            <v>Provence-Alpes-Côtes d'Azur</v>
          </cell>
          <cell r="D440">
            <v>0</v>
          </cell>
          <cell r="E440">
            <v>76971.880000000063</v>
          </cell>
          <cell r="F440">
            <v>0</v>
          </cell>
          <cell r="G440">
            <v>0</v>
          </cell>
          <cell r="H440">
            <v>76971.880000000063</v>
          </cell>
          <cell r="I440">
            <v>76971.880000000063</v>
          </cell>
          <cell r="J440">
            <v>62824.959712125667</v>
          </cell>
        </row>
        <row r="441">
          <cell r="A441" t="str">
            <v>870000288</v>
          </cell>
          <cell r="B441" t="str">
            <v>CLINIQUE FRANÇOIS CHENIEUX</v>
          </cell>
          <cell r="C441" t="str">
            <v>Nouvelle - Aquitaine</v>
          </cell>
          <cell r="D441">
            <v>0</v>
          </cell>
          <cell r="E441">
            <v>167677.64999999991</v>
          </cell>
          <cell r="F441">
            <v>0</v>
          </cell>
          <cell r="G441">
            <v>0</v>
          </cell>
          <cell r="H441">
            <v>167677.64999999991</v>
          </cell>
          <cell r="I441">
            <v>167677.64999999991</v>
          </cell>
          <cell r="J441">
            <v>136859.61166433632</v>
          </cell>
        </row>
        <row r="442">
          <cell r="A442" t="str">
            <v>880788591</v>
          </cell>
          <cell r="B442" t="str">
            <v>POLYCLINIQUE LA LIGNE BLEUE</v>
          </cell>
          <cell r="C442" t="str">
            <v>Grand Est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>910300144</v>
          </cell>
          <cell r="B443" t="str">
            <v>CENTRE MÉDICO-CHIRURGICAL ET OBST</v>
          </cell>
          <cell r="C443" t="str">
            <v>Ile de France</v>
          </cell>
          <cell r="D443">
            <v>0</v>
          </cell>
          <cell r="E443">
            <v>8729.52</v>
          </cell>
          <cell r="F443">
            <v>0</v>
          </cell>
          <cell r="G443">
            <v>0</v>
          </cell>
          <cell r="H443">
            <v>8729.52</v>
          </cell>
          <cell r="I443">
            <v>8729.52</v>
          </cell>
          <cell r="J443">
            <v>7125.0922064810529</v>
          </cell>
        </row>
        <row r="444">
          <cell r="A444" t="str">
            <v>910300219</v>
          </cell>
          <cell r="B444" t="str">
            <v>INSTITUT HOSP. JACQUES CARTIER</v>
          </cell>
          <cell r="C444" t="str">
            <v>Ile de France</v>
          </cell>
          <cell r="D444">
            <v>0</v>
          </cell>
          <cell r="E444">
            <v>10024.150000000001</v>
          </cell>
          <cell r="F444">
            <v>0</v>
          </cell>
          <cell r="G444">
            <v>0</v>
          </cell>
          <cell r="H444">
            <v>10024.150000000001</v>
          </cell>
          <cell r="I444">
            <v>10024.150000000001</v>
          </cell>
          <cell r="J444">
            <v>8181.7778115631845</v>
          </cell>
        </row>
        <row r="445">
          <cell r="A445" t="str">
            <v>920008539</v>
          </cell>
          <cell r="B445" t="str">
            <v>HÔPITAL AMERICAIN 2</v>
          </cell>
          <cell r="C445" t="str">
            <v>Ile de France</v>
          </cell>
          <cell r="D445">
            <v>0</v>
          </cell>
          <cell r="E445">
            <v>7856.6399999999994</v>
          </cell>
          <cell r="F445">
            <v>0</v>
          </cell>
          <cell r="G445">
            <v>0</v>
          </cell>
          <cell r="H445">
            <v>7856.6399999999994</v>
          </cell>
          <cell r="I445">
            <v>7856.6399999999994</v>
          </cell>
          <cell r="J445">
            <v>6412.6417527111789</v>
          </cell>
        </row>
        <row r="446">
          <cell r="A446" t="str">
            <v>920300043</v>
          </cell>
          <cell r="B446" t="str">
            <v>HÔPITAL PRIVÉ D ANTONY</v>
          </cell>
          <cell r="C446" t="str">
            <v>Ile de France</v>
          </cell>
          <cell r="D446">
            <v>0</v>
          </cell>
          <cell r="E446">
            <v>139654.34700000007</v>
          </cell>
          <cell r="F446">
            <v>0</v>
          </cell>
          <cell r="G446">
            <v>0</v>
          </cell>
          <cell r="H446">
            <v>139654.34700000007</v>
          </cell>
          <cell r="I446">
            <v>139654.34700000007</v>
          </cell>
          <cell r="J446">
            <v>113986.80562171816</v>
          </cell>
        </row>
        <row r="447">
          <cell r="A447" t="str">
            <v>920300597</v>
          </cell>
          <cell r="B447" t="str">
            <v>CLINIQUE DE MEUDON LA FORET</v>
          </cell>
          <cell r="C447" t="str">
            <v>Ile de France</v>
          </cell>
          <cell r="D447">
            <v>0</v>
          </cell>
          <cell r="E447">
            <v>17459.049999999996</v>
          </cell>
          <cell r="F447">
            <v>0</v>
          </cell>
          <cell r="G447">
            <v>0</v>
          </cell>
          <cell r="H447">
            <v>17459.049999999996</v>
          </cell>
          <cell r="I447">
            <v>17459.049999999996</v>
          </cell>
          <cell r="J447">
            <v>14250.192575028523</v>
          </cell>
        </row>
        <row r="448">
          <cell r="A448" t="str">
            <v>920300761</v>
          </cell>
          <cell r="B448" t="str">
            <v>CLINIQUE HARTMANN</v>
          </cell>
          <cell r="C448" t="str">
            <v>Ile de France</v>
          </cell>
          <cell r="D448">
            <v>0</v>
          </cell>
          <cell r="E448">
            <v>141709.69999999995</v>
          </cell>
          <cell r="F448">
            <v>0</v>
          </cell>
          <cell r="G448">
            <v>0</v>
          </cell>
          <cell r="H448">
            <v>141709.69999999995</v>
          </cell>
          <cell r="I448">
            <v>141709.69999999995</v>
          </cell>
          <cell r="J448">
            <v>115664.39839221031</v>
          </cell>
        </row>
        <row r="449">
          <cell r="A449" t="str">
            <v>920301033</v>
          </cell>
          <cell r="B449" t="str">
            <v>CLINIQUE DE LA PORTE DE ST CLOUD</v>
          </cell>
          <cell r="C449" t="str">
            <v>Ile de France</v>
          </cell>
          <cell r="D449">
            <v>0</v>
          </cell>
          <cell r="E449">
            <v>73910.02999999997</v>
          </cell>
          <cell r="F449">
            <v>0</v>
          </cell>
          <cell r="G449">
            <v>0</v>
          </cell>
          <cell r="H449">
            <v>73910.02999999997</v>
          </cell>
          <cell r="I449">
            <v>73910.02999999997</v>
          </cell>
          <cell r="J449">
            <v>60325.857404963914</v>
          </cell>
        </row>
        <row r="450">
          <cell r="A450" t="str">
            <v>930300025</v>
          </cell>
          <cell r="B450" t="str">
            <v>HÔPITAL EUROPEEN LA ROSERAIE</v>
          </cell>
          <cell r="C450" t="str">
            <v>Ile de France</v>
          </cell>
          <cell r="D450">
            <v>0</v>
          </cell>
          <cell r="E450">
            <v>53826.670000000013</v>
          </cell>
          <cell r="F450">
            <v>0</v>
          </cell>
          <cell r="G450">
            <v>0</v>
          </cell>
          <cell r="H450">
            <v>53826.670000000013</v>
          </cell>
          <cell r="I450">
            <v>53826.670000000013</v>
          </cell>
          <cell r="J450">
            <v>43933.685576965006</v>
          </cell>
        </row>
        <row r="451">
          <cell r="A451" t="str">
            <v>930300645</v>
          </cell>
          <cell r="B451" t="str">
            <v>CENTRE CARDIOLOGIQUE DU NORD</v>
          </cell>
          <cell r="C451" t="str">
            <v>Ile de France</v>
          </cell>
          <cell r="D451">
            <v>0</v>
          </cell>
          <cell r="E451">
            <v>1777.2829999999999</v>
          </cell>
          <cell r="F451">
            <v>0</v>
          </cell>
          <cell r="G451">
            <v>0</v>
          </cell>
          <cell r="H451">
            <v>1777.2829999999999</v>
          </cell>
          <cell r="I451">
            <v>1777.2829999999999</v>
          </cell>
          <cell r="J451">
            <v>1450.6301895191561</v>
          </cell>
        </row>
        <row r="452">
          <cell r="A452" t="str">
            <v>940300031</v>
          </cell>
          <cell r="B452" t="str">
            <v>HÔPITAL PRIVÉ PAUL D'EGINE</v>
          </cell>
          <cell r="C452" t="str">
            <v>Ile de France</v>
          </cell>
          <cell r="D452">
            <v>0</v>
          </cell>
          <cell r="E452">
            <v>10475.48000000001</v>
          </cell>
          <cell r="F452">
            <v>0</v>
          </cell>
          <cell r="G452">
            <v>0</v>
          </cell>
          <cell r="H452">
            <v>10475.48000000001</v>
          </cell>
          <cell r="I452">
            <v>10475.48000000001</v>
          </cell>
          <cell r="J452">
            <v>8550.1563553492306</v>
          </cell>
        </row>
        <row r="453">
          <cell r="A453" t="str">
            <v>940300270</v>
          </cell>
          <cell r="B453" t="str">
            <v>HÔPITAL PRIVÉ ARMAND BRILLARD</v>
          </cell>
          <cell r="C453" t="str">
            <v>Ile de France</v>
          </cell>
          <cell r="D453">
            <v>0</v>
          </cell>
          <cell r="E453">
            <v>10690.919999999998</v>
          </cell>
          <cell r="F453">
            <v>0</v>
          </cell>
          <cell r="G453">
            <v>0</v>
          </cell>
          <cell r="H453">
            <v>10690.919999999998</v>
          </cell>
          <cell r="I453">
            <v>10690.919999999998</v>
          </cell>
          <cell r="J453">
            <v>8725.9999143266068</v>
          </cell>
        </row>
        <row r="454">
          <cell r="A454" t="str">
            <v>940300445</v>
          </cell>
          <cell r="B454" t="str">
            <v>HÔPITAL PRIVÉ DE THIAIS</v>
          </cell>
          <cell r="C454" t="str">
            <v>Ile de France</v>
          </cell>
          <cell r="D454">
            <v>0</v>
          </cell>
          <cell r="E454">
            <v>11639.439999999999</v>
          </cell>
          <cell r="F454">
            <v>0</v>
          </cell>
          <cell r="G454">
            <v>0</v>
          </cell>
          <cell r="H454">
            <v>11639.439999999999</v>
          </cell>
          <cell r="I454">
            <v>11639.439999999999</v>
          </cell>
          <cell r="J454">
            <v>9500.1882385061035</v>
          </cell>
        </row>
        <row r="455">
          <cell r="A455" t="str">
            <v>940813033</v>
          </cell>
          <cell r="B455" t="str">
            <v>CLINIQUE DE BERCY</v>
          </cell>
          <cell r="C455" t="str">
            <v>Ile de France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>950300244</v>
          </cell>
          <cell r="B456" t="str">
            <v>CLINIQUE SAINTE MARIE</v>
          </cell>
          <cell r="C456" t="str">
            <v>Ile de France</v>
          </cell>
          <cell r="D456">
            <v>0</v>
          </cell>
          <cell r="E456">
            <v>28225.580000000016</v>
          </cell>
          <cell r="F456">
            <v>0</v>
          </cell>
          <cell r="G456">
            <v>0</v>
          </cell>
          <cell r="H456">
            <v>28225.580000000016</v>
          </cell>
          <cell r="I456">
            <v>28225.580000000016</v>
          </cell>
          <cell r="J456">
            <v>23037.905873565509</v>
          </cell>
        </row>
        <row r="457">
          <cell r="A457" t="str">
            <v>970111662</v>
          </cell>
          <cell r="B457" t="str">
            <v>GGCO</v>
          </cell>
          <cell r="C457" t="str">
            <v>Guadeloupe</v>
          </cell>
          <cell r="D457">
            <v>0</v>
          </cell>
          <cell r="E457">
            <v>152378.20000000007</v>
          </cell>
          <cell r="F457">
            <v>0</v>
          </cell>
          <cell r="G457">
            <v>0</v>
          </cell>
          <cell r="H457">
            <v>152378.20000000007</v>
          </cell>
          <cell r="I457">
            <v>152378.20000000007</v>
          </cell>
          <cell r="J457">
            <v>124372.09895362076</v>
          </cell>
        </row>
        <row r="458">
          <cell r="A458" t="str">
            <v>970462081</v>
          </cell>
          <cell r="B458" t="str">
            <v>CLINIQUE DES ORCHIDÉES</v>
          </cell>
          <cell r="C458" t="str">
            <v>Reunion</v>
          </cell>
          <cell r="D458">
            <v>0</v>
          </cell>
          <cell r="E458">
            <v>6953.9999999999964</v>
          </cell>
          <cell r="F458">
            <v>0</v>
          </cell>
          <cell r="G458">
            <v>0</v>
          </cell>
          <cell r="H458">
            <v>6953.9999999999964</v>
          </cell>
          <cell r="I458">
            <v>6953.9999999999964</v>
          </cell>
          <cell r="J458">
            <v>5675.9009892719432</v>
          </cell>
        </row>
        <row r="459">
          <cell r="A459" t="str">
            <v>970462107</v>
          </cell>
          <cell r="B459" t="str">
            <v>CLINIQUE SAINTE CLOTILDE</v>
          </cell>
          <cell r="C459" t="str">
            <v>Reunion</v>
          </cell>
          <cell r="D459">
            <v>0</v>
          </cell>
          <cell r="E459">
            <v>85186.5</v>
          </cell>
          <cell r="F459">
            <v>0</v>
          </cell>
          <cell r="G459">
            <v>0</v>
          </cell>
          <cell r="H459">
            <v>85186.5</v>
          </cell>
          <cell r="I459">
            <v>85186.5</v>
          </cell>
          <cell r="J459">
            <v>69529.787118581342</v>
          </cell>
        </row>
        <row r="460">
          <cell r="A460" t="str">
            <v>330000340</v>
          </cell>
          <cell r="B460" t="str">
            <v>M.S.P.B. BAGATELLE</v>
          </cell>
          <cell r="C460" t="str">
            <v>Nouvelle - Aquitaine</v>
          </cell>
          <cell r="D460">
            <v>0</v>
          </cell>
          <cell r="E460">
            <v>0</v>
          </cell>
          <cell r="F460">
            <v>2447.982</v>
          </cell>
          <cell r="G460">
            <v>0</v>
          </cell>
          <cell r="H460">
            <v>2447.982</v>
          </cell>
          <cell r="I460">
            <v>2447.982</v>
          </cell>
          <cell r="J460">
            <v>1998.0591681794531</v>
          </cell>
        </row>
        <row r="461">
          <cell r="A461" t="str">
            <v>690788930</v>
          </cell>
          <cell r="B461" t="str">
            <v>SOINS ET SANTÉ</v>
          </cell>
          <cell r="C461" t="str">
            <v>Auvergne Rhône-Alpes</v>
          </cell>
          <cell r="D461">
            <v>0</v>
          </cell>
          <cell r="E461">
            <v>0</v>
          </cell>
          <cell r="F461">
            <v>34923.548999999999</v>
          </cell>
          <cell r="G461">
            <v>0</v>
          </cell>
          <cell r="H461">
            <v>34923.548999999999</v>
          </cell>
          <cell r="I461">
            <v>34923.548999999999</v>
          </cell>
          <cell r="J461">
            <v>28504.832660049939</v>
          </cell>
        </row>
        <row r="462">
          <cell r="A462" t="str">
            <v>760783035</v>
          </cell>
          <cell r="B462" t="str">
            <v>HÔPITAL ET IFSI CROIX-ROUGE</v>
          </cell>
          <cell r="C462" t="str">
            <v>Normandie</v>
          </cell>
          <cell r="D462">
            <v>0</v>
          </cell>
          <cell r="E462">
            <v>0</v>
          </cell>
          <cell r="F462">
            <v>6890.73</v>
          </cell>
          <cell r="G462">
            <v>0</v>
          </cell>
          <cell r="H462">
            <v>6890.73</v>
          </cell>
          <cell r="I462">
            <v>6890.73</v>
          </cell>
          <cell r="J462">
            <v>5624.2595950252908</v>
          </cell>
        </row>
        <row r="463">
          <cell r="A463" t="str">
            <v>920813623</v>
          </cell>
          <cell r="B463" t="str">
            <v>SANTÉ SERVICE</v>
          </cell>
          <cell r="C463" t="str">
            <v>Ile de France</v>
          </cell>
          <cell r="D463">
            <v>0</v>
          </cell>
          <cell r="E463">
            <v>0</v>
          </cell>
          <cell r="F463">
            <v>57855.045999999973</v>
          </cell>
          <cell r="G463">
            <v>0</v>
          </cell>
          <cell r="H463">
            <v>57855.045999999973</v>
          </cell>
          <cell r="I463">
            <v>57855.045999999973</v>
          </cell>
          <cell r="J463">
            <v>47221.672825104084</v>
          </cell>
        </row>
        <row r="464">
          <cell r="A464" t="str">
            <v>140016155</v>
          </cell>
          <cell r="B464" t="str">
            <v>HAD BAYEUX</v>
          </cell>
          <cell r="C464" t="str">
            <v>Normandie</v>
          </cell>
          <cell r="D464">
            <v>0</v>
          </cell>
          <cell r="E464">
            <v>0</v>
          </cell>
          <cell r="F464">
            <v>0</v>
          </cell>
          <cell r="G464">
            <v>12351.8</v>
          </cell>
          <cell r="H464">
            <v>12351.8</v>
          </cell>
          <cell r="I464">
            <v>12351.8</v>
          </cell>
          <cell r="J464">
            <v>10081.621202083581</v>
          </cell>
        </row>
        <row r="465">
          <cell r="A465" t="str">
            <v>370103673</v>
          </cell>
          <cell r="B465" t="str">
            <v>ASSAD HAD D'INDRE ET LOIRE</v>
          </cell>
          <cell r="C465" t="str">
            <v>Centre - Val de Loire</v>
          </cell>
          <cell r="D465">
            <v>0</v>
          </cell>
          <cell r="E465">
            <v>0</v>
          </cell>
          <cell r="F465">
            <v>0</v>
          </cell>
          <cell r="G465">
            <v>6890.73</v>
          </cell>
          <cell r="H465">
            <v>6890.73</v>
          </cell>
          <cell r="I465">
            <v>6890.73</v>
          </cell>
          <cell r="J465">
            <v>5624.2595950252908</v>
          </cell>
        </row>
        <row r="466">
          <cell r="A466" t="str">
            <v>400780888</v>
          </cell>
          <cell r="B466" t="str">
            <v>HAD SANTÉ SERVICE DAX</v>
          </cell>
          <cell r="C466" t="str">
            <v>Nouvelle - Aquitaine</v>
          </cell>
          <cell r="D466">
            <v>0</v>
          </cell>
          <cell r="E466">
            <v>0</v>
          </cell>
          <cell r="F466">
            <v>0</v>
          </cell>
          <cell r="G466">
            <v>704.49</v>
          </cell>
          <cell r="H466">
            <v>704.49</v>
          </cell>
          <cell r="I466">
            <v>704.49</v>
          </cell>
          <cell r="J466">
            <v>575.00941730402553</v>
          </cell>
        </row>
        <row r="467">
          <cell r="A467" t="str">
            <v>420002479</v>
          </cell>
          <cell r="B467" t="str">
            <v>HAD OIKIA</v>
          </cell>
          <cell r="C467" t="str">
            <v>Auvergne Rhône-Alpes</v>
          </cell>
          <cell r="D467">
            <v>0</v>
          </cell>
          <cell r="E467">
            <v>0</v>
          </cell>
          <cell r="F467">
            <v>0</v>
          </cell>
          <cell r="G467">
            <v>3743.2079999999987</v>
          </cell>
          <cell r="H467">
            <v>3743.2079999999987</v>
          </cell>
          <cell r="I467">
            <v>3743.2079999999987</v>
          </cell>
          <cell r="J467">
            <v>3055.231232420284</v>
          </cell>
        </row>
        <row r="468">
          <cell r="A468" t="str">
            <v>420013005</v>
          </cell>
          <cell r="B468" t="str">
            <v>HAD PEDIATRIQUE ALLP ST ETIENNE</v>
          </cell>
          <cell r="C468" t="str">
            <v>Auvergne Rhône-Alpes</v>
          </cell>
          <cell r="D468">
            <v>0</v>
          </cell>
          <cell r="E468">
            <v>0</v>
          </cell>
          <cell r="F468">
            <v>0</v>
          </cell>
          <cell r="G468">
            <v>137.27000000000004</v>
          </cell>
          <cell r="H468">
            <v>137.27000000000004</v>
          </cell>
          <cell r="I468">
            <v>137.27000000000004</v>
          </cell>
          <cell r="J468">
            <v>112.04068576320971</v>
          </cell>
        </row>
        <row r="469">
          <cell r="A469" t="str">
            <v>630010296</v>
          </cell>
          <cell r="B469" t="str">
            <v>HAD 63</v>
          </cell>
          <cell r="C469" t="str">
            <v>Auvergne Rhône-Alpes</v>
          </cell>
          <cell r="D469">
            <v>0</v>
          </cell>
          <cell r="E469">
            <v>0</v>
          </cell>
          <cell r="F469">
            <v>0</v>
          </cell>
          <cell r="G469">
            <v>1340.204</v>
          </cell>
          <cell r="H469">
            <v>1340.204</v>
          </cell>
          <cell r="I469">
            <v>1340.204</v>
          </cell>
          <cell r="J469">
            <v>1093.8834065899077</v>
          </cell>
        </row>
        <row r="470">
          <cell r="A470" t="str">
            <v>670005479</v>
          </cell>
          <cell r="B470" t="str">
            <v>AURAL HAD</v>
          </cell>
          <cell r="C470" t="str">
            <v>Grand Est</v>
          </cell>
          <cell r="D470">
            <v>0</v>
          </cell>
          <cell r="E470">
            <v>0</v>
          </cell>
          <cell r="F470">
            <v>0</v>
          </cell>
          <cell r="G470">
            <v>58027.8</v>
          </cell>
          <cell r="H470">
            <v>58027.8</v>
          </cell>
          <cell r="I470">
            <v>58027.8</v>
          </cell>
          <cell r="J470">
            <v>47362.675787356144</v>
          </cell>
        </row>
        <row r="471">
          <cell r="A471" t="str">
            <v>690019799</v>
          </cell>
          <cell r="B471" t="str">
            <v>HAD PEDIATRIQUE ALLP</v>
          </cell>
          <cell r="C471" t="str">
            <v>Auvergne Rhône-Alpes</v>
          </cell>
          <cell r="D471">
            <v>0</v>
          </cell>
          <cell r="E471">
            <v>0</v>
          </cell>
          <cell r="F471">
            <v>0</v>
          </cell>
          <cell r="G471">
            <v>1032.6460000000006</v>
          </cell>
          <cell r="H471">
            <v>1032.6460000000006</v>
          </cell>
          <cell r="I471">
            <v>1032.6460000000006</v>
          </cell>
          <cell r="J471">
            <v>842.85252415411583</v>
          </cell>
        </row>
        <row r="473">
          <cell r="B473" t="str">
            <v>Total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122700615.05713002</v>
          </cell>
          <cell r="I473">
            <v>122700615.05713002</v>
          </cell>
          <cell r="J473">
            <v>100149057.00130005</v>
          </cell>
        </row>
        <row r="474">
          <cell r="I474">
            <v>164449448</v>
          </cell>
        </row>
        <row r="475">
          <cell r="I475">
            <v>140552766</v>
          </cell>
        </row>
        <row r="476">
          <cell r="I476">
            <v>49850942.998699948</v>
          </cell>
        </row>
        <row r="477">
          <cell r="I477">
            <v>477553772.05583</v>
          </cell>
        </row>
        <row r="478">
          <cell r="A478" t="str">
            <v>750810814</v>
          </cell>
          <cell r="B478" t="str">
            <v>SSA</v>
          </cell>
          <cell r="H478">
            <v>450220.90100000025</v>
          </cell>
          <cell r="I478">
            <v>450220.90100000025</v>
          </cell>
          <cell r="J478">
            <v>367473.2898154743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ES</v>
          </cell>
          <cell r="B1" t="str">
            <v>Région</v>
          </cell>
          <cell r="C1" t="str">
            <v>Unité de thérapie cellulaire</v>
          </cell>
          <cell r="D1" t="str">
            <v>MTIPP</v>
          </cell>
          <cell r="E1" t="str">
            <v>Total activités</v>
          </cell>
          <cell r="F1" t="str">
            <v>Dotation par site</v>
          </cell>
          <cell r="G1" t="str">
            <v>Répartition par ES</v>
          </cell>
        </row>
        <row r="2">
          <cell r="A2" t="str">
            <v>CHU AMIENS</v>
          </cell>
          <cell r="B2" t="str">
            <v>Hauts-de-France</v>
          </cell>
          <cell r="C2">
            <v>1</v>
          </cell>
          <cell r="D2">
            <v>0</v>
          </cell>
          <cell r="E2">
            <v>1</v>
          </cell>
          <cell r="F2">
            <v>108321.63333333333</v>
          </cell>
          <cell r="G2">
            <v>108321.63333333333</v>
          </cell>
        </row>
        <row r="3">
          <cell r="A3" t="str">
            <v>CHU DE CLERMONT-FERRAND</v>
          </cell>
          <cell r="B3" t="str">
            <v>Auvergne-Rhône-Alpes</v>
          </cell>
          <cell r="C3">
            <v>1</v>
          </cell>
          <cell r="D3">
            <v>0</v>
          </cell>
          <cell r="E3">
            <v>1</v>
          </cell>
          <cell r="F3">
            <v>108321.63333333333</v>
          </cell>
          <cell r="G3">
            <v>108321.63333333333</v>
          </cell>
        </row>
        <row r="4">
          <cell r="A4" t="str">
            <v>CHR/U LILLE</v>
          </cell>
          <cell r="B4" t="str">
            <v>Hauts-de-France</v>
          </cell>
          <cell r="C4">
            <v>1</v>
          </cell>
          <cell r="D4">
            <v>0</v>
          </cell>
          <cell r="E4">
            <v>1</v>
          </cell>
          <cell r="F4">
            <v>108321.63333333333</v>
          </cell>
          <cell r="G4">
            <v>108321.63333333333</v>
          </cell>
        </row>
        <row r="5">
          <cell r="A5" t="str">
            <v>HOSPICES CIVILS DE LYON</v>
          </cell>
          <cell r="B5" t="str">
            <v>Auvergne-Rhône-Alpes</v>
          </cell>
          <cell r="C5">
            <v>1</v>
          </cell>
          <cell r="D5">
            <v>1</v>
          </cell>
          <cell r="E5">
            <v>2</v>
          </cell>
          <cell r="F5">
            <v>216643.26666666666</v>
          </cell>
          <cell r="G5">
            <v>216643.26666666666</v>
          </cell>
        </row>
        <row r="6">
          <cell r="A6" t="str">
            <v>CENTRE LEON BERARD</v>
          </cell>
          <cell r="B6" t="str">
            <v>Auvergne-Rhône-Alpes</v>
          </cell>
          <cell r="C6">
            <v>1</v>
          </cell>
          <cell r="D6">
            <v>0</v>
          </cell>
          <cell r="E6">
            <v>1</v>
          </cell>
          <cell r="F6">
            <v>108321.63333333333</v>
          </cell>
          <cell r="G6">
            <v>108321.63333333333</v>
          </cell>
        </row>
        <row r="7">
          <cell r="A7" t="str">
            <v>AP-HM</v>
          </cell>
          <cell r="B7" t="str">
            <v>PACA</v>
          </cell>
          <cell r="C7">
            <v>1</v>
          </cell>
          <cell r="D7">
            <v>1</v>
          </cell>
          <cell r="E7">
            <v>2</v>
          </cell>
          <cell r="F7">
            <v>216643.26666666666</v>
          </cell>
          <cell r="G7">
            <v>216643.26666666666</v>
          </cell>
        </row>
        <row r="8">
          <cell r="A8" t="str">
            <v>INSTITUT PAOLI CALMETTES</v>
          </cell>
          <cell r="B8" t="str">
            <v>PACA</v>
          </cell>
          <cell r="C8">
            <v>1</v>
          </cell>
          <cell r="D8">
            <v>0</v>
          </cell>
          <cell r="E8">
            <v>1</v>
          </cell>
          <cell r="F8">
            <v>108321.63333333333</v>
          </cell>
          <cell r="G8">
            <v>108321.63333333333</v>
          </cell>
        </row>
        <row r="9">
          <cell r="A9" t="str">
            <v>CHU Montpellier</v>
          </cell>
          <cell r="B9" t="str">
            <v>Occitanie</v>
          </cell>
          <cell r="C9">
            <v>1</v>
          </cell>
          <cell r="D9">
            <v>0</v>
          </cell>
          <cell r="E9">
            <v>1</v>
          </cell>
          <cell r="F9">
            <v>108321.63333333333</v>
          </cell>
          <cell r="G9">
            <v>108321.63333333333</v>
          </cell>
        </row>
        <row r="10">
          <cell r="A10" t="str">
            <v>GRPE HOSP REGION MULHOUSE ET SUD ALSACE</v>
          </cell>
          <cell r="B10" t="str">
            <v>Grand-Est</v>
          </cell>
          <cell r="C10">
            <v>1</v>
          </cell>
          <cell r="D10">
            <v>0</v>
          </cell>
          <cell r="E10">
            <v>1</v>
          </cell>
          <cell r="F10">
            <v>108321.63333333333</v>
          </cell>
          <cell r="G10">
            <v>108321.63333333333</v>
          </cell>
        </row>
        <row r="11">
          <cell r="A11" t="str">
            <v>CHU DE NANCY</v>
          </cell>
          <cell r="B11" t="str">
            <v>Grand-Est</v>
          </cell>
          <cell r="C11">
            <v>1</v>
          </cell>
          <cell r="D11">
            <v>1</v>
          </cell>
          <cell r="E11">
            <v>2</v>
          </cell>
          <cell r="F11">
            <v>216643.26666666666</v>
          </cell>
          <cell r="G11">
            <v>216643.26666666666</v>
          </cell>
        </row>
        <row r="12">
          <cell r="A12" t="str">
            <v>CHU DE NANTES</v>
          </cell>
          <cell r="B12" t="str">
            <v>Pays-de-Loire</v>
          </cell>
          <cell r="C12">
            <v>1</v>
          </cell>
          <cell r="D12">
            <v>1</v>
          </cell>
          <cell r="E12">
            <v>2</v>
          </cell>
          <cell r="F12">
            <v>216643.26666666666</v>
          </cell>
          <cell r="G12">
            <v>216643.26666666666</v>
          </cell>
        </row>
        <row r="13">
          <cell r="A13" t="str">
            <v>CHU DE NICE</v>
          </cell>
          <cell r="B13" t="str">
            <v>PACA</v>
          </cell>
          <cell r="C13">
            <v>1</v>
          </cell>
          <cell r="D13">
            <v>0</v>
          </cell>
          <cell r="E13">
            <v>1</v>
          </cell>
          <cell r="F13">
            <v>108321.63333333333</v>
          </cell>
          <cell r="G13">
            <v>108321.63333333333</v>
          </cell>
        </row>
        <row r="14">
          <cell r="A14" t="str">
            <v>AP-HP</v>
          </cell>
          <cell r="B14" t="str">
            <v>Ile-de-France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758251.43333333335</v>
          </cell>
        </row>
        <row r="15">
          <cell r="A15" t="str">
            <v>AP Cochin</v>
          </cell>
          <cell r="B15">
            <v>0</v>
          </cell>
          <cell r="C15">
            <v>1</v>
          </cell>
          <cell r="D15">
            <v>0</v>
          </cell>
          <cell r="E15">
            <v>1</v>
          </cell>
          <cell r="F15">
            <v>108321.63333333333</v>
          </cell>
          <cell r="G15">
            <v>0</v>
          </cell>
        </row>
        <row r="16">
          <cell r="A16" t="str">
            <v>AP Necker</v>
          </cell>
          <cell r="B16">
            <v>0</v>
          </cell>
          <cell r="C16">
            <v>1</v>
          </cell>
          <cell r="D16">
            <v>1</v>
          </cell>
          <cell r="E16">
            <v>2</v>
          </cell>
          <cell r="F16">
            <v>216643.26666666666</v>
          </cell>
          <cell r="G16">
            <v>0</v>
          </cell>
        </row>
        <row r="17">
          <cell r="A17" t="str">
            <v>AP Saint Louis</v>
          </cell>
          <cell r="B17">
            <v>0</v>
          </cell>
          <cell r="C17">
            <v>1</v>
          </cell>
          <cell r="D17">
            <v>1</v>
          </cell>
          <cell r="E17">
            <v>2</v>
          </cell>
          <cell r="F17">
            <v>216643.26666666666</v>
          </cell>
          <cell r="G17">
            <v>0</v>
          </cell>
        </row>
        <row r="18">
          <cell r="A18" t="str">
            <v>AP Pitié</v>
          </cell>
          <cell r="B18">
            <v>0</v>
          </cell>
          <cell r="C18">
            <v>1</v>
          </cell>
          <cell r="D18">
            <v>1</v>
          </cell>
          <cell r="E18">
            <v>2</v>
          </cell>
          <cell r="F18">
            <v>216643.26666666666</v>
          </cell>
          <cell r="G18">
            <v>0</v>
          </cell>
        </row>
        <row r="19">
          <cell r="A19" t="str">
            <v>CHR/U REUNION</v>
          </cell>
          <cell r="B19" t="str">
            <v>Océan Indien</v>
          </cell>
          <cell r="C19">
            <v>1</v>
          </cell>
          <cell r="D19">
            <v>0</v>
          </cell>
          <cell r="E19">
            <v>1</v>
          </cell>
          <cell r="F19">
            <v>108321.63333333333</v>
          </cell>
          <cell r="G19">
            <v>108321.63333333333</v>
          </cell>
        </row>
        <row r="20">
          <cell r="A20" t="str">
            <v>HOPITAUX UNIVERSITAIRES DE STRASBOURG</v>
          </cell>
          <cell r="B20" t="str">
            <v>Grand-Est</v>
          </cell>
          <cell r="C20">
            <v>1</v>
          </cell>
          <cell r="D20">
            <v>0</v>
          </cell>
          <cell r="E20">
            <v>1</v>
          </cell>
          <cell r="F20">
            <v>108321.63333333333</v>
          </cell>
          <cell r="G20">
            <v>108321.63333333333</v>
          </cell>
        </row>
        <row r="21">
          <cell r="A21" t="str">
            <v>GUSTAVE ROUSSY</v>
          </cell>
          <cell r="B21" t="str">
            <v>Ile-de-France</v>
          </cell>
          <cell r="C21">
            <v>1</v>
          </cell>
          <cell r="D21">
            <v>1</v>
          </cell>
          <cell r="E21">
            <v>2</v>
          </cell>
          <cell r="F21">
            <v>216643.26666666666</v>
          </cell>
          <cell r="G21">
            <v>216643.26666666666</v>
          </cell>
        </row>
        <row r="22">
          <cell r="A22" t="str">
            <v>CHU Rouen</v>
          </cell>
          <cell r="B22" t="str">
            <v>Normandie</v>
          </cell>
          <cell r="C22">
            <v>0</v>
          </cell>
          <cell r="D22">
            <v>1</v>
          </cell>
          <cell r="E22">
            <v>1</v>
          </cell>
          <cell r="F22">
            <v>108321.63333333333</v>
          </cell>
          <cell r="G22">
            <v>108321.63333333333</v>
          </cell>
        </row>
        <row r="23">
          <cell r="A23" t="str">
            <v>SERVICE DE SANTE DES ARMEES</v>
          </cell>
          <cell r="B23" t="str">
            <v>SSA</v>
          </cell>
          <cell r="C23">
            <v>1</v>
          </cell>
          <cell r="D23">
            <v>1</v>
          </cell>
          <cell r="E23">
            <v>2</v>
          </cell>
          <cell r="F23">
            <v>216643.26666666666</v>
          </cell>
          <cell r="G23">
            <v>216643.26666666666</v>
          </cell>
        </row>
        <row r="24">
          <cell r="A24" t="str">
            <v>Total</v>
          </cell>
          <cell r="B24">
            <v>0</v>
          </cell>
          <cell r="C24">
            <v>20</v>
          </cell>
          <cell r="D24">
            <v>10</v>
          </cell>
          <cell r="E24">
            <v>30</v>
          </cell>
          <cell r="F24">
            <v>3249648.9999999995</v>
          </cell>
          <cell r="G24">
            <v>3249648.9999999995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s LE"/>
      <sheetName val="avec LE"/>
      <sheetName val="Feuil3"/>
    </sheetNames>
    <sheetDataSet>
      <sheetData sheetId="0"/>
      <sheetData sheetId="1">
        <row r="1">
          <cell r="A1" t="str">
            <v>FINESS
juridique</v>
          </cell>
          <cell r="B1" t="str">
            <v>Nom de l'Etablissement de Santé
Coordonnateur</v>
          </cell>
          <cell r="C1" t="str">
            <v>Région</v>
          </cell>
          <cell r="D1" t="str">
            <v>Dotations annuelles anciens CNR</v>
          </cell>
          <cell r="E1" t="str">
            <v>Dotations annuelles nouveaux CNR</v>
          </cell>
          <cell r="F1" t="str">
            <v>Dotations 2017</v>
          </cell>
        </row>
        <row r="2">
          <cell r="A2" t="str">
            <v>670780055</v>
          </cell>
          <cell r="B2" t="str">
            <v>HOPITAUX UNIVERSITAIRES DE STRASBOURG</v>
          </cell>
          <cell r="C2" t="str">
            <v>Grand-Est</v>
          </cell>
          <cell r="D2">
            <v>267008.27903225808</v>
          </cell>
          <cell r="E2">
            <v>506614.31662396283</v>
          </cell>
          <cell r="F2">
            <v>446712.80722603662</v>
          </cell>
        </row>
        <row r="3">
          <cell r="A3" t="str">
            <v>330781196</v>
          </cell>
          <cell r="B3" t="str">
            <v>CHU BORDEAUX</v>
          </cell>
          <cell r="C3" t="str">
            <v>Nouvelle-Aquitaine</v>
          </cell>
          <cell r="D3">
            <v>0</v>
          </cell>
          <cell r="E3">
            <v>670655.89582446823</v>
          </cell>
          <cell r="F3">
            <v>502991.92186835117</v>
          </cell>
        </row>
        <row r="4">
          <cell r="A4" t="str">
            <v>630780989</v>
          </cell>
          <cell r="B4" t="str">
            <v>CHU DE CLERMONT-FERRAND</v>
          </cell>
          <cell r="C4" t="str">
            <v>Auvergne-Rhône-Alpes</v>
          </cell>
          <cell r="D4">
            <v>534016.55806451605</v>
          </cell>
          <cell r="E4">
            <v>572852.74230228236</v>
          </cell>
          <cell r="F4">
            <v>563143.69624284084</v>
          </cell>
        </row>
        <row r="5">
          <cell r="A5" t="str">
            <v>210780581</v>
          </cell>
          <cell r="B5" t="str">
            <v>CHU DIJON</v>
          </cell>
          <cell r="C5" t="str">
            <v>Bourgogne-Franche-Comté</v>
          </cell>
          <cell r="D5">
            <v>267008.27903225808</v>
          </cell>
          <cell r="E5">
            <v>299841.04941682355</v>
          </cell>
          <cell r="F5">
            <v>291632.85682068218</v>
          </cell>
        </row>
        <row r="6">
          <cell r="A6" t="str">
            <v>350005179</v>
          </cell>
          <cell r="B6" t="str">
            <v>CHU RENNES</v>
          </cell>
          <cell r="C6" t="str">
            <v>Bretagne</v>
          </cell>
          <cell r="D6">
            <v>0</v>
          </cell>
          <cell r="E6">
            <v>158965.54876752163</v>
          </cell>
          <cell r="F6">
            <v>119224.16157564122</v>
          </cell>
        </row>
        <row r="7">
          <cell r="A7" t="str">
            <v>370000481</v>
          </cell>
          <cell r="B7" t="str">
            <v>CHRU DE TOURS</v>
          </cell>
          <cell r="C7" t="str">
            <v>Centre-Val-de-Loire</v>
          </cell>
          <cell r="D7">
            <v>287547.3774193548</v>
          </cell>
          <cell r="E7">
            <v>355518.70855789236</v>
          </cell>
          <cell r="F7">
            <v>338525.87577325798</v>
          </cell>
        </row>
        <row r="8">
          <cell r="A8" t="str">
            <v>510000029</v>
          </cell>
          <cell r="B8" t="str">
            <v>ADMINISTRATION GENERALE DU CHR DE REIMS</v>
          </cell>
          <cell r="C8" t="str">
            <v>Grand-Est</v>
          </cell>
          <cell r="D8">
            <v>246469.18064516128</v>
          </cell>
          <cell r="E8">
            <v>132444.51977810616</v>
          </cell>
          <cell r="F8">
            <v>160950.68499486995</v>
          </cell>
        </row>
        <row r="9">
          <cell r="A9" t="str">
            <v>250000015</v>
          </cell>
          <cell r="B9" t="str">
            <v>CHU BESANCON</v>
          </cell>
          <cell r="C9" t="str">
            <v>Bourgogne-Franche-Comté</v>
          </cell>
          <cell r="D9">
            <v>492938.36129032256</v>
          </cell>
          <cell r="E9">
            <v>687397.31101981457</v>
          </cell>
          <cell r="F9">
            <v>638782.57358744158</v>
          </cell>
        </row>
        <row r="10">
          <cell r="A10" t="str">
            <v>750712184</v>
          </cell>
          <cell r="B10" t="str">
            <v>ASSISTANCE PUBLIQUE AP-HP</v>
          </cell>
          <cell r="C10" t="str">
            <v>Ile-de-France</v>
          </cell>
          <cell r="D10">
            <v>5713977.1712903213</v>
          </cell>
          <cell r="E10">
            <v>5382154.5586616676</v>
          </cell>
          <cell r="F10">
            <v>5465110.211818831</v>
          </cell>
        </row>
        <row r="11">
          <cell r="A11" t="str">
            <v>340780477</v>
          </cell>
          <cell r="B11" t="str">
            <v>CHU MONTPELLIER</v>
          </cell>
          <cell r="C11" t="str">
            <v>Occitanie</v>
          </cell>
          <cell r="D11">
            <v>492938.36129032256</v>
          </cell>
          <cell r="E11">
            <v>367938.98844453192</v>
          </cell>
          <cell r="F11">
            <v>399188.83165597962</v>
          </cell>
        </row>
        <row r="12">
          <cell r="A12" t="str">
            <v>870000015</v>
          </cell>
          <cell r="B12" t="str">
            <v>CHU DE LIMOGES</v>
          </cell>
          <cell r="C12" t="str">
            <v>Nouvelle-Aquitaine</v>
          </cell>
          <cell r="D12">
            <v>492938.36129032256</v>
          </cell>
          <cell r="E12">
            <v>435193.94477809494</v>
          </cell>
          <cell r="F12">
            <v>449630.04890615185</v>
          </cell>
        </row>
        <row r="13">
          <cell r="A13" t="str">
            <v>310781406</v>
          </cell>
          <cell r="B13" t="str">
            <v>CHU DE TOULOUSE</v>
          </cell>
          <cell r="C13" t="str">
            <v>Occitanie</v>
          </cell>
          <cell r="D13">
            <v>246469.18064516128</v>
          </cell>
          <cell r="E13">
            <v>282060.58028296474</v>
          </cell>
          <cell r="F13">
            <v>273162.73037351388</v>
          </cell>
        </row>
        <row r="14">
          <cell r="A14" t="str">
            <v>590780193</v>
          </cell>
          <cell r="B14" t="str">
            <v>CHR LILLE</v>
          </cell>
          <cell r="C14" t="str">
            <v>Hauts-de-France</v>
          </cell>
          <cell r="D14">
            <v>246469.18064516128</v>
          </cell>
          <cell r="E14">
            <v>0</v>
          </cell>
          <cell r="F14">
            <v>61617.29516129032</v>
          </cell>
        </row>
        <row r="15">
          <cell r="A15" t="str">
            <v>140000100</v>
          </cell>
          <cell r="B15" t="str">
            <v>CHU COTE DE NACRE - CAEN</v>
          </cell>
          <cell r="C15" t="str">
            <v>Normandie</v>
          </cell>
          <cell r="D15">
            <v>534016.55806451605</v>
          </cell>
          <cell r="E15">
            <v>207876.45170756982</v>
          </cell>
          <cell r="F15">
            <v>289411.47829680634</v>
          </cell>
        </row>
        <row r="16">
          <cell r="A16" t="str">
            <v>760780239</v>
          </cell>
          <cell r="B16" t="str">
            <v>CHU ROUEN</v>
          </cell>
          <cell r="C16" t="str">
            <v>Normandie</v>
          </cell>
          <cell r="D16">
            <v>287547.3774193548</v>
          </cell>
          <cell r="E16">
            <v>251639.64805129703</v>
          </cell>
          <cell r="F16">
            <v>260616.58039331145</v>
          </cell>
        </row>
        <row r="17">
          <cell r="A17" t="str">
            <v>380780080</v>
          </cell>
          <cell r="B17" t="str">
            <v>CHU GRENOBLE</v>
          </cell>
          <cell r="C17" t="str">
            <v>Auvergne-Rhône-Alpes</v>
          </cell>
          <cell r="D17">
            <v>205390.98387096776</v>
          </cell>
          <cell r="E17">
            <v>145240.63626678352</v>
          </cell>
          <cell r="F17">
            <v>160278.22316782956</v>
          </cell>
        </row>
        <row r="18">
          <cell r="A18" t="str">
            <v>690781810</v>
          </cell>
          <cell r="B18" t="str">
            <v>HOSPICES CIVILS DE LYON</v>
          </cell>
          <cell r="C18" t="str">
            <v>Auvergne-Rhône-Alpes</v>
          </cell>
          <cell r="D18">
            <v>1068033.1161290323</v>
          </cell>
          <cell r="E18">
            <v>1254583.6411653939</v>
          </cell>
          <cell r="F18">
            <v>1207946.0099063036</v>
          </cell>
        </row>
        <row r="19">
          <cell r="A19" t="str">
            <v>970302022</v>
          </cell>
          <cell r="B19" t="str">
            <v>CENTRE HOSPITALIER DE CAYENNE</v>
          </cell>
          <cell r="C19" t="str">
            <v>Guyane</v>
          </cell>
          <cell r="D19">
            <v>482669.76970193553</v>
          </cell>
          <cell r="E19">
            <v>193801.78099731292</v>
          </cell>
          <cell r="F19">
            <v>266018.7781734686</v>
          </cell>
        </row>
        <row r="20">
          <cell r="A20" t="str">
            <v>970408589</v>
          </cell>
          <cell r="B20" t="str">
            <v>CHR LA REUNION</v>
          </cell>
          <cell r="C20" t="str">
            <v>Océan Indien</v>
          </cell>
          <cell r="D20">
            <v>315419.38038935477</v>
          </cell>
          <cell r="E20">
            <v>407301.29562008695</v>
          </cell>
          <cell r="F20">
            <v>384330.81681240385</v>
          </cell>
        </row>
        <row r="21">
          <cell r="A21" t="str">
            <v>750810814</v>
          </cell>
          <cell r="B21" t="str">
            <v>SERVICE DE SANTE DES ARMEES</v>
          </cell>
          <cell r="C21" t="str">
            <v>SSA</v>
          </cell>
          <cell r="D21">
            <v>985876.72258064512</v>
          </cell>
          <cell r="E21">
            <v>727239.12815172598</v>
          </cell>
          <cell r="F21">
            <v>791898.52675895579</v>
          </cell>
        </row>
        <row r="22">
          <cell r="A22" t="str">
            <v>300780038</v>
          </cell>
          <cell r="B22" t="str">
            <v>CHU NIMES</v>
          </cell>
          <cell r="C22" t="str">
            <v>Occitanie</v>
          </cell>
          <cell r="D22">
            <v>0</v>
          </cell>
          <cell r="E22">
            <v>127412.94260056585</v>
          </cell>
          <cell r="F22">
            <v>95559.706950424385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res"/>
      <sheetName val="experts"/>
      <sheetName val="total"/>
    </sheetNames>
    <sheetDataSet>
      <sheetData sheetId="0"/>
      <sheetData sheetId="1"/>
      <sheetData sheetId="2">
        <row r="20">
          <cell r="E20" t="str">
            <v>Étiquettes de lignes</v>
          </cell>
          <cell r="F20" t="str">
            <v>Somme de Montant</v>
          </cell>
        </row>
        <row r="21">
          <cell r="E21" t="str">
            <v>AP-HM</v>
          </cell>
          <cell r="F21">
            <v>5500</v>
          </cell>
        </row>
        <row r="22">
          <cell r="E22" t="str">
            <v>AP-HP</v>
          </cell>
          <cell r="F22">
            <v>52500</v>
          </cell>
        </row>
        <row r="23">
          <cell r="E23" t="str">
            <v>CENTRE HOSPITALIER ALES - CEVENNES</v>
          </cell>
          <cell r="F23">
            <v>3000</v>
          </cell>
        </row>
        <row r="24">
          <cell r="E24" t="str">
            <v>CHR DE REIMS</v>
          </cell>
          <cell r="F24">
            <v>9000</v>
          </cell>
        </row>
        <row r="25">
          <cell r="E25" t="str">
            <v>CHR/U LILLE</v>
          </cell>
          <cell r="F25">
            <v>16000</v>
          </cell>
        </row>
        <row r="26">
          <cell r="E26" t="str">
            <v>CHR/UU DE BREST</v>
          </cell>
          <cell r="F26">
            <v>16000</v>
          </cell>
        </row>
        <row r="27">
          <cell r="E27" t="str">
            <v>CHU COTE DE NACRE - CAEN</v>
          </cell>
          <cell r="F27">
            <v>1000</v>
          </cell>
        </row>
        <row r="28">
          <cell r="E28" t="str">
            <v>CHU DE CLERMONT-FERRAND</v>
          </cell>
          <cell r="F28">
            <v>7000</v>
          </cell>
        </row>
        <row r="29">
          <cell r="E29" t="str">
            <v>CHU DE NANCY</v>
          </cell>
          <cell r="F29">
            <v>1000</v>
          </cell>
        </row>
        <row r="30">
          <cell r="E30" t="str">
            <v>CHU Grenoble</v>
          </cell>
          <cell r="F30">
            <v>2000</v>
          </cell>
        </row>
        <row r="31">
          <cell r="E31" t="str">
            <v>CHU HOPITAUX DE BORDEAUX</v>
          </cell>
          <cell r="F31">
            <v>1000</v>
          </cell>
        </row>
        <row r="32">
          <cell r="E32" t="str">
            <v>CHU Montpellier</v>
          </cell>
          <cell r="F32">
            <v>5000</v>
          </cell>
        </row>
        <row r="33">
          <cell r="E33" t="str">
            <v>CHU Rouen</v>
          </cell>
          <cell r="F33">
            <v>4000</v>
          </cell>
        </row>
        <row r="34">
          <cell r="E34" t="str">
            <v>FONDATION OPHTALMOLOGIQUE ROTHSCHILD</v>
          </cell>
          <cell r="F34">
            <v>4000</v>
          </cell>
        </row>
        <row r="35">
          <cell r="E35" t="str">
            <v>GUSTAVE ROUSSY</v>
          </cell>
          <cell r="F35">
            <v>3000</v>
          </cell>
        </row>
        <row r="36">
          <cell r="E36" t="str">
            <v>HOPITAUX UNIVERSITAIRES DE STRASBOURG</v>
          </cell>
          <cell r="F36">
            <v>4000</v>
          </cell>
        </row>
        <row r="37">
          <cell r="E37" t="str">
            <v>HOSPICES CIVILS DE LYON</v>
          </cell>
          <cell r="F37">
            <v>25500</v>
          </cell>
        </row>
        <row r="38">
          <cell r="E38" t="str">
            <v>HOTEL DIEU ST-JACQUES CHU DE TOULOUSE</v>
          </cell>
          <cell r="F38">
            <v>5000</v>
          </cell>
        </row>
        <row r="39">
          <cell r="E39" t="str">
            <v>ICM (INSTITUT REGIONAL DU CANCER DE MONTPELLIER)</v>
          </cell>
          <cell r="F39">
            <v>1000</v>
          </cell>
        </row>
        <row r="40">
          <cell r="E40" t="str">
            <v>Total général</v>
          </cell>
          <cell r="F40">
            <v>165500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5">
          <cell r="U75">
            <v>1664287.7146139911</v>
          </cell>
        </row>
        <row r="77">
          <cell r="U77">
            <v>1563930.5282258028</v>
          </cell>
        </row>
        <row r="103">
          <cell r="U103">
            <v>629968.33203813073</v>
          </cell>
        </row>
        <row r="121">
          <cell r="U121">
            <v>277971.86435271235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  <sheetName val="Répartition régional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Export</v>
          </cell>
          <cell r="F1" t="str">
            <v xml:space="preserve">Crédits DS-2016 (€) </v>
          </cell>
          <cell r="G1" t="str">
            <v>Publications</v>
          </cell>
          <cell r="H1" t="str">
            <v>Essais</v>
          </cell>
          <cell r="I1" t="str">
            <v>Inc-Prom</v>
          </cell>
          <cell r="J1" t="str">
            <v>Inc-Inv</v>
          </cell>
          <cell r="K1" t="str">
            <v>Enseignement</v>
          </cell>
          <cell r="L1" t="str">
            <v>Score-global (%)</v>
          </cell>
          <cell r="M1" t="str">
            <v>Crédits DS-2017 (€)</v>
          </cell>
          <cell r="N1" t="str">
            <v>Score-global (%)</v>
          </cell>
          <cell r="O1" t="str">
            <v>Crédits DS-2017 (€) seuil 250 K€</v>
          </cell>
          <cell r="P1" t="str">
            <v>Effets revenus 2017 vs 2016 (€) seuil 250 K€</v>
          </cell>
          <cell r="Q1" t="str">
            <v>Score-global (%)</v>
          </cell>
          <cell r="R1" t="str">
            <v>Crédits DS-2017 (€) seuil 800 K€</v>
          </cell>
          <cell r="S1" t="str">
            <v>Score-global (%)</v>
          </cell>
          <cell r="T1" t="str">
            <v>Score-global (%)</v>
          </cell>
          <cell r="U1" t="str">
            <v>Crédits DS-2017 (€) seuil 250 K€ + dégroupage APHP et HCL</v>
          </cell>
          <cell r="V1" t="str">
            <v>Effets revenus 2017 vs 2016 (€) seuil 250 K€ + dégroupage</v>
          </cell>
          <cell r="W1" t="str">
            <v>Effet dégroupage sur 1 an avec seuil 250 k€</v>
          </cell>
          <cell r="X1" t="str">
            <v>Pourcentage de variation</v>
          </cell>
        </row>
        <row r="2">
          <cell r="A2" t="str">
            <v>750712184</v>
          </cell>
          <cell r="B2" t="str">
            <v>AP-HP</v>
          </cell>
          <cell r="C2" t="str">
            <v>CHR</v>
          </cell>
          <cell r="D2" t="str">
            <v>Île-de-France</v>
          </cell>
          <cell r="E2">
            <v>2009</v>
          </cell>
          <cell r="F2">
            <v>383030918.49298751</v>
          </cell>
          <cell r="G2">
            <v>26.831095128608773</v>
          </cell>
          <cell r="H2">
            <v>12.352224988748727</v>
          </cell>
          <cell r="I2">
            <v>13.426524984165258</v>
          </cell>
          <cell r="J2">
            <v>12.378993036650733</v>
          </cell>
          <cell r="K2">
            <v>17.173422262967179</v>
          </cell>
          <cell r="L2">
            <v>22.305003612883361</v>
          </cell>
          <cell r="M2">
            <v>350470584.32298577</v>
          </cell>
          <cell r="N2">
            <v>22.305003612883361</v>
          </cell>
          <cell r="O2">
            <v>351842554.13943547</v>
          </cell>
          <cell r="P2">
            <v>-31188364.353552043</v>
          </cell>
          <cell r="Q2">
            <v>22.305003612883361</v>
          </cell>
          <cell r="R2">
            <v>354513206.39516538</v>
          </cell>
          <cell r="S2">
            <v>23.1353729901635</v>
          </cell>
          <cell r="T2">
            <v>23.1353729901635</v>
          </cell>
          <cell r="U2">
            <v>364893530.41074902</v>
          </cell>
          <cell r="V2">
            <v>-18137388.082238495</v>
          </cell>
          <cell r="W2">
            <v>13050976.271313548</v>
          </cell>
          <cell r="X2">
            <v>3.709322854148403E-2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</v>
          </cell>
          <cell r="D3" t="str">
            <v>Auvergne-Rhône-Alpes</v>
          </cell>
          <cell r="E3">
            <v>2009</v>
          </cell>
          <cell r="F3">
            <v>85594866.535044283</v>
          </cell>
          <cell r="G3">
            <v>5.2434922127636669</v>
          </cell>
          <cell r="H3">
            <v>5.0557184986368693</v>
          </cell>
          <cell r="I3">
            <v>4.9592544210417993</v>
          </cell>
          <cell r="J3">
            <v>4.6246771130152231</v>
          </cell>
          <cell r="K3">
            <v>5.0056777202988645</v>
          </cell>
          <cell r="L3">
            <v>5.1333253528358522</v>
          </cell>
          <cell r="M3">
            <v>80658114.526788533</v>
          </cell>
          <cell r="N3">
            <v>5.1333253528358522</v>
          </cell>
          <cell r="O3">
            <v>80973862.847853094</v>
          </cell>
          <cell r="P3">
            <v>-4621003.6871911883</v>
          </cell>
          <cell r="Q3">
            <v>5.1333253528358522</v>
          </cell>
          <cell r="R3">
            <v>81588492.962731361</v>
          </cell>
          <cell r="S3">
            <v>5.219087120536221</v>
          </cell>
          <cell r="T3">
            <v>5.219087120536221</v>
          </cell>
          <cell r="U3">
            <v>82315989.707338348</v>
          </cell>
          <cell r="V3">
            <v>-3278876.8277059346</v>
          </cell>
          <cell r="W3">
            <v>1342126.8594852537</v>
          </cell>
          <cell r="X3">
            <v>1.6574815777370785E-2</v>
          </cell>
        </row>
        <row r="4">
          <cell r="A4" t="str">
            <v>130786049</v>
          </cell>
          <cell r="B4" t="str">
            <v>AP-HM</v>
          </cell>
          <cell r="C4" t="str">
            <v>CHR</v>
          </cell>
          <cell r="D4" t="str">
            <v>Provence-Alpes-Côte-d'Azur</v>
          </cell>
          <cell r="E4">
            <v>2009</v>
          </cell>
          <cell r="F4">
            <v>68217351.584676266</v>
          </cell>
          <cell r="G4">
            <v>4.1971234982045944</v>
          </cell>
          <cell r="H4">
            <v>3.4840385880464613</v>
          </cell>
          <cell r="I4">
            <v>4.0542766518970286</v>
          </cell>
          <cell r="J4">
            <v>4.2569265132720577</v>
          </cell>
          <cell r="K4">
            <v>4.9290207209005077</v>
          </cell>
          <cell r="L4">
            <v>4.3354136778756578</v>
          </cell>
          <cell r="M4">
            <v>68120812.322546393</v>
          </cell>
          <cell r="N4">
            <v>4.3354136778756578</v>
          </cell>
          <cell r="O4">
            <v>68387481.488402665</v>
          </cell>
          <cell r="P4">
            <v>170129.90372639894</v>
          </cell>
          <cell r="Q4">
            <v>4.3354136778756578</v>
          </cell>
          <cell r="R4">
            <v>68906574.985058874</v>
          </cell>
          <cell r="S4">
            <v>4.2823543951147522</v>
          </cell>
          <cell r="T4">
            <v>4.2823543951147522</v>
          </cell>
          <cell r="U4">
            <v>67541742.870010525</v>
          </cell>
          <cell r="V4">
            <v>-675608.71466574073</v>
          </cell>
          <cell r="W4">
            <v>-845738.61839213967</v>
          </cell>
          <cell r="X4">
            <v>-1.2366863057174613E-2</v>
          </cell>
        </row>
        <row r="5">
          <cell r="A5" t="str">
            <v>590780193</v>
          </cell>
          <cell r="B5" t="str">
            <v>CHRU DE LILLE</v>
          </cell>
          <cell r="C5" t="str">
            <v>CHR</v>
          </cell>
          <cell r="D5" t="str">
            <v>Hauts-de-France</v>
          </cell>
          <cell r="E5">
            <v>2009</v>
          </cell>
          <cell r="F5">
            <v>67013879.968209922</v>
          </cell>
          <cell r="G5">
            <v>3.3975167006525275</v>
          </cell>
          <cell r="H5">
            <v>4.0039532272660994</v>
          </cell>
          <cell r="I5">
            <v>4.0243312317299207</v>
          </cell>
          <cell r="J5">
            <v>4.1919245935578191</v>
          </cell>
          <cell r="K5">
            <v>6.2714045828737532</v>
          </cell>
          <cell r="L5">
            <v>4.2155937950970488</v>
          </cell>
          <cell r="M5">
            <v>66238125.143483333</v>
          </cell>
          <cell r="N5">
            <v>4.2155937950970488</v>
          </cell>
          <cell r="O5">
            <v>66497424.247203059</v>
          </cell>
          <cell r="P5">
            <v>-516455.72100686282</v>
          </cell>
          <cell r="Q5">
            <v>4.2155937950970488</v>
          </cell>
          <cell r="R5">
            <v>67002171.310844608</v>
          </cell>
          <cell r="S5">
            <v>4.1684102633176199</v>
          </cell>
          <cell r="T5">
            <v>4.1684102633176199</v>
          </cell>
          <cell r="U5">
            <v>65744604.067073531</v>
          </cell>
          <cell r="V5">
            <v>-1269275.9011363909</v>
          </cell>
          <cell r="W5">
            <v>-752820.18012952805</v>
          </cell>
          <cell r="X5">
            <v>-1.1321042711833944E-2</v>
          </cell>
        </row>
        <row r="6">
          <cell r="A6" t="str">
            <v>330781196</v>
          </cell>
          <cell r="B6" t="str">
            <v>CHU HOPITAUX DE BORDEAUX</v>
          </cell>
          <cell r="C6" t="str">
            <v>CHR</v>
          </cell>
          <cell r="D6" t="str">
            <v>Nouvelle-Aquitaine</v>
          </cell>
          <cell r="E6">
            <v>2009</v>
          </cell>
          <cell r="F6">
            <v>61219628.288241394</v>
          </cell>
          <cell r="G6">
            <v>3.2795131512967353</v>
          </cell>
          <cell r="H6">
            <v>2.5948698222315834</v>
          </cell>
          <cell r="I6">
            <v>2.46199612457711</v>
          </cell>
          <cell r="J6">
            <v>2.6195288827734728</v>
          </cell>
          <cell r="K6">
            <v>5.5348620237523019</v>
          </cell>
          <cell r="L6">
            <v>3.7343321791015334</v>
          </cell>
          <cell r="M6">
            <v>58676232.632838316</v>
          </cell>
          <cell r="N6">
            <v>3.7343321791015334</v>
          </cell>
          <cell r="O6">
            <v>58905929.570944384</v>
          </cell>
          <cell r="P6">
            <v>-2313698.7172970101</v>
          </cell>
          <cell r="Q6">
            <v>3.7343321791015334</v>
          </cell>
          <cell r="R6">
            <v>59353053.580913246</v>
          </cell>
          <cell r="S6">
            <v>3.6871544677787478</v>
          </cell>
          <cell r="T6">
            <v>3.6871544677787478</v>
          </cell>
          <cell r="U6">
            <v>58154187.161347575</v>
          </cell>
          <cell r="V6">
            <v>-3065441.1268938184</v>
          </cell>
          <cell r="W6">
            <v>-751742.40959680825</v>
          </cell>
          <cell r="X6">
            <v>-1.2761744277228223E-2</v>
          </cell>
        </row>
        <row r="7">
          <cell r="A7" t="str">
            <v>340780477</v>
          </cell>
          <cell r="B7" t="str">
            <v>CHU DE MONTPELLIER</v>
          </cell>
          <cell r="C7" t="str">
            <v>CHR</v>
          </cell>
          <cell r="D7" t="str">
            <v>Occitanie</v>
          </cell>
          <cell r="E7">
            <v>2009</v>
          </cell>
          <cell r="F7">
            <v>51537632.791839033</v>
          </cell>
          <cell r="G7">
            <v>3.1289966909818316</v>
          </cell>
          <cell r="H7">
            <v>4.398060964936187</v>
          </cell>
          <cell r="I7">
            <v>5.7657554099074879</v>
          </cell>
          <cell r="J7">
            <v>5.4175419562593774</v>
          </cell>
          <cell r="K7">
            <v>2.9204302378964173</v>
          </cell>
          <cell r="L7">
            <v>3.3832171529299804</v>
          </cell>
          <cell r="M7">
            <v>53159287.174203739</v>
          </cell>
          <cell r="N7">
            <v>3.3832171529299804</v>
          </cell>
          <cell r="O7">
            <v>53367387.19951079</v>
          </cell>
          <cell r="P7">
            <v>1829754.407671757</v>
          </cell>
          <cell r="Q7">
            <v>3.3832171529299804</v>
          </cell>
          <cell r="R7">
            <v>53772471.039796643</v>
          </cell>
          <cell r="S7">
            <v>3.3426398394407695</v>
          </cell>
          <cell r="T7">
            <v>3.3426398394407695</v>
          </cell>
          <cell r="U7">
            <v>52720466.293054648</v>
          </cell>
          <cell r="V7">
            <v>1182833.5012156144</v>
          </cell>
          <cell r="W7">
            <v>-646920.90645614266</v>
          </cell>
          <cell r="X7">
            <v>-1.2122026960729171E-2</v>
          </cell>
        </row>
        <row r="8">
          <cell r="A8" t="str">
            <v>310781406</v>
          </cell>
          <cell r="B8" t="str">
            <v>CHU DE TOULOUSE</v>
          </cell>
          <cell r="C8" t="str">
            <v>CHR</v>
          </cell>
          <cell r="D8" t="str">
            <v>Occitanie</v>
          </cell>
          <cell r="E8">
            <v>2009</v>
          </cell>
          <cell r="F8">
            <v>50542827.045610771</v>
          </cell>
          <cell r="G8">
            <v>3.3273906913181328</v>
          </cell>
          <cell r="H8">
            <v>2.8995263990453313</v>
          </cell>
          <cell r="I8">
            <v>2.8164885467401062</v>
          </cell>
          <cell r="J8">
            <v>2.8097371950882399</v>
          </cell>
          <cell r="K8">
            <v>3.4020794422666443</v>
          </cell>
          <cell r="L8">
            <v>3.2737245851792691</v>
          </cell>
          <cell r="M8">
            <v>51438869.421101421</v>
          </cell>
          <cell r="N8">
            <v>3.2737245851792691</v>
          </cell>
          <cell r="O8">
            <v>51640234.612346716</v>
          </cell>
          <cell r="P8">
            <v>1097407.5667359456</v>
          </cell>
          <cell r="Q8">
            <v>3.2737245851792691</v>
          </cell>
          <cell r="R8">
            <v>52032208.543388702</v>
          </cell>
          <cell r="S8">
            <v>3.229218463455787</v>
          </cell>
          <cell r="T8">
            <v>3.229218463455787</v>
          </cell>
          <cell r="U8">
            <v>50931572.449639991</v>
          </cell>
          <cell r="V8">
            <v>388745.40402922034</v>
          </cell>
          <cell r="W8">
            <v>-708662.1627067253</v>
          </cell>
          <cell r="X8">
            <v>-1.3723062414927344E-2</v>
          </cell>
        </row>
        <row r="9">
          <cell r="A9" t="str">
            <v>440000289</v>
          </cell>
          <cell r="B9" t="str">
            <v>CHU DE NANTES</v>
          </cell>
          <cell r="C9" t="str">
            <v>CHR</v>
          </cell>
          <cell r="D9" t="str">
            <v>Pays-de-la-Loire</v>
          </cell>
          <cell r="E9">
            <v>2009</v>
          </cell>
          <cell r="F9">
            <v>43887956.918963045</v>
          </cell>
          <cell r="G9">
            <v>2.4923298437355834</v>
          </cell>
          <cell r="H9">
            <v>3.1947405631802086</v>
          </cell>
          <cell r="I9">
            <v>3.3353627151214145</v>
          </cell>
          <cell r="J9">
            <v>2.4941297098200139</v>
          </cell>
          <cell r="K9">
            <v>3.3107615356279849</v>
          </cell>
          <cell r="L9">
            <v>2.7820091588477363</v>
          </cell>
          <cell r="M9">
            <v>43712719.908733733</v>
          </cell>
          <cell r="N9">
            <v>2.7820091588477363</v>
          </cell>
          <cell r="O9">
            <v>43883839.925626315</v>
          </cell>
          <cell r="P9">
            <v>-4116.9933367297053</v>
          </cell>
          <cell r="Q9">
            <v>2.7820091588477363</v>
          </cell>
          <cell r="R9">
            <v>44216939.133520931</v>
          </cell>
          <cell r="S9">
            <v>2.7491526810959472</v>
          </cell>
          <cell r="T9">
            <v>2.7491526810959472</v>
          </cell>
          <cell r="U9">
            <v>43359924.556642599</v>
          </cell>
          <cell r="V9">
            <v>-528032.36232044548</v>
          </cell>
          <cell r="W9">
            <v>-523915.36898371577</v>
          </cell>
          <cell r="X9">
            <v>-1.1938685627138368E-2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Grand-Est</v>
          </cell>
          <cell r="E10">
            <v>2009</v>
          </cell>
          <cell r="F10">
            <v>41519529.614512645</v>
          </cell>
          <cell r="G10">
            <v>2.2494212073111899</v>
          </cell>
          <cell r="H10">
            <v>2.273329334668678</v>
          </cell>
          <cell r="I10">
            <v>1.9987943333502205</v>
          </cell>
          <cell r="J10">
            <v>2.6423219219155705</v>
          </cell>
          <cell r="K10">
            <v>3.7964880358518904</v>
          </cell>
          <cell r="L10">
            <v>2.6394344119673487</v>
          </cell>
          <cell r="M10">
            <v>41472493.647572786</v>
          </cell>
          <cell r="N10">
            <v>2.6394344119673487</v>
          </cell>
          <cell r="O10">
            <v>41634843.961814664</v>
          </cell>
          <cell r="P10">
            <v>115314.3473020196</v>
          </cell>
          <cell r="Q10">
            <v>2.6394344119673487</v>
          </cell>
          <cell r="R10">
            <v>41950872.221146584</v>
          </cell>
          <cell r="S10">
            <v>2.6094183170575214</v>
          </cell>
          <cell r="T10">
            <v>2.6094183170575214</v>
          </cell>
          <cell r="U10">
            <v>41156019.504609905</v>
          </cell>
          <cell r="V10">
            <v>-363510.10990273952</v>
          </cell>
          <cell r="W10">
            <v>-478824.45720475912</v>
          </cell>
          <cell r="X10">
            <v>-1.1500570475150868E-2</v>
          </cell>
        </row>
        <row r="11">
          <cell r="A11" t="str">
            <v>540023264</v>
          </cell>
          <cell r="B11" t="str">
            <v>CHU DE NANCY - SINCAL</v>
          </cell>
          <cell r="C11" t="str">
            <v>CHU</v>
          </cell>
          <cell r="D11" t="str">
            <v>Grand-Est</v>
          </cell>
          <cell r="E11">
            <v>2009</v>
          </cell>
          <cell r="F11">
            <v>35984135.656929225</v>
          </cell>
          <cell r="G11">
            <v>2.1770751244384394</v>
          </cell>
          <cell r="H11">
            <v>1.4780967291730218</v>
          </cell>
          <cell r="I11">
            <v>1.504290983677989</v>
          </cell>
          <cell r="J11">
            <v>1.7649919305356438</v>
          </cell>
          <cell r="K11">
            <v>3.0649521844138237</v>
          </cell>
          <cell r="L11">
            <v>2.3071141221947506</v>
          </cell>
          <cell r="M11">
            <v>36250863.193690486</v>
          </cell>
          <cell r="N11">
            <v>2.3071141221947506</v>
          </cell>
          <cell r="O11">
            <v>36392772.650137633</v>
          </cell>
          <cell r="P11">
            <v>408636.99320840836</v>
          </cell>
          <cell r="Q11">
            <v>2.3071141221947506</v>
          </cell>
          <cell r="R11">
            <v>36669011.096075699</v>
          </cell>
          <cell r="S11">
            <v>2.2778896093884207</v>
          </cell>
          <cell r="T11">
            <v>2.2778896093884207</v>
          </cell>
          <cell r="U11">
            <v>35927113.939727709</v>
          </cell>
          <cell r="V11">
            <v>-57021.717201516032</v>
          </cell>
          <cell r="W11">
            <v>-465658.71040992439</v>
          </cell>
          <cell r="X11">
            <v>-1.2795362279388276E-2</v>
          </cell>
        </row>
        <row r="12">
          <cell r="A12" t="str">
            <v>380780080</v>
          </cell>
          <cell r="B12" t="str">
            <v>CHU GRENOBLE</v>
          </cell>
          <cell r="C12" t="str">
            <v>CHR</v>
          </cell>
          <cell r="D12" t="str">
            <v>Auvergne-Rhône-Alpes</v>
          </cell>
          <cell r="E12">
            <v>2009</v>
          </cell>
          <cell r="F12">
            <v>33142753.088963579</v>
          </cell>
          <cell r="G12">
            <v>1.9668042721762471</v>
          </cell>
          <cell r="H12">
            <v>3.0405656024037464</v>
          </cell>
          <cell r="I12">
            <v>3.1029159872877283</v>
          </cell>
          <cell r="J12">
            <v>3.1232316094047694</v>
          </cell>
          <cell r="K12">
            <v>2.0251081245820544</v>
          </cell>
          <cell r="L12">
            <v>2.1491803462604837</v>
          </cell>
          <cell r="M12">
            <v>33769305.974661514</v>
          </cell>
          <cell r="N12">
            <v>2.1491803462604837</v>
          </cell>
          <cell r="O12">
            <v>33901501.002124913</v>
          </cell>
          <cell r="P12">
            <v>758747.91316133365</v>
          </cell>
          <cell r="Q12">
            <v>2.1491803462604837</v>
          </cell>
          <cell r="R12">
            <v>34158829.511876673</v>
          </cell>
          <cell r="S12">
            <v>2.123517952919892</v>
          </cell>
          <cell r="T12">
            <v>2.123517952919892</v>
          </cell>
          <cell r="U12">
            <v>33492347.975586716</v>
          </cell>
          <cell r="V12">
            <v>349594.8866231367</v>
          </cell>
          <cell r="W12">
            <v>-409153.02653819695</v>
          </cell>
          <cell r="X12">
            <v>-1.2068876434484468E-2</v>
          </cell>
        </row>
        <row r="13">
          <cell r="A13" t="str">
            <v>350005179</v>
          </cell>
          <cell r="B13" t="str">
            <v>CHU DE RENNES</v>
          </cell>
          <cell r="C13" t="str">
            <v>CHR</v>
          </cell>
          <cell r="D13" t="str">
            <v>Bretagne</v>
          </cell>
          <cell r="E13">
            <v>2009</v>
          </cell>
          <cell r="F13">
            <v>31621508.736129928</v>
          </cell>
          <cell r="G13">
            <v>1.7868710602653204</v>
          </cell>
          <cell r="H13">
            <v>2.2478048536466471</v>
          </cell>
          <cell r="I13">
            <v>2.0472518742568053</v>
          </cell>
          <cell r="J13">
            <v>2.1136163030343078</v>
          </cell>
          <cell r="K13">
            <v>3.0096930706309015</v>
          </cell>
          <cell r="L13">
            <v>2.1453186759729799</v>
          </cell>
          <cell r="M13">
            <v>33708628.923645817</v>
          </cell>
          <cell r="N13">
            <v>2.1453186759729799</v>
          </cell>
          <cell r="O13">
            <v>33840586.421666607</v>
          </cell>
          <cell r="P13">
            <v>2219077.6855366789</v>
          </cell>
          <cell r="Q13">
            <v>2.1453186759729799</v>
          </cell>
          <cell r="R13">
            <v>34097452.560793228</v>
          </cell>
          <cell r="S13">
            <v>2.1195195019012694</v>
          </cell>
          <cell r="T13">
            <v>2.1195195019012694</v>
          </cell>
          <cell r="U13">
            <v>33429283.986560911</v>
          </cell>
          <cell r="V13">
            <v>1807775.2504309826</v>
          </cell>
          <cell r="W13">
            <v>-411302.43510569632</v>
          </cell>
          <cell r="X13">
            <v>-1.2154116656866143E-2</v>
          </cell>
        </row>
        <row r="14">
          <cell r="A14" t="str">
            <v>940000664</v>
          </cell>
          <cell r="B14" t="str">
            <v>GUSTAVE ROUSSY</v>
          </cell>
          <cell r="C14" t="str">
            <v>CLCC</v>
          </cell>
          <cell r="D14" t="str">
            <v>Île-de-France</v>
          </cell>
          <cell r="E14">
            <v>2009</v>
          </cell>
          <cell r="F14">
            <v>29819842.643636324</v>
          </cell>
          <cell r="G14">
            <v>2.6901097700554502</v>
          </cell>
          <cell r="H14">
            <v>2.4037940898048262</v>
          </cell>
          <cell r="I14">
            <v>2.2084567712937364</v>
          </cell>
          <cell r="J14">
            <v>1.72509462485035</v>
          </cell>
          <cell r="K14">
            <v>0.20564956174602023</v>
          </cell>
          <cell r="L14">
            <v>1.9881558348242101</v>
          </cell>
          <cell r="M14">
            <v>31239185.12855693</v>
          </cell>
          <cell r="N14">
            <v>1.9881558348242101</v>
          </cell>
          <cell r="O14">
            <v>31361475.617413953</v>
          </cell>
          <cell r="P14">
            <v>1541632.9737776294</v>
          </cell>
          <cell r="Q14">
            <v>1.9881558348242101</v>
          </cell>
          <cell r="R14">
            <v>31599524.126939818</v>
          </cell>
          <cell r="S14">
            <v>1.9502763029891979</v>
          </cell>
          <cell r="T14">
            <v>1.9502763029891979</v>
          </cell>
          <cell r="U14">
            <v>30759962.494519643</v>
          </cell>
          <cell r="V14">
            <v>940119.85088331997</v>
          </cell>
          <cell r="W14">
            <v>-601513.12289430946</v>
          </cell>
          <cell r="X14">
            <v>-1.9180000655336187E-2</v>
          </cell>
        </row>
        <row r="15">
          <cell r="A15" t="str">
            <v>630780989</v>
          </cell>
          <cell r="B15" t="str">
            <v>CHU DE CLERMONT-FERRAND</v>
          </cell>
          <cell r="C15" t="str">
            <v>CHR</v>
          </cell>
          <cell r="D15" t="str">
            <v>Auvergne-Rhône-Alpes</v>
          </cell>
          <cell r="E15">
            <v>2009</v>
          </cell>
          <cell r="F15">
            <v>29880471.569410253</v>
          </cell>
          <cell r="G15">
            <v>1.2601713156202432</v>
          </cell>
          <cell r="H15">
            <v>3.2995059558766524</v>
          </cell>
          <cell r="I15">
            <v>3.8575055287218083</v>
          </cell>
          <cell r="J15">
            <v>3.9792685880135075</v>
          </cell>
          <cell r="K15">
            <v>2.6220268289748865</v>
          </cell>
          <cell r="L15">
            <v>1.9644158717893232</v>
          </cell>
          <cell r="M15">
            <v>30866167.53747987</v>
          </cell>
          <cell r="N15">
            <v>1.9644158717893232</v>
          </cell>
          <cell r="O15">
            <v>30986997.792871222</v>
          </cell>
          <cell r="P15">
            <v>1106526.2234609686</v>
          </cell>
          <cell r="Q15">
            <v>1.9644158717893232</v>
          </cell>
          <cell r="R15">
            <v>31222203.837677937</v>
          </cell>
          <cell r="S15">
            <v>1.9458922685218178</v>
          </cell>
          <cell r="T15">
            <v>1.9458922685218178</v>
          </cell>
          <cell r="U15">
            <v>30690817.042880509</v>
          </cell>
          <cell r="V15">
            <v>810345.47347025573</v>
          </cell>
          <cell r="W15">
            <v>-296180.74999071285</v>
          </cell>
          <cell r="X15">
            <v>-9.55822671078033E-3</v>
          </cell>
        </row>
        <row r="16">
          <cell r="A16" t="str">
            <v>370000481</v>
          </cell>
          <cell r="B16" t="str">
            <v>CHRU DE TOURS</v>
          </cell>
          <cell r="C16" t="str">
            <v>CHR</v>
          </cell>
          <cell r="D16" t="str">
            <v>Centre-Val-de-Loire</v>
          </cell>
          <cell r="E16">
            <v>2009</v>
          </cell>
          <cell r="F16">
            <v>28299554.89688684</v>
          </cell>
          <cell r="G16">
            <v>1.6577078149615321</v>
          </cell>
          <cell r="H16">
            <v>1.5663940832503309</v>
          </cell>
          <cell r="I16">
            <v>1.3133258262183083</v>
          </cell>
          <cell r="J16">
            <v>1.3789211126647836</v>
          </cell>
          <cell r="K16">
            <v>2.5152949630104651</v>
          </cell>
          <cell r="L16">
            <v>1.836989869256902</v>
          </cell>
          <cell r="M16">
            <v>28863968.105434727</v>
          </cell>
          <cell r="N16">
            <v>1.836989869256902</v>
          </cell>
          <cell r="O16">
            <v>28976960.449999452</v>
          </cell>
          <cell r="P16">
            <v>677405.55311261117</v>
          </cell>
          <cell r="Q16">
            <v>1.836989869256902</v>
          </cell>
          <cell r="R16">
            <v>29196909.355779961</v>
          </cell>
          <cell r="S16">
            <v>1.8149070567519794</v>
          </cell>
          <cell r="T16">
            <v>1.8149070567519794</v>
          </cell>
          <cell r="U16">
            <v>28624904.538482271</v>
          </cell>
          <cell r="V16">
            <v>325349.64159543067</v>
          </cell>
          <cell r="W16">
            <v>-352055.9115171805</v>
          </cell>
          <cell r="X16">
            <v>-1.2149511406645384E-2</v>
          </cell>
        </row>
        <row r="17">
          <cell r="A17" t="str">
            <v>210780581</v>
          </cell>
          <cell r="B17" t="str">
            <v>CHU DIJON</v>
          </cell>
          <cell r="C17" t="str">
            <v>CHR</v>
          </cell>
          <cell r="D17" t="str">
            <v>Bourgogne-Franche-Comté</v>
          </cell>
          <cell r="E17">
            <v>2009</v>
          </cell>
          <cell r="F17">
            <v>27017758.575837482</v>
          </cell>
          <cell r="G17">
            <v>1.3404220403876961</v>
          </cell>
          <cell r="H17">
            <v>2.1198873594314631</v>
          </cell>
          <cell r="I17">
            <v>2.3301236702630934</v>
          </cell>
          <cell r="J17">
            <v>2.2363990859868301</v>
          </cell>
          <cell r="K17">
            <v>2.3080462737170002</v>
          </cell>
          <cell r="L17">
            <v>1.7154713627345415</v>
          </cell>
          <cell r="M17">
            <v>26954591.055957403</v>
          </cell>
          <cell r="N17">
            <v>1.7154713627345415</v>
          </cell>
          <cell r="O17">
            <v>27060108.856873438</v>
          </cell>
          <cell r="P17">
            <v>42350.281035955995</v>
          </cell>
          <cell r="Q17">
            <v>1.7154713627345415</v>
          </cell>
          <cell r="R17">
            <v>27265507.947769836</v>
          </cell>
          <cell r="S17">
            <v>1.6970467072299731</v>
          </cell>
          <cell r="T17">
            <v>1.6970467072299731</v>
          </cell>
          <cell r="U17">
            <v>26765998.738657266</v>
          </cell>
          <cell r="V17">
            <v>-251759.83718021587</v>
          </cell>
          <cell r="W17">
            <v>-294110.11821617186</v>
          </cell>
          <cell r="X17">
            <v>-1.0868770697552684E-2</v>
          </cell>
        </row>
        <row r="18">
          <cell r="A18" t="str">
            <v>060785011</v>
          </cell>
          <cell r="B18" t="str">
            <v>CHU DE NICE - FONDATION LENVAL</v>
          </cell>
          <cell r="C18" t="str">
            <v>CHR</v>
          </cell>
          <cell r="D18" t="str">
            <v>Provence-Alpes-Côte-d'Azur</v>
          </cell>
          <cell r="E18">
            <v>2009</v>
          </cell>
          <cell r="F18">
            <v>25714171.174757995</v>
          </cell>
          <cell r="G18">
            <v>1.5584069557837514</v>
          </cell>
          <cell r="H18">
            <v>1.7302530853803626</v>
          </cell>
          <cell r="I18">
            <v>1.5073701221643672</v>
          </cell>
          <cell r="J18">
            <v>1.5498071710931995</v>
          </cell>
          <cell r="K18">
            <v>1.7837832089403212</v>
          </cell>
          <cell r="L18">
            <v>1.6210515389640192</v>
          </cell>
          <cell r="M18">
            <v>25471005.965237457</v>
          </cell>
          <cell r="N18">
            <v>1.6210515389640192</v>
          </cell>
          <cell r="O18">
            <v>25570716.049170524</v>
          </cell>
          <cell r="P18">
            <v>-143455.12558747083</v>
          </cell>
          <cell r="Q18">
            <v>1.6210515389640192</v>
          </cell>
          <cell r="R18">
            <v>25764809.940582771</v>
          </cell>
          <cell r="S18">
            <v>1.5998388847272795</v>
          </cell>
          <cell r="T18">
            <v>1.5998388847272795</v>
          </cell>
          <cell r="U18">
            <v>25232826.762064096</v>
          </cell>
          <cell r="V18">
            <v>-481344.41269389912</v>
          </cell>
          <cell r="W18">
            <v>-337889.2871064283</v>
          </cell>
          <cell r="X18">
            <v>-1.3213915733008537E-2</v>
          </cell>
        </row>
        <row r="19">
          <cell r="A19" t="str">
            <v>760780239</v>
          </cell>
          <cell r="B19" t="str">
            <v>CHU DE ROUEN</v>
          </cell>
          <cell r="C19" t="str">
            <v>CHR</v>
          </cell>
          <cell r="D19" t="str">
            <v>Normandie</v>
          </cell>
          <cell r="E19">
            <v>2009</v>
          </cell>
          <cell r="F19">
            <v>26338882.661483452</v>
          </cell>
          <cell r="G19">
            <v>1.2800142726741854</v>
          </cell>
          <cell r="H19">
            <v>1.826113299393648</v>
          </cell>
          <cell r="I19">
            <v>1.8028427228001949</v>
          </cell>
          <cell r="J19">
            <v>1.7933716298769089</v>
          </cell>
          <cell r="K19">
            <v>2.1034740853181857</v>
          </cell>
          <cell r="L19">
            <v>1.5652045313497953</v>
          </cell>
          <cell r="M19">
            <v>24593501.808280405</v>
          </cell>
          <cell r="N19">
            <v>1.5652045313497953</v>
          </cell>
          <cell r="O19">
            <v>24689776.770206071</v>
          </cell>
          <cell r="P19">
            <v>-1649105.8912773803</v>
          </cell>
          <cell r="Q19">
            <v>1.5652045313497953</v>
          </cell>
          <cell r="R19">
            <v>24877183.913682777</v>
          </cell>
          <cell r="S19">
            <v>1.5479410569455783</v>
          </cell>
          <cell r="T19">
            <v>1.5479410569455783</v>
          </cell>
          <cell r="U19">
            <v>24414288.776617929</v>
          </cell>
          <cell r="V19">
            <v>-1924593.8848655224</v>
          </cell>
          <cell r="W19">
            <v>-275487.9935881421</v>
          </cell>
          <cell r="X19">
            <v>-1.1157978306251115E-2</v>
          </cell>
        </row>
        <row r="20">
          <cell r="A20" t="str">
            <v>490000031</v>
          </cell>
          <cell r="B20" t="str">
            <v>CHU D'ANGERS</v>
          </cell>
          <cell r="C20" t="str">
            <v>CHR</v>
          </cell>
          <cell r="D20" t="str">
            <v>Pays-de-la-Loire</v>
          </cell>
          <cell r="E20">
            <v>2009</v>
          </cell>
          <cell r="F20">
            <v>23896046.516209371</v>
          </cell>
          <cell r="G20">
            <v>1.3919151535755607</v>
          </cell>
          <cell r="H20">
            <v>1.7942621720676601</v>
          </cell>
          <cell r="I20">
            <v>1.9014864228378396</v>
          </cell>
          <cell r="J20">
            <v>1.8800613911740303</v>
          </cell>
          <cell r="K20">
            <v>1.6919924125475245</v>
          </cell>
          <cell r="L20">
            <v>1.5366158236489813</v>
          </cell>
          <cell r="M20">
            <v>24144297.617739227</v>
          </cell>
          <cell r="N20">
            <v>1.5366158236489813</v>
          </cell>
          <cell r="O20">
            <v>24238814.102296431</v>
          </cell>
          <cell r="P20">
            <v>342767.58608705923</v>
          </cell>
          <cell r="Q20">
            <v>1.5366158236489813</v>
          </cell>
          <cell r="R20">
            <v>24422798.224731099</v>
          </cell>
          <cell r="S20">
            <v>1.5166749391888166</v>
          </cell>
          <cell r="T20">
            <v>1.5166749391888166</v>
          </cell>
          <cell r="U20">
            <v>23921156.286584005</v>
          </cell>
          <cell r="V20">
            <v>25109.770374633372</v>
          </cell>
          <cell r="W20">
            <v>-317657.81571242586</v>
          </cell>
          <cell r="X20">
            <v>-1.3105336522314858E-2</v>
          </cell>
        </row>
        <row r="21">
          <cell r="A21" t="str">
            <v>800000044</v>
          </cell>
          <cell r="B21" t="str">
            <v>CHU D'AMIENS</v>
          </cell>
          <cell r="C21" t="str">
            <v>CHR</v>
          </cell>
          <cell r="D21" t="str">
            <v>Hauts-de-France</v>
          </cell>
          <cell r="E21">
            <v>2009</v>
          </cell>
          <cell r="F21">
            <v>24373046.507495474</v>
          </cell>
          <cell r="G21">
            <v>1.0385316246830794</v>
          </cell>
          <cell r="H21">
            <v>1.8079859091823458</v>
          </cell>
          <cell r="I21">
            <v>1.7866256731713801</v>
          </cell>
          <cell r="J21">
            <v>2.0056289660831288</v>
          </cell>
          <cell r="K21">
            <v>2.4118819563361211</v>
          </cell>
          <cell r="L21">
            <v>1.5040182595666578</v>
          </cell>
          <cell r="M21">
            <v>23632103.693464804</v>
          </cell>
          <cell r="N21">
            <v>1.5040182595666578</v>
          </cell>
          <cell r="O21">
            <v>23724615.117866583</v>
          </cell>
          <cell r="P21">
            <v>-648431.3896288909</v>
          </cell>
          <cell r="Q21">
            <v>1.5040182595666578</v>
          </cell>
          <cell r="R21">
            <v>23904696.225553587</v>
          </cell>
          <cell r="S21">
            <v>1.4906923240816763</v>
          </cell>
          <cell r="T21">
            <v>1.4906923240816763</v>
          </cell>
          <cell r="U21">
            <v>23511355.754741311</v>
          </cell>
          <cell r="V21">
            <v>-861690.752754163</v>
          </cell>
          <cell r="W21">
            <v>-213259.3631252721</v>
          </cell>
          <cell r="X21">
            <v>-8.9889493281882695E-3</v>
          </cell>
        </row>
        <row r="22">
          <cell r="A22" t="str">
            <v>250000015</v>
          </cell>
          <cell r="B22" t="str">
            <v>CHU DE BESANCON</v>
          </cell>
          <cell r="C22" t="str">
            <v>CHR</v>
          </cell>
          <cell r="D22" t="str">
            <v>Bourgogne-Franche-Comté</v>
          </cell>
          <cell r="E22">
            <v>2009</v>
          </cell>
          <cell r="F22">
            <v>23026389.985582322</v>
          </cell>
          <cell r="G22">
            <v>1.1830367580689476</v>
          </cell>
          <cell r="H22">
            <v>2.0521489688207661</v>
          </cell>
          <cell r="I22">
            <v>2.0488048407073132</v>
          </cell>
          <cell r="J22">
            <v>2.1192012419525685</v>
          </cell>
          <cell r="K22">
            <v>1.864227594614237</v>
          </cell>
          <cell r="L22">
            <v>1.4861994626970749</v>
          </cell>
          <cell r="M22">
            <v>23352123.279240251</v>
          </cell>
          <cell r="N22">
            <v>1.4861994626970749</v>
          </cell>
          <cell r="O22">
            <v>23443538.678198822</v>
          </cell>
          <cell r="P22">
            <v>417148.69261649996</v>
          </cell>
          <cell r="Q22">
            <v>1.4861994626970749</v>
          </cell>
          <cell r="R22">
            <v>23621486.282081928</v>
          </cell>
          <cell r="S22">
            <v>1.4696198919484531</v>
          </cell>
          <cell r="T22">
            <v>1.4696198919484531</v>
          </cell>
          <cell r="U22">
            <v>23178999.143991966</v>
          </cell>
          <cell r="V22">
            <v>152609.15840964392</v>
          </cell>
          <cell r="W22">
            <v>-264539.53420685604</v>
          </cell>
          <cell r="X22">
            <v>-1.1284112771458986E-2</v>
          </cell>
        </row>
        <row r="23">
          <cell r="A23" t="str">
            <v>290000017</v>
          </cell>
          <cell r="B23" t="str">
            <v>CHRU DE BREST - CH MORLAIX - CH QUIMPER</v>
          </cell>
          <cell r="C23" t="str">
            <v>GCS</v>
          </cell>
          <cell r="D23" t="str">
            <v>Bretagne</v>
          </cell>
          <cell r="E23">
            <v>2016</v>
          </cell>
          <cell r="F23">
            <v>20725598.938606545</v>
          </cell>
          <cell r="G23">
            <v>1.0584195505799956</v>
          </cell>
          <cell r="H23">
            <v>1.6489735274392747</v>
          </cell>
          <cell r="I23">
            <v>2.5153776550915241</v>
          </cell>
          <cell r="J23">
            <v>2.2140996195943172</v>
          </cell>
          <cell r="K23">
            <v>1.9952388038991189</v>
          </cell>
          <cell r="L23">
            <v>1.4514647311457436</v>
          </cell>
          <cell r="M23">
            <v>22806348.803056542</v>
          </cell>
          <cell r="N23">
            <v>1.4514647311457436</v>
          </cell>
          <cell r="O23">
            <v>22895627.685738407</v>
          </cell>
          <cell r="P23">
            <v>2170028.7471318617</v>
          </cell>
          <cell r="Q23">
            <v>1.4514647311457436</v>
          </cell>
          <cell r="R23">
            <v>23069416.384705838</v>
          </cell>
          <cell r="S23">
            <v>1.4350597740964228</v>
          </cell>
          <cell r="T23">
            <v>1.4350597740964228</v>
          </cell>
          <cell r="U23">
            <v>22633913.338813867</v>
          </cell>
          <cell r="V23">
            <v>1908314.4002073221</v>
          </cell>
          <cell r="W23">
            <v>-261714.34692453966</v>
          </cell>
          <cell r="X23">
            <v>-1.1430756584479248E-2</v>
          </cell>
        </row>
        <row r="24">
          <cell r="A24" t="str">
            <v>510000029</v>
          </cell>
          <cell r="B24" t="str">
            <v>CHU DE REIMS</v>
          </cell>
          <cell r="C24" t="str">
            <v>CHR</v>
          </cell>
          <cell r="D24" t="str">
            <v>Grand-Est</v>
          </cell>
          <cell r="E24">
            <v>2009</v>
          </cell>
          <cell r="F24">
            <v>20163409.9377294</v>
          </cell>
          <cell r="G24">
            <v>0.92123428014228159</v>
          </cell>
          <cell r="H24">
            <v>0.90285471042253151</v>
          </cell>
          <cell r="I24">
            <v>0.8289591769884157</v>
          </cell>
          <cell r="J24">
            <v>1.016291143951545</v>
          </cell>
          <cell r="K24">
            <v>2.8620295836975473</v>
          </cell>
          <cell r="L24">
            <v>1.4041493735754198</v>
          </cell>
          <cell r="M24">
            <v>22062899.427171022</v>
          </cell>
          <cell r="N24">
            <v>1.4041493735754198</v>
          </cell>
          <cell r="O24">
            <v>22149267.96544911</v>
          </cell>
          <cell r="P24">
            <v>1985858.02771971</v>
          </cell>
          <cell r="Q24">
            <v>1.4041493735754198</v>
          </cell>
          <cell r="R24">
            <v>22317391.43931194</v>
          </cell>
          <cell r="S24">
            <v>1.3914113042114176</v>
          </cell>
          <cell r="T24">
            <v>1.3914113042114176</v>
          </cell>
          <cell r="U24">
            <v>21945485.09172494</v>
          </cell>
          <cell r="V24">
            <v>1782075.15399554</v>
          </cell>
          <cell r="W24">
            <v>-203782.87372417003</v>
          </cell>
          <cell r="X24">
            <v>-9.2004338040450467E-3</v>
          </cell>
        </row>
        <row r="25">
          <cell r="A25" t="str">
            <v>300780038</v>
          </cell>
          <cell r="B25" t="str">
            <v>CHU DE NIMES</v>
          </cell>
          <cell r="C25" t="str">
            <v>CHR</v>
          </cell>
          <cell r="D25" t="str">
            <v>Occitanie</v>
          </cell>
          <cell r="E25">
            <v>2009</v>
          </cell>
          <cell r="F25">
            <v>21937367.489961274</v>
          </cell>
          <cell r="G25">
            <v>1.3560823980053898</v>
          </cell>
          <cell r="H25">
            <v>1.9175757827909958</v>
          </cell>
          <cell r="I25">
            <v>2.4795905736063841</v>
          </cell>
          <cell r="J25">
            <v>2.3426727993419854</v>
          </cell>
          <cell r="K25">
            <v>0.84883284280685101</v>
          </cell>
          <cell r="L25">
            <v>1.3614087110804818</v>
          </cell>
          <cell r="M25">
            <v>21391330.607056577</v>
          </cell>
          <cell r="N25">
            <v>1.3614087110804818</v>
          </cell>
          <cell r="O25">
            <v>21475070.188177977</v>
          </cell>
          <cell r="P25">
            <v>-462297.30178329721</v>
          </cell>
          <cell r="Q25">
            <v>1.3614087110804818</v>
          </cell>
          <cell r="R25">
            <v>21638076.180390298</v>
          </cell>
          <cell r="S25">
            <v>1.3499773342329153</v>
          </cell>
          <cell r="T25">
            <v>1.3499773342329153</v>
          </cell>
          <cell r="U25">
            <v>21291984.169530302</v>
          </cell>
          <cell r="V25">
            <v>-645383.32043097168</v>
          </cell>
          <cell r="W25">
            <v>-183086.01864767447</v>
          </cell>
          <cell r="X25">
            <v>-8.5255143309595927E-3</v>
          </cell>
        </row>
        <row r="26">
          <cell r="A26" t="str">
            <v>860013077</v>
          </cell>
          <cell r="B26" t="str">
            <v>CHR DE POITIERS</v>
          </cell>
          <cell r="C26" t="str">
            <v>CHR</v>
          </cell>
          <cell r="D26" t="str">
            <v>Nouvelle-Aquitaine</v>
          </cell>
          <cell r="E26">
            <v>2009</v>
          </cell>
          <cell r="F26">
            <v>20961778.255021323</v>
          </cell>
          <cell r="G26">
            <v>0.92652998245662643</v>
          </cell>
          <cell r="H26">
            <v>1.786474377284931</v>
          </cell>
          <cell r="I26">
            <v>1.8688954927726393</v>
          </cell>
          <cell r="J26">
            <v>1.7078846315425631</v>
          </cell>
          <cell r="K26">
            <v>2.1365581146508421</v>
          </cell>
          <cell r="L26">
            <v>1.3594182462515554</v>
          </cell>
          <cell r="M26">
            <v>21360055.141525369</v>
          </cell>
          <cell r="N26">
            <v>1.3594182462515554</v>
          </cell>
          <cell r="O26">
            <v>21443672.290132817</v>
          </cell>
          <cell r="P26">
            <v>481894.03511149436</v>
          </cell>
          <cell r="Q26">
            <v>1.3594182462515554</v>
          </cell>
          <cell r="R26">
            <v>21606439.957372069</v>
          </cell>
          <cell r="S26">
            <v>1.3478035250197227</v>
          </cell>
          <cell r="T26">
            <v>1.3478035250197227</v>
          </cell>
          <cell r="U26">
            <v>21257698.6225206</v>
          </cell>
          <cell r="V26">
            <v>295920.367499277</v>
          </cell>
          <cell r="W26">
            <v>-185973.66761221737</v>
          </cell>
          <cell r="X26">
            <v>-8.672659472500524E-3</v>
          </cell>
        </row>
        <row r="27">
          <cell r="A27" t="str">
            <v>140000100</v>
          </cell>
          <cell r="B27" t="str">
            <v>CHU DE CAEN</v>
          </cell>
          <cell r="C27" t="str">
            <v>CHR</v>
          </cell>
          <cell r="D27" t="str">
            <v>Normandie</v>
          </cell>
          <cell r="E27">
            <v>2009</v>
          </cell>
          <cell r="F27">
            <v>21610961.716012061</v>
          </cell>
          <cell r="G27">
            <v>1.1101467270480776</v>
          </cell>
          <cell r="H27">
            <v>1.5561488351034871</v>
          </cell>
          <cell r="I27">
            <v>1.2355993167758326</v>
          </cell>
          <cell r="J27">
            <v>1.362069133699652</v>
          </cell>
          <cell r="K27">
            <v>1.906238857517534</v>
          </cell>
          <cell r="L27">
            <v>1.3506766643095789</v>
          </cell>
          <cell r="M27">
            <v>21222701.775245611</v>
          </cell>
          <cell r="N27">
            <v>1.3506766643095789</v>
          </cell>
          <cell r="O27">
            <v>21305781.233441502</v>
          </cell>
          <cell r="P27">
            <v>-305180.48257055879</v>
          </cell>
          <cell r="Q27">
            <v>1.3506766643095789</v>
          </cell>
          <cell r="R27">
            <v>21467502.242005546</v>
          </cell>
          <cell r="S27">
            <v>1.3355696690917278</v>
          </cell>
          <cell r="T27">
            <v>1.3355696690917278</v>
          </cell>
          <cell r="U27">
            <v>21064744.963117722</v>
          </cell>
          <cell r="V27">
            <v>-546216.75289433822</v>
          </cell>
          <cell r="W27">
            <v>-241036.27032377943</v>
          </cell>
          <cell r="X27">
            <v>-1.131318620438332E-2</v>
          </cell>
        </row>
        <row r="28">
          <cell r="A28" t="str">
            <v>750160012</v>
          </cell>
          <cell r="B28" t="str">
            <v>INSTUTUT CURIE - SAINT-CLOUD</v>
          </cell>
          <cell r="C28" t="str">
            <v>CLCC</v>
          </cell>
          <cell r="D28" t="str">
            <v>Île-de-France</v>
          </cell>
          <cell r="E28">
            <v>2009</v>
          </cell>
          <cell r="F28">
            <v>23417651.076206166</v>
          </cell>
          <cell r="G28">
            <v>1.8426685440092281</v>
          </cell>
          <cell r="H28">
            <v>1.3098962420721645</v>
          </cell>
          <cell r="I28">
            <v>1.2829016567923381</v>
          </cell>
          <cell r="J28">
            <v>1.223389576901625</v>
          </cell>
          <cell r="K28">
            <v>0.11748709274319183</v>
          </cell>
          <cell r="L28">
            <v>1.3265123671049472</v>
          </cell>
          <cell r="M28">
            <v>20843016.772362672</v>
          </cell>
          <cell r="N28">
            <v>1.3265123671049472</v>
          </cell>
          <cell r="O28">
            <v>20924609.896506533</v>
          </cell>
          <cell r="P28">
            <v>-2493041.1796996333</v>
          </cell>
          <cell r="Q28">
            <v>1.3265123671049472</v>
          </cell>
          <cell r="R28">
            <v>21083437.633410204</v>
          </cell>
          <cell r="S28">
            <v>1.3039726487535206</v>
          </cell>
          <cell r="T28">
            <v>1.3039726487535206</v>
          </cell>
          <cell r="U28">
            <v>20566393.442847412</v>
          </cell>
          <cell r="V28">
            <v>-2851257.6333587542</v>
          </cell>
          <cell r="W28">
            <v>-358216.45365912095</v>
          </cell>
          <cell r="X28">
            <v>-1.7119385041387412E-2</v>
          </cell>
        </row>
        <row r="29">
          <cell r="A29" t="str">
            <v>420784878</v>
          </cell>
          <cell r="B29" t="str">
            <v>CHU SAINT-ETIENNE</v>
          </cell>
          <cell r="C29" t="str">
            <v>CHR</v>
          </cell>
          <cell r="D29" t="str">
            <v>Auvergne-Rhône-Alpes</v>
          </cell>
          <cell r="E29">
            <v>2009</v>
          </cell>
          <cell r="F29">
            <v>19700954.950491861</v>
          </cell>
          <cell r="G29">
            <v>1.2228772194186295</v>
          </cell>
          <cell r="H29">
            <v>1.7574439355682838</v>
          </cell>
          <cell r="I29">
            <v>1.7731983313045037</v>
          </cell>
          <cell r="J29">
            <v>1.7420422386574135</v>
          </cell>
          <cell r="K29">
            <v>1.2170495062288473</v>
          </cell>
          <cell r="L29">
            <v>1.3018557224326892</v>
          </cell>
          <cell r="M29">
            <v>20455595.688927419</v>
          </cell>
          <cell r="N29">
            <v>1.3018557224326892</v>
          </cell>
          <cell r="O29">
            <v>20535672.194968347</v>
          </cell>
          <cell r="P29">
            <v>834717.244476486</v>
          </cell>
          <cell r="Q29">
            <v>1.3018557224326892</v>
          </cell>
          <cell r="R29">
            <v>20691547.70981209</v>
          </cell>
          <cell r="S29">
            <v>1.2845980684851155</v>
          </cell>
          <cell r="T29">
            <v>1.2845980684851155</v>
          </cell>
          <cell r="U29">
            <v>20260815.529866688</v>
          </cell>
          <cell r="V29">
            <v>559860.57937482744</v>
          </cell>
          <cell r="W29">
            <v>-274856.66510165855</v>
          </cell>
          <cell r="X29">
            <v>-1.3384351994526089E-2</v>
          </cell>
        </row>
        <row r="30">
          <cell r="A30" t="str">
            <v>870000015</v>
          </cell>
          <cell r="B30" t="str">
            <v>CHU DE LIMOGES</v>
          </cell>
          <cell r="C30" t="str">
            <v>CHR</v>
          </cell>
          <cell r="D30" t="str">
            <v>Nouvelle-Aquitaine</v>
          </cell>
          <cell r="E30">
            <v>2009</v>
          </cell>
          <cell r="F30">
            <v>17089173.156513829</v>
          </cell>
          <cell r="G30">
            <v>0.90749651489702998</v>
          </cell>
          <cell r="H30">
            <v>1.1771982170615178</v>
          </cell>
          <cell r="I30">
            <v>1.0120391502663337</v>
          </cell>
          <cell r="J30">
            <v>1.0021822095503334</v>
          </cell>
          <cell r="K30">
            <v>1.5472880685510348</v>
          </cell>
          <cell r="L30">
            <v>1.0918152696610219</v>
          </cell>
          <cell r="M30">
            <v>17155304.799405579</v>
          </cell>
          <cell r="N30">
            <v>1.0918152696610219</v>
          </cell>
          <cell r="O30">
            <v>17222461.820364255</v>
          </cell>
          <cell r="P30">
            <v>133288.66385042667</v>
          </cell>
          <cell r="Q30">
            <v>1.0918152696610219</v>
          </cell>
          <cell r="R30">
            <v>17353188.49332818</v>
          </cell>
          <cell r="S30">
            <v>1.0790160855022648</v>
          </cell>
          <cell r="T30">
            <v>1.0790160855022648</v>
          </cell>
          <cell r="U30">
            <v>17018354.922408603</v>
          </cell>
          <cell r="V30">
            <v>-70818.234105225652</v>
          </cell>
          <cell r="W30">
            <v>-204106.89795565233</v>
          </cell>
          <cell r="X30">
            <v>-1.1851203392671273E-2</v>
          </cell>
        </row>
        <row r="31">
          <cell r="A31" t="str">
            <v>750810814</v>
          </cell>
          <cell r="B31" t="str">
            <v>SERVICE DE SANTE DES ARMEES</v>
          </cell>
          <cell r="C31" t="str">
            <v>SSA</v>
          </cell>
          <cell r="D31" t="str">
            <v>SSA</v>
          </cell>
          <cell r="E31">
            <v>2009</v>
          </cell>
          <cell r="F31">
            <v>14295993.687202804</v>
          </cell>
          <cell r="G31">
            <v>1.199196470268554</v>
          </cell>
          <cell r="H31">
            <v>0.38795119792989452</v>
          </cell>
          <cell r="I31">
            <v>0.67931247727322908</v>
          </cell>
          <cell r="J31">
            <v>0.87071242231711432</v>
          </cell>
          <cell r="K31">
            <v>0.63992911565269273</v>
          </cell>
          <cell r="L31">
            <v>0.97302816010316195</v>
          </cell>
          <cell r="M31">
            <v>15288845.218438039</v>
          </cell>
          <cell r="N31">
            <v>0.97302816010316195</v>
          </cell>
          <cell r="O31">
            <v>15348695.702633703</v>
          </cell>
          <cell r="P31">
            <v>1052702.0154308993</v>
          </cell>
          <cell r="Q31">
            <v>0.97302816010316195</v>
          </cell>
          <cell r="R31">
            <v>15465199.599955078</v>
          </cell>
          <cell r="S31">
            <v>0.95953343137552272</v>
          </cell>
          <cell r="T31">
            <v>0.95953343137552272</v>
          </cell>
          <cell r="U31">
            <v>15133861.964128217</v>
          </cell>
          <cell r="V31">
            <v>837868.27692541294</v>
          </cell>
          <cell r="W31">
            <v>-214833.7385054864</v>
          </cell>
          <cell r="X31">
            <v>-1.3996872611698387E-2</v>
          </cell>
        </row>
        <row r="32">
          <cell r="A32" t="str">
            <v>690000880</v>
          </cell>
          <cell r="B32" t="str">
            <v>CENTRE LEON BERARD</v>
          </cell>
          <cell r="C32" t="str">
            <v>CLCC</v>
          </cell>
          <cell r="D32" t="str">
            <v>Auvergne-Rhône-Alpes</v>
          </cell>
          <cell r="E32">
            <v>2009</v>
          </cell>
          <cell r="F32">
            <v>10942030.241252398</v>
          </cell>
          <cell r="G32">
            <v>0.83943433568061077</v>
          </cell>
          <cell r="H32">
            <v>1.4522206257380919</v>
          </cell>
          <cell r="I32">
            <v>0.98958739066365919</v>
          </cell>
          <cell r="J32">
            <v>1.0047821649424589</v>
          </cell>
          <cell r="K32">
            <v>0.13783162499724849</v>
          </cell>
          <cell r="L32">
            <v>0.71260923515747321</v>
          </cell>
          <cell r="M32">
            <v>11196975.323301043</v>
          </cell>
          <cell r="N32">
            <v>0.71260923515747321</v>
          </cell>
          <cell r="O32">
            <v>11240807.56733595</v>
          </cell>
          <cell r="P32">
            <v>298777.32608355209</v>
          </cell>
          <cell r="Q32">
            <v>0.71260923515747321</v>
          </cell>
          <cell r="R32">
            <v>11326130.640775312</v>
          </cell>
          <cell r="S32">
            <v>0.70242343603158641</v>
          </cell>
          <cell r="T32">
            <v>0.70242343603158641</v>
          </cell>
          <cell r="U32">
            <v>11078696.138842894</v>
          </cell>
          <cell r="V32">
            <v>136665.89759049565</v>
          </cell>
          <cell r="W32">
            <v>-162111.42849305645</v>
          </cell>
          <cell r="X32">
            <v>-1.4421688790770442E-2</v>
          </cell>
        </row>
        <row r="33">
          <cell r="A33" t="str">
            <v>920000650</v>
          </cell>
          <cell r="B33" t="str">
            <v>HOPITAL FOCH - FRANCO BRITANNIQUE - MAISON JEANNE GARNIER</v>
          </cell>
          <cell r="C33" t="str">
            <v>EBNL</v>
          </cell>
          <cell r="D33" t="str">
            <v>Île-de-France</v>
          </cell>
          <cell r="E33">
            <v>2009</v>
          </cell>
          <cell r="F33">
            <v>10043967.039249906</v>
          </cell>
          <cell r="G33">
            <v>0.61091006914052481</v>
          </cell>
          <cell r="H33">
            <v>1.1678330484394284</v>
          </cell>
          <cell r="I33">
            <v>1.7727377301139646</v>
          </cell>
          <cell r="J33">
            <v>1.1400922289997344</v>
          </cell>
          <cell r="K33">
            <v>0.24715728355353794</v>
          </cell>
          <cell r="L33">
            <v>0.63567044435312536</v>
          </cell>
          <cell r="M33">
            <v>9988063.4827878717</v>
          </cell>
          <cell r="N33">
            <v>0.63567044435312536</v>
          </cell>
          <cell r="O33">
            <v>10027163.259591222</v>
          </cell>
          <cell r="P33">
            <v>-16803.779658684507</v>
          </cell>
          <cell r="Q33">
            <v>0.63567044435312536</v>
          </cell>
          <cell r="R33">
            <v>10103274.195754979</v>
          </cell>
          <cell r="S33">
            <v>0.62713474468563224</v>
          </cell>
          <cell r="T33">
            <v>0.62713474468563224</v>
          </cell>
          <cell r="U33">
            <v>9891234.9988426473</v>
          </cell>
          <cell r="V33">
            <v>-152732.04040725902</v>
          </cell>
          <cell r="W33">
            <v>-135928.26074857451</v>
          </cell>
          <cell r="X33">
            <v>-1.3556003550511245E-2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2009</v>
          </cell>
          <cell r="F34">
            <v>8918028.4674339574</v>
          </cell>
          <cell r="G34">
            <v>0.76725804218612881</v>
          </cell>
          <cell r="H34">
            <v>0.89552570365458783</v>
          </cell>
          <cell r="I34">
            <v>0.65573715332527371</v>
          </cell>
          <cell r="J34">
            <v>0.86363208106887135</v>
          </cell>
          <cell r="K34">
            <v>8.2548779199547229E-2</v>
          </cell>
          <cell r="L34">
            <v>0.60085676048821124</v>
          </cell>
          <cell r="M34">
            <v>9441048.456996765</v>
          </cell>
          <cell r="N34">
            <v>0.60085676048821124</v>
          </cell>
          <cell r="O34">
            <v>9478006.8612053804</v>
          </cell>
          <cell r="P34">
            <v>559978.39377142303</v>
          </cell>
          <cell r="Q34">
            <v>0.60085676048821124</v>
          </cell>
          <cell r="R34">
            <v>9549949.4392304085</v>
          </cell>
          <cell r="S34">
            <v>0.59113950812211535</v>
          </cell>
          <cell r="T34">
            <v>0.59113950812211535</v>
          </cell>
          <cell r="U34">
            <v>9323514.3507590331</v>
          </cell>
          <cell r="V34">
            <v>405485.88332507573</v>
          </cell>
          <cell r="W34">
            <v>-154492.5104463473</v>
          </cell>
          <cell r="X34">
            <v>-1.6300105360622145E-2</v>
          </cell>
        </row>
        <row r="35">
          <cell r="A35" t="str">
            <v>750056277</v>
          </cell>
          <cell r="B35" t="str">
            <v>GCS GDS RECHERCHE ET ENSEIGNEMENT</v>
          </cell>
          <cell r="C35" t="str">
            <v>GCS</v>
          </cell>
          <cell r="D35" t="str">
            <v>Île-de-France</v>
          </cell>
          <cell r="E35">
            <v>2013</v>
          </cell>
          <cell r="F35">
            <v>4877350.8376710191</v>
          </cell>
          <cell r="G35">
            <v>0.88607333844025782</v>
          </cell>
          <cell r="H35">
            <v>0.12583228512130565</v>
          </cell>
          <cell r="I35">
            <v>0</v>
          </cell>
          <cell r="J35">
            <v>0.20998525732012441</v>
          </cell>
          <cell r="K35">
            <v>3.2791812933231766E-2</v>
          </cell>
          <cell r="L35">
            <v>0.5551621422719395</v>
          </cell>
          <cell r="M35">
            <v>8723065.181826055</v>
          </cell>
          <cell r="N35">
            <v>0.5551621422719395</v>
          </cell>
          <cell r="O35">
            <v>8757212.9325124845</v>
          </cell>
          <cell r="P35">
            <v>3879862.0948414654</v>
          </cell>
          <cell r="Q35">
            <v>0.5551621422719395</v>
          </cell>
          <cell r="R35">
            <v>8823684.3419453911</v>
          </cell>
          <cell r="S35">
            <v>0.54372785519605105</v>
          </cell>
          <cell r="T35">
            <v>0.54372785519605105</v>
          </cell>
          <cell r="U35">
            <v>8575732.785873251</v>
          </cell>
          <cell r="V35">
            <v>3698381.9482022319</v>
          </cell>
          <cell r="W35">
            <v>-181480.14663923346</v>
          </cell>
          <cell r="X35">
            <v>-2.0723505073795889E-2</v>
          </cell>
        </row>
        <row r="36">
          <cell r="A36" t="str">
            <v>590051801</v>
          </cell>
          <cell r="B36" t="str">
            <v>GHICL - HOPITAUX PRIVES DE METZ - RESEAU SSR</v>
          </cell>
          <cell r="C36" t="str">
            <v>EBNL</v>
          </cell>
          <cell r="D36" t="str">
            <v>Hauts-de-France</v>
          </cell>
          <cell r="E36">
            <v>2009</v>
          </cell>
          <cell r="F36">
            <v>7705522.3843862982</v>
          </cell>
          <cell r="G36">
            <v>0.34230401722982329</v>
          </cell>
          <cell r="H36">
            <v>0.52154377984029199</v>
          </cell>
          <cell r="I36">
            <v>0.4993862026022271</v>
          </cell>
          <cell r="J36">
            <v>0.44571008829447478</v>
          </cell>
          <cell r="K36">
            <v>1.0443012094671822</v>
          </cell>
          <cell r="L36">
            <v>0.54043726527080715</v>
          </cell>
          <cell r="M36">
            <v>8491698.4294938501</v>
          </cell>
          <cell r="N36">
            <v>0.54043726527080715</v>
          </cell>
          <cell r="O36">
            <v>8524940.4602285083</v>
          </cell>
          <cell r="P36">
            <v>819418.07584221009</v>
          </cell>
          <cell r="Q36">
            <v>0.54043726527080715</v>
          </cell>
          <cell r="R36">
            <v>8589648.8111718968</v>
          </cell>
          <cell r="S36">
            <v>0.5360952046148576</v>
          </cell>
          <cell r="T36">
            <v>0.5360952046148576</v>
          </cell>
          <cell r="U36">
            <v>8455349.8200076278</v>
          </cell>
          <cell r="V36">
            <v>749827.43562132958</v>
          </cell>
          <cell r="W36">
            <v>-69590.640220880508</v>
          </cell>
          <cell r="X36">
            <v>-8.1631819653805709E-3</v>
          </cell>
        </row>
        <row r="37">
          <cell r="A37" t="str">
            <v>780110078</v>
          </cell>
          <cell r="B37" t="str">
            <v>CH DE VERSAILLES</v>
          </cell>
          <cell r="C37" t="str">
            <v>CH</v>
          </cell>
          <cell r="D37" t="str">
            <v>Île-de-France</v>
          </cell>
          <cell r="E37">
            <v>2009</v>
          </cell>
          <cell r="F37">
            <v>6108747.24914617</v>
          </cell>
          <cell r="G37">
            <v>0.43372883453807337</v>
          </cell>
          <cell r="H37">
            <v>0.54201805257622027</v>
          </cell>
          <cell r="I37">
            <v>0.46028617622120116</v>
          </cell>
          <cell r="J37">
            <v>0.3824624220793349</v>
          </cell>
          <cell r="K37">
            <v>0.33226734841141403</v>
          </cell>
          <cell r="L37">
            <v>0.41372936729272908</v>
          </cell>
          <cell r="M37">
            <v>6500782.31876681</v>
          </cell>
          <cell r="N37">
            <v>0.41372936729272908</v>
          </cell>
          <cell r="O37">
            <v>6526230.6089332644</v>
          </cell>
          <cell r="P37">
            <v>417483.35978709441</v>
          </cell>
          <cell r="Q37">
            <v>0.41372936729272908</v>
          </cell>
          <cell r="R37">
            <v>6575767.801896723</v>
          </cell>
          <cell r="S37">
            <v>0.40859281430496042</v>
          </cell>
          <cell r="T37">
            <v>0.40859281430496042</v>
          </cell>
          <cell r="U37">
            <v>6444368.7411303306</v>
          </cell>
          <cell r="V37">
            <v>335621.49198416062</v>
          </cell>
          <cell r="W37">
            <v>-81861.86780293379</v>
          </cell>
          <cell r="X37">
            <v>-1.2543514427896443E-2</v>
          </cell>
        </row>
        <row r="38">
          <cell r="A38" t="str">
            <v>490017258</v>
          </cell>
          <cell r="B38" t="str">
            <v>INSTITUT DE CANCEROLOGIE DE L'OUEST</v>
          </cell>
          <cell r="C38" t="str">
            <v>CLCC</v>
          </cell>
          <cell r="D38" t="str">
            <v>Pays-de-la-Loire</v>
          </cell>
          <cell r="E38">
            <v>2009</v>
          </cell>
          <cell r="F38">
            <v>6939105.3410308193</v>
          </cell>
          <cell r="G38">
            <v>0.42633500055732632</v>
          </cell>
          <cell r="H38">
            <v>1.1016826681416201</v>
          </cell>
          <cell r="I38">
            <v>0.80811523772000804</v>
          </cell>
          <cell r="J38">
            <v>0.83544558497695598</v>
          </cell>
          <cell r="K38">
            <v>6.876746264284167E-2</v>
          </cell>
          <cell r="L38">
            <v>0.41144957421657402</v>
          </cell>
          <cell r="M38">
            <v>6464960.7414470892</v>
          </cell>
          <cell r="N38">
            <v>0.41144957421657402</v>
          </cell>
          <cell r="O38">
            <v>6490268.8026612187</v>
          </cell>
          <cell r="P38">
            <v>-448836.53836960066</v>
          </cell>
          <cell r="Q38">
            <v>0.41144957421657402</v>
          </cell>
          <cell r="R38">
            <v>6539533.0284184348</v>
          </cell>
          <cell r="S38">
            <v>0.40605983136481905</v>
          </cell>
          <cell r="T38">
            <v>0.40605983136481905</v>
          </cell>
          <cell r="U38">
            <v>6404418.2684108559</v>
          </cell>
          <cell r="V38">
            <v>-534687.07261996344</v>
          </cell>
          <cell r="W38">
            <v>-85850.534250362776</v>
          </cell>
          <cell r="X38">
            <v>-1.3227577602819979E-2</v>
          </cell>
        </row>
        <row r="39">
          <cell r="A39" t="str">
            <v>750000523</v>
          </cell>
          <cell r="B39" t="str">
            <v>GH ST-JOSEPH - LEOPOLD BELLAN</v>
          </cell>
          <cell r="C39" t="str">
            <v>EBNL</v>
          </cell>
          <cell r="D39" t="str">
            <v>Île-de-France</v>
          </cell>
          <cell r="E39">
            <v>2009</v>
          </cell>
          <cell r="F39">
            <v>5357264.0950580379</v>
          </cell>
          <cell r="G39">
            <v>0.36961655235229751</v>
          </cell>
          <cell r="H39">
            <v>0.24356661875119717</v>
          </cell>
          <cell r="I39">
            <v>0.25819486581493573</v>
          </cell>
          <cell r="J39">
            <v>0.35762220108736287</v>
          </cell>
          <cell r="K39">
            <v>0.50342327498695405</v>
          </cell>
          <cell r="L39">
            <v>0.38952751985274886</v>
          </cell>
          <cell r="M39">
            <v>6120507.302398446</v>
          </cell>
          <cell r="N39">
            <v>0.38952751985274886</v>
          </cell>
          <cell r="O39">
            <v>6144466.9488163386</v>
          </cell>
          <cell r="P39">
            <v>787202.85375830065</v>
          </cell>
          <cell r="Q39">
            <v>0.38952751985274886</v>
          </cell>
          <cell r="R39">
            <v>6191106.3741048751</v>
          </cell>
          <cell r="S39">
            <v>0.38429201910204303</v>
          </cell>
          <cell r="T39">
            <v>0.38429201910204303</v>
          </cell>
          <cell r="U39">
            <v>6061094.0492915083</v>
          </cell>
          <cell r="V39">
            <v>703829.95423347037</v>
          </cell>
          <cell r="W39">
            <v>-83372.899524830282</v>
          </cell>
          <cell r="X39">
            <v>-1.3568776627709117E-2</v>
          </cell>
        </row>
        <row r="40">
          <cell r="A40" t="str">
            <v>330000662</v>
          </cell>
          <cell r="B40" t="str">
            <v>INSTITUT BERGONIE</v>
          </cell>
          <cell r="C40" t="str">
            <v>CLCC</v>
          </cell>
          <cell r="D40" t="str">
            <v>Nouvelle-Aquitaine</v>
          </cell>
          <cell r="E40">
            <v>2009</v>
          </cell>
          <cell r="F40">
            <v>6020657.7035951605</v>
          </cell>
          <cell r="G40">
            <v>0.42521531415480907</v>
          </cell>
          <cell r="H40">
            <v>0.71096872213288309</v>
          </cell>
          <cell r="I40">
            <v>0.31893048153920112</v>
          </cell>
          <cell r="J40">
            <v>0.56359090091589858</v>
          </cell>
          <cell r="K40">
            <v>0.13791548397967357</v>
          </cell>
          <cell r="L40">
            <v>0.36879615172640445</v>
          </cell>
          <cell r="M40">
            <v>5794762.6924823923</v>
          </cell>
          <cell r="N40">
            <v>0.36879615172640445</v>
          </cell>
          <cell r="O40">
            <v>5817447.1626296733</v>
          </cell>
          <cell r="P40">
            <v>-203210.54096548725</v>
          </cell>
          <cell r="Q40">
            <v>0.36879615172640445</v>
          </cell>
          <cell r="R40">
            <v>5861604.3522722581</v>
          </cell>
          <cell r="S40">
            <v>0.36289420869003342</v>
          </cell>
          <cell r="T40">
            <v>0.36289420869003342</v>
          </cell>
          <cell r="U40">
            <v>5723605.538186986</v>
          </cell>
          <cell r="V40">
            <v>-297052.16540817451</v>
          </cell>
          <cell r="W40">
            <v>-93841.624442687258</v>
          </cell>
          <cell r="X40">
            <v>-1.6131066053424681E-2</v>
          </cell>
        </row>
        <row r="41">
          <cell r="A41" t="str">
            <v>060000528</v>
          </cell>
          <cell r="B41" t="str">
            <v>CENTRE ANTOINE LACASSAGNE</v>
          </cell>
          <cell r="C41" t="str">
            <v>CLCC</v>
          </cell>
          <cell r="D41" t="str">
            <v>Provence-Alpes-Côte-d'Azur</v>
          </cell>
          <cell r="E41">
            <v>2009</v>
          </cell>
          <cell r="F41">
            <v>5459913.1175803803</v>
          </cell>
          <cell r="G41">
            <v>0.43800949960836533</v>
          </cell>
          <cell r="H41">
            <v>0.61235724333880248</v>
          </cell>
          <cell r="I41">
            <v>0.56347780469614039</v>
          </cell>
          <cell r="J41">
            <v>0.60852968676189412</v>
          </cell>
          <cell r="K41">
            <v>6.369058905127653E-2</v>
          </cell>
          <cell r="L41">
            <v>0.36774046214023587</v>
          </cell>
          <cell r="M41">
            <v>5778175.0176920388</v>
          </cell>
          <cell r="N41">
            <v>0.36774046214023587</v>
          </cell>
          <cell r="O41">
            <v>5800794.5528914081</v>
          </cell>
          <cell r="P41">
            <v>340881.4353110278</v>
          </cell>
          <cell r="Q41">
            <v>0.36774046214023587</v>
          </cell>
          <cell r="R41">
            <v>5844825.3413092466</v>
          </cell>
          <cell r="S41">
            <v>0.36283090696155845</v>
          </cell>
          <cell r="T41">
            <v>0.36283090696155845</v>
          </cell>
          <cell r="U41">
            <v>5722607.1366831865</v>
          </cell>
          <cell r="V41">
            <v>262694.01910280623</v>
          </cell>
          <cell r="W41">
            <v>-78187.416208221577</v>
          </cell>
          <cell r="X41">
            <v>-1.3478742523168491E-2</v>
          </cell>
        </row>
        <row r="42">
          <cell r="A42" t="str">
            <v>940110018</v>
          </cell>
          <cell r="B42" t="str">
            <v>CH INTERCOMMUNAL DE CRETEIL</v>
          </cell>
          <cell r="C42" t="str">
            <v>CH</v>
          </cell>
          <cell r="D42" t="str">
            <v>Île-de-France</v>
          </cell>
          <cell r="E42">
            <v>2009</v>
          </cell>
          <cell r="F42">
            <v>5155362.8436006354</v>
          </cell>
          <cell r="G42">
            <v>0.44534639732531583</v>
          </cell>
          <cell r="H42">
            <v>0.2717969576809246</v>
          </cell>
          <cell r="I42">
            <v>0.23863462400891722</v>
          </cell>
          <cell r="J42">
            <v>0.29524161044882258</v>
          </cell>
          <cell r="K42">
            <v>0.23050105931957904</v>
          </cell>
          <cell r="L42">
            <v>0.36471650463597843</v>
          </cell>
          <cell r="M42">
            <v>5730660.6495314874</v>
          </cell>
          <cell r="N42">
            <v>0.36471650463597843</v>
          </cell>
          <cell r="O42">
            <v>5753094.1825900776</v>
          </cell>
          <cell r="P42">
            <v>597731.33898944221</v>
          </cell>
          <cell r="Q42">
            <v>0.36471650463597843</v>
          </cell>
          <cell r="R42">
            <v>5796762.9025200494</v>
          </cell>
          <cell r="S42">
            <v>0.35815976022722901</v>
          </cell>
          <cell r="T42">
            <v>0.35815976022722901</v>
          </cell>
          <cell r="U42">
            <v>5648933.3202428464</v>
          </cell>
          <cell r="V42">
            <v>493570.47664221097</v>
          </cell>
          <cell r="W42">
            <v>-104160.86234723125</v>
          </cell>
          <cell r="X42">
            <v>-1.8105189840701929E-2</v>
          </cell>
        </row>
        <row r="43">
          <cell r="A43" t="str">
            <v>750000549</v>
          </cell>
          <cell r="B43" t="str">
            <v>FONDATION OPHTALMOLOGIQUE ROTHSCHILD</v>
          </cell>
          <cell r="C43" t="str">
            <v>EBNL</v>
          </cell>
          <cell r="D43" t="str">
            <v>Île-de-France</v>
          </cell>
          <cell r="E43">
            <v>2009</v>
          </cell>
          <cell r="F43">
            <v>4959149.5623123599</v>
          </cell>
          <cell r="G43">
            <v>0.32315068356963256</v>
          </cell>
          <cell r="H43">
            <v>0.82262935372727841</v>
          </cell>
          <cell r="I43">
            <v>1.1119466189062888</v>
          </cell>
          <cell r="J43">
            <v>0.96702842900287389</v>
          </cell>
          <cell r="K43">
            <v>4.979851948034214E-2</v>
          </cell>
          <cell r="L43">
            <v>0.35142285566682618</v>
          </cell>
          <cell r="M43">
            <v>5521782.2739497675</v>
          </cell>
          <cell r="N43">
            <v>0.35142285566682618</v>
          </cell>
          <cell r="O43">
            <v>5543398.1211898439</v>
          </cell>
          <cell r="P43">
            <v>584248.55887748394</v>
          </cell>
          <cell r="Q43">
            <v>0.35142285566682618</v>
          </cell>
          <cell r="R43">
            <v>5585475.1483219787</v>
          </cell>
          <cell r="S43">
            <v>0.34848061483360571</v>
          </cell>
          <cell r="T43">
            <v>0.34848061483360571</v>
          </cell>
          <cell r="U43">
            <v>5496272.8234555339</v>
          </cell>
          <cell r="V43">
            <v>537123.26114317402</v>
          </cell>
          <cell r="W43">
            <v>-47125.297734309919</v>
          </cell>
          <cell r="X43">
            <v>-8.5011569986596716E-3</v>
          </cell>
        </row>
        <row r="44">
          <cell r="A44" t="str">
            <v>590000188</v>
          </cell>
          <cell r="B44" t="str">
            <v>CENTRE OSCAR LAMBRET</v>
          </cell>
          <cell r="C44" t="str">
            <v>CLCC</v>
          </cell>
          <cell r="D44" t="str">
            <v>Hauts-de-France</v>
          </cell>
          <cell r="E44">
            <v>2009</v>
          </cell>
          <cell r="F44">
            <v>5842497.5384805091</v>
          </cell>
          <cell r="G44">
            <v>0.28532853549253923</v>
          </cell>
          <cell r="H44">
            <v>1.3412821277714395</v>
          </cell>
          <cell r="I44">
            <v>0.8801553105749238</v>
          </cell>
          <cell r="J44">
            <v>0.70776199814431506</v>
          </cell>
          <cell r="K44">
            <v>9.8850204477740872E-2</v>
          </cell>
          <cell r="L44">
            <v>0.34639921144978136</v>
          </cell>
          <cell r="M44">
            <v>5442847.5400785943</v>
          </cell>
          <cell r="N44">
            <v>0.34639921144978136</v>
          </cell>
          <cell r="O44">
            <v>5464154.3854303965</v>
          </cell>
          <cell r="P44">
            <v>-378343.15305011254</v>
          </cell>
          <cell r="Q44">
            <v>0.34639921144978136</v>
          </cell>
          <cell r="R44">
            <v>5505629.9149347758</v>
          </cell>
          <cell r="S44">
            <v>0.342458762302224</v>
          </cell>
          <cell r="T44">
            <v>0.342458762302224</v>
          </cell>
          <cell r="U44">
            <v>5401295.5334536387</v>
          </cell>
          <cell r="V44">
            <v>-441202.00502687041</v>
          </cell>
          <cell r="W44">
            <v>-62858.851976757869</v>
          </cell>
          <cell r="X44">
            <v>-1.1503857238068621E-2</v>
          </cell>
        </row>
        <row r="45">
          <cell r="A45" t="str">
            <v>970408589</v>
          </cell>
          <cell r="B45" t="str">
            <v>CHR DE LA REUNION</v>
          </cell>
          <cell r="C45" t="str">
            <v>CHR</v>
          </cell>
          <cell r="D45" t="str">
            <v>ZZ-Réunion</v>
          </cell>
          <cell r="E45">
            <v>2009</v>
          </cell>
          <cell r="F45">
            <v>4631908.697567164</v>
          </cell>
          <cell r="G45">
            <v>0.3384094895123928</v>
          </cell>
          <cell r="H45">
            <v>0.25297898816283898</v>
          </cell>
          <cell r="I45">
            <v>0.26604039070750318</v>
          </cell>
          <cell r="J45">
            <v>0.15994889213972868</v>
          </cell>
          <cell r="K45">
            <v>0.42621030049645403</v>
          </cell>
          <cell r="L45">
            <v>0.34454229035500716</v>
          </cell>
          <cell r="M45">
            <v>5413670.3997193221</v>
          </cell>
          <cell r="N45">
            <v>0.34454229035500716</v>
          </cell>
          <cell r="O45">
            <v>5434863.0267666671</v>
          </cell>
          <cell r="P45">
            <v>802954.32919950318</v>
          </cell>
          <cell r="Q45">
            <v>0.34454229035500716</v>
          </cell>
          <cell r="R45">
            <v>5476116.2209333554</v>
          </cell>
          <cell r="S45">
            <v>0.33980734887563069</v>
          </cell>
          <cell r="T45">
            <v>0.33980734887563069</v>
          </cell>
          <cell r="U45">
            <v>5359477.1626748545</v>
          </cell>
          <cell r="V45">
            <v>727568.46510769054</v>
          </cell>
          <cell r="W45">
            <v>-75385.864091812633</v>
          </cell>
          <cell r="X45">
            <v>-1.3870793747797821E-2</v>
          </cell>
        </row>
        <row r="46">
          <cell r="A46" t="str">
            <v>750140014</v>
          </cell>
          <cell r="B46" t="str">
            <v>CH STE-ANNE</v>
          </cell>
          <cell r="C46" t="str">
            <v>CH</v>
          </cell>
          <cell r="D46" t="str">
            <v>Île-de-France</v>
          </cell>
          <cell r="E46">
            <v>2009</v>
          </cell>
          <cell r="F46">
            <v>6096498.1184430756</v>
          </cell>
          <cell r="G46">
            <v>0.36761967820456226</v>
          </cell>
          <cell r="H46">
            <v>0.21204809673823372</v>
          </cell>
          <cell r="I46">
            <v>0.20894408459769612</v>
          </cell>
          <cell r="J46">
            <v>0.31196464902004084</v>
          </cell>
          <cell r="K46">
            <v>0.33961932808292106</v>
          </cell>
          <cell r="L46">
            <v>0.3411097948777454</v>
          </cell>
          <cell r="M46">
            <v>5359736.8197710505</v>
          </cell>
          <cell r="N46">
            <v>0.3411097948777454</v>
          </cell>
          <cell r="O46">
            <v>5380718.3157075634</v>
          </cell>
          <cell r="P46">
            <v>-715779.80273551214</v>
          </cell>
          <cell r="Q46">
            <v>0.3411097948777454</v>
          </cell>
          <cell r="R46">
            <v>5421560.5257763229</v>
          </cell>
          <cell r="S46">
            <v>0.33614494536095596</v>
          </cell>
          <cell r="T46">
            <v>0.33614494536095596</v>
          </cell>
          <cell r="U46">
            <v>5301713.3501429977</v>
          </cell>
          <cell r="V46">
            <v>-794784.76830007788</v>
          </cell>
          <cell r="W46">
            <v>-79004.965564565733</v>
          </cell>
          <cell r="X46">
            <v>-1.4682977425882328E-2</v>
          </cell>
        </row>
        <row r="47">
          <cell r="A47" t="str">
            <v>340000207</v>
          </cell>
          <cell r="B47" t="str">
            <v>CENTRE PAUL LAMARQUE</v>
          </cell>
          <cell r="C47" t="str">
            <v>CLCC</v>
          </cell>
          <cell r="D47" t="str">
            <v>Occitanie</v>
          </cell>
          <cell r="E47">
            <v>2009</v>
          </cell>
          <cell r="F47">
            <v>5268535.2974942587</v>
          </cell>
          <cell r="G47">
            <v>0.3192861055547811</v>
          </cell>
          <cell r="H47">
            <v>0.96904160730267308</v>
          </cell>
          <cell r="I47">
            <v>0.90020399099722881</v>
          </cell>
          <cell r="J47">
            <v>0.79795676610972555</v>
          </cell>
          <cell r="K47">
            <v>3.6083763321516402E-2</v>
          </cell>
          <cell r="L47">
            <v>0.33531938271413136</v>
          </cell>
          <cell r="M47">
            <v>5268754.1340170531</v>
          </cell>
          <cell r="N47">
            <v>0.33531938271413136</v>
          </cell>
          <cell r="O47">
            <v>5289379.4645455191</v>
          </cell>
          <cell r="P47">
            <v>20844.16705126036</v>
          </cell>
          <cell r="Q47">
            <v>0.33531938271413136</v>
          </cell>
          <cell r="R47">
            <v>5329528.3693104666</v>
          </cell>
          <cell r="S47">
            <v>0.33206283722216928</v>
          </cell>
          <cell r="T47">
            <v>0.33206283722216928</v>
          </cell>
          <cell r="U47">
            <v>5237329.9122397648</v>
          </cell>
          <cell r="V47">
            <v>-31205.385254493915</v>
          </cell>
          <cell r="W47">
            <v>-52049.552305754274</v>
          </cell>
          <cell r="X47">
            <v>-9.8403891523835951E-3</v>
          </cell>
        </row>
        <row r="48">
          <cell r="A48" t="str">
            <v>310782347</v>
          </cell>
          <cell r="B48" t="str">
            <v>INSTITUT CLAUDIUS REGAUD</v>
          </cell>
          <cell r="C48" t="str">
            <v>CLCC</v>
          </cell>
          <cell r="D48" t="str">
            <v>Occitanie</v>
          </cell>
          <cell r="E48">
            <v>2009</v>
          </cell>
          <cell r="F48">
            <v>5354329.873457511</v>
          </cell>
          <cell r="G48">
            <v>0.3946542414367844</v>
          </cell>
          <cell r="H48">
            <v>0.62059110808357676</v>
          </cell>
          <cell r="I48">
            <v>0.37412938482361408</v>
          </cell>
          <cell r="J48">
            <v>0.39659675382674531</v>
          </cell>
          <cell r="K48">
            <v>8.2599169844439449E-2</v>
          </cell>
          <cell r="L48">
            <v>0.32801583458614586</v>
          </cell>
          <cell r="M48">
            <v>5153996.081318615</v>
          </cell>
          <cell r="N48">
            <v>0.32801583458614586</v>
          </cell>
          <cell r="O48">
            <v>5174172.174189087</v>
          </cell>
          <cell r="P48">
            <v>-180157.69926842395</v>
          </cell>
          <cell r="Q48">
            <v>0.32801583458614586</v>
          </cell>
          <cell r="R48">
            <v>5213446.6008494189</v>
          </cell>
          <cell r="S48">
            <v>0.32358646708054595</v>
          </cell>
          <cell r="T48">
            <v>0.32358646708054595</v>
          </cell>
          <cell r="U48">
            <v>5103639.7129349923</v>
          </cell>
          <cell r="V48">
            <v>-250690.16052251868</v>
          </cell>
          <cell r="W48">
            <v>-70532.461254094727</v>
          </cell>
          <cell r="X48">
            <v>-1.3631641715739542E-2</v>
          </cell>
        </row>
        <row r="49">
          <cell r="A49" t="str">
            <v>210987731</v>
          </cell>
          <cell r="B49" t="str">
            <v>CENTRE GEORGES-FRANCOIS LECLERC</v>
          </cell>
          <cell r="C49" t="str">
            <v>CLCC</v>
          </cell>
          <cell r="D49" t="str">
            <v>Bourgogne-Franche-Comté</v>
          </cell>
          <cell r="E49">
            <v>2009</v>
          </cell>
          <cell r="F49">
            <v>4457058.1420783633</v>
          </cell>
          <cell r="G49">
            <v>0.35992800077967824</v>
          </cell>
          <cell r="H49">
            <v>0.48557208065710833</v>
          </cell>
          <cell r="I49">
            <v>0.34856023141545572</v>
          </cell>
          <cell r="J49">
            <v>0.36484306330309452</v>
          </cell>
          <cell r="K49">
            <v>0.1247224976491127</v>
          </cell>
          <cell r="L49">
            <v>0.30760842457619986</v>
          </cell>
          <cell r="M49">
            <v>4833341.7100019734</v>
          </cell>
          <cell r="N49">
            <v>0.30760842457619986</v>
          </cell>
          <cell r="O49">
            <v>4852262.5531064523</v>
          </cell>
          <cell r="P49">
            <v>395204.411028089</v>
          </cell>
          <cell r="Q49">
            <v>0.30760842457619986</v>
          </cell>
          <cell r="R49">
            <v>4889093.5327033997</v>
          </cell>
          <cell r="S49">
            <v>0.30271342053913086</v>
          </cell>
          <cell r="T49">
            <v>0.30271342053913086</v>
          </cell>
          <cell r="U49">
            <v>4774427.8326613046</v>
          </cell>
          <cell r="V49">
            <v>317369.69058294129</v>
          </cell>
          <cell r="W49">
            <v>-77834.720445147716</v>
          </cell>
          <cell r="X49">
            <v>-1.6040912789296074E-2</v>
          </cell>
        </row>
        <row r="50">
          <cell r="A50" t="str">
            <v>920000684</v>
          </cell>
          <cell r="B50" t="str">
            <v>CENTRE CHIRURGICAL MARIE LANNELONGUE</v>
          </cell>
          <cell r="C50" t="str">
            <v>EBNL</v>
          </cell>
          <cell r="D50" t="str">
            <v>Île-de-France</v>
          </cell>
          <cell r="E50">
            <v>2009</v>
          </cell>
          <cell r="F50">
            <v>4002370.2200317709</v>
          </cell>
          <cell r="G50">
            <v>0.37371439577439153</v>
          </cell>
          <cell r="H50">
            <v>0.2059032819888052</v>
          </cell>
          <cell r="I50">
            <v>0.23323162917808954</v>
          </cell>
          <cell r="J50">
            <v>0.16191884952147556</v>
          </cell>
          <cell r="K50">
            <v>6.562517908049019E-2</v>
          </cell>
          <cell r="L50">
            <v>0.2712641063297957</v>
          </cell>
          <cell r="M50">
            <v>4262276.3708652165</v>
          </cell>
          <cell r="N50">
            <v>0.2712641063297957</v>
          </cell>
          <cell r="O50">
            <v>4278961.6928059729</v>
          </cell>
          <cell r="P50">
            <v>276591.472774202</v>
          </cell>
          <cell r="Q50">
            <v>0.2712641063297957</v>
          </cell>
          <cell r="R50">
            <v>4311441.0463197194</v>
          </cell>
          <cell r="S50">
            <v>0.26740223334692381</v>
          </cell>
          <cell r="T50">
            <v>0.26740223334692381</v>
          </cell>
          <cell r="U50">
            <v>4217496.0830397401</v>
          </cell>
          <cell r="V50">
            <v>215125.86300796922</v>
          </cell>
          <cell r="W50">
            <v>-61465.609766232781</v>
          </cell>
          <cell r="X50">
            <v>-1.436460856136482E-2</v>
          </cell>
        </row>
        <row r="51">
          <cell r="A51" t="str">
            <v>750150104</v>
          </cell>
          <cell r="B51" t="str">
            <v>INSTITUT MUTUALISTE MONTSOURIS - CLINIQUE MUTUALISTE DE L'ESTUAIRE</v>
          </cell>
          <cell r="C51" t="str">
            <v>EBNL</v>
          </cell>
          <cell r="D51" t="str">
            <v>Île-de-France</v>
          </cell>
          <cell r="E51">
            <v>2009</v>
          </cell>
          <cell r="F51">
            <v>3291294.8124676864</v>
          </cell>
          <cell r="G51">
            <v>0.33586675264636429</v>
          </cell>
          <cell r="H51">
            <v>0.12176716638207832</v>
          </cell>
          <cell r="I51">
            <v>8.0369157162036825E-2</v>
          </cell>
          <cell r="J51">
            <v>0.2337619331236154</v>
          </cell>
          <cell r="K51">
            <v>0.11747750275795449</v>
          </cell>
          <cell r="L51">
            <v>0.25135740239717813</v>
          </cell>
          <cell r="M51">
            <v>3949489.41596065</v>
          </cell>
          <cell r="N51">
            <v>0.25135740239717813</v>
          </cell>
          <cell r="O51">
            <v>3964950.2863202919</v>
          </cell>
          <cell r="P51">
            <v>673655.47385260556</v>
          </cell>
          <cell r="Q51">
            <v>0.25135740239717813</v>
          </cell>
          <cell r="R51">
            <v>3995046.1439743433</v>
          </cell>
          <cell r="S51">
            <v>0.24585998109752094</v>
          </cell>
          <cell r="T51">
            <v>0.24585998109752094</v>
          </cell>
          <cell r="U51">
            <v>3877729.4201194732</v>
          </cell>
          <cell r="V51">
            <v>586434.60765178688</v>
          </cell>
          <cell r="W51">
            <v>-87220.86620081868</v>
          </cell>
          <cell r="X51">
            <v>-2.1997972207052512E-2</v>
          </cell>
        </row>
        <row r="52">
          <cell r="A52" t="str">
            <v>450000088</v>
          </cell>
          <cell r="B52" t="str">
            <v>CHR D'ORLEANS</v>
          </cell>
          <cell r="C52" t="str">
            <v>CHR</v>
          </cell>
          <cell r="D52" t="str">
            <v>Centre-Val-de-Loire</v>
          </cell>
          <cell r="E52">
            <v>2009</v>
          </cell>
          <cell r="F52">
            <v>3385167.4440151919</v>
          </cell>
          <cell r="G52">
            <v>0.2349470709352873</v>
          </cell>
          <cell r="H52">
            <v>0.30960186878146101</v>
          </cell>
          <cell r="I52">
            <v>0.2436787830451968</v>
          </cell>
          <cell r="J52">
            <v>0.30963815088701663</v>
          </cell>
          <cell r="K52">
            <v>0.24670865935292441</v>
          </cell>
          <cell r="L52">
            <v>0.24546136928535034</v>
          </cell>
          <cell r="M52">
            <v>3856847.1458335822</v>
          </cell>
          <cell r="N52">
            <v>0.24546136928535034</v>
          </cell>
          <cell r="O52">
            <v>3871945.3540925309</v>
          </cell>
          <cell r="P52">
            <v>486777.91007733904</v>
          </cell>
          <cell r="Q52">
            <v>0.24546136928535034</v>
          </cell>
          <cell r="R52">
            <v>3901335.2600954077</v>
          </cell>
          <cell r="S52">
            <v>0.24203021009408732</v>
          </cell>
          <cell r="T52">
            <v>0.24203021009408732</v>
          </cell>
          <cell r="U52">
            <v>3817325.86999293</v>
          </cell>
          <cell r="V52">
            <v>432158.42597773811</v>
          </cell>
          <cell r="W52">
            <v>-54619.48409960093</v>
          </cell>
          <cell r="X52">
            <v>-1.4106470805914076E-2</v>
          </cell>
        </row>
        <row r="53">
          <cell r="A53" t="str">
            <v>140000555</v>
          </cell>
          <cell r="B53" t="str">
            <v>CENTRE FRANCOIS BACLESSE</v>
          </cell>
          <cell r="C53" t="str">
            <v>CLCC</v>
          </cell>
          <cell r="D53" t="str">
            <v>Normandie</v>
          </cell>
          <cell r="E53">
            <v>2009</v>
          </cell>
          <cell r="F53">
            <v>3743804.6172260256</v>
          </cell>
          <cell r="G53">
            <v>0.20866357635988997</v>
          </cell>
          <cell r="H53">
            <v>0.66551728802186128</v>
          </cell>
          <cell r="I53">
            <v>0.48764145069217424</v>
          </cell>
          <cell r="J53">
            <v>0.49417250209046015</v>
          </cell>
          <cell r="K53">
            <v>7.8612657004033026E-2</v>
          </cell>
          <cell r="L53">
            <v>0.22804194077983259</v>
          </cell>
          <cell r="M53">
            <v>3583141.8645945764</v>
          </cell>
          <cell r="N53">
            <v>0.22804194077983259</v>
          </cell>
          <cell r="O53">
            <v>3597168.6123622311</v>
          </cell>
          <cell r="P53">
            <v>-146636.00486379443</v>
          </cell>
          <cell r="Q53">
            <v>0.22804194077983259</v>
          </cell>
          <cell r="R53">
            <v>3624472.8322634967</v>
          </cell>
          <cell r="S53">
            <v>0.22561772058787155</v>
          </cell>
          <cell r="T53">
            <v>0.22561772058787155</v>
          </cell>
          <cell r="U53">
            <v>3558466.3633275866</v>
          </cell>
          <cell r="V53">
            <v>-185338.253898439</v>
          </cell>
          <cell r="W53">
            <v>-38702.24903464457</v>
          </cell>
          <cell r="X53">
            <v>-1.0759086716602122E-2</v>
          </cell>
        </row>
        <row r="54">
          <cell r="A54" t="str">
            <v>750050932</v>
          </cell>
          <cell r="B54" t="str">
            <v>UNICANCER</v>
          </cell>
          <cell r="C54" t="str">
            <v>GCS</v>
          </cell>
          <cell r="D54" t="str">
            <v>Île-de-France</v>
          </cell>
          <cell r="E54">
            <v>2012</v>
          </cell>
          <cell r="F54">
            <v>2986696.2545687435</v>
          </cell>
          <cell r="G54">
            <v>1.2279327510201433E-2</v>
          </cell>
          <cell r="H54">
            <v>1.7305101253825006</v>
          </cell>
          <cell r="I54">
            <v>2.2009333499589236</v>
          </cell>
          <cell r="J54">
            <v>0</v>
          </cell>
          <cell r="K54">
            <v>0</v>
          </cell>
          <cell r="L54">
            <v>0.22359698764989919</v>
          </cell>
          <cell r="M54">
            <v>3513299.8978424952</v>
          </cell>
          <cell r="N54">
            <v>0.22359698764989919</v>
          </cell>
          <cell r="O54">
            <v>3527053.2387264012</v>
          </cell>
          <cell r="P54">
            <v>540356.98415765772</v>
          </cell>
          <cell r="Q54">
            <v>0.22359698764989919</v>
          </cell>
          <cell r="R54">
            <v>3553825.249608153</v>
          </cell>
          <cell r="S54">
            <v>0.2232914136761226</v>
          </cell>
          <cell r="T54">
            <v>0.2232914136761226</v>
          </cell>
          <cell r="U54">
            <v>3521775.6066145692</v>
          </cell>
          <cell r="V54">
            <v>535079.35204582568</v>
          </cell>
          <cell r="W54">
            <v>-5277.6321118320338</v>
          </cell>
          <cell r="X54">
            <v>-1.4963290187640481E-3</v>
          </cell>
        </row>
        <row r="55">
          <cell r="A55" t="str">
            <v>540001286</v>
          </cell>
          <cell r="B55" t="str">
            <v>CENTRE ALEXIS VAUTRIN</v>
          </cell>
          <cell r="C55" t="str">
            <v>CLCC</v>
          </cell>
          <cell r="D55" t="str">
            <v>Grand-Est</v>
          </cell>
          <cell r="E55">
            <v>2009</v>
          </cell>
          <cell r="F55">
            <v>3267137.3192855325</v>
          </cell>
          <cell r="G55">
            <v>0.21416946845485738</v>
          </cell>
          <cell r="H55">
            <v>0.33635366658105981</v>
          </cell>
          <cell r="I55">
            <v>0.20563984992766965</v>
          </cell>
          <cell r="J55">
            <v>0.29429733221940857</v>
          </cell>
          <cell r="K55">
            <v>0.15552086875455892</v>
          </cell>
          <cell r="L55">
            <v>0.20896343495831063</v>
          </cell>
          <cell r="M55">
            <v>3283368.0918875327</v>
          </cell>
          <cell r="N55">
            <v>0.20896343495831063</v>
          </cell>
          <cell r="O55">
            <v>3296221.3301330921</v>
          </cell>
          <cell r="P55">
            <v>29084.010847559664</v>
          </cell>
          <cell r="Q55">
            <v>0.20896343495831063</v>
          </cell>
          <cell r="R55">
            <v>3321241.2170885978</v>
          </cell>
          <cell r="S55">
            <v>0.20690008307823812</v>
          </cell>
          <cell r="T55">
            <v>0.20690008307823812</v>
          </cell>
          <cell r="U55">
            <v>3263249.8204716449</v>
          </cell>
          <cell r="V55">
            <v>-3887.4988138875924</v>
          </cell>
          <cell r="W55">
            <v>-32971.509661447257</v>
          </cell>
          <cell r="X55">
            <v>-1.000282030822122E-2</v>
          </cell>
        </row>
        <row r="56">
          <cell r="A56" t="str">
            <v>780001236</v>
          </cell>
          <cell r="B56" t="str">
            <v>CH INTERCOMMUNAL DE POISSY ST-GERMAIN</v>
          </cell>
          <cell r="C56" t="str">
            <v>CH</v>
          </cell>
          <cell r="D56" t="str">
            <v>Île-de-France</v>
          </cell>
          <cell r="E56">
            <v>2009</v>
          </cell>
          <cell r="F56">
            <v>3329546.3063045009</v>
          </cell>
          <cell r="G56">
            <v>0.22309899475624018</v>
          </cell>
          <cell r="H56">
            <v>8.8005079981222589E-2</v>
          </cell>
          <cell r="I56">
            <v>1.837336688608136E-2</v>
          </cell>
          <cell r="J56">
            <v>0.42324228511628781</v>
          </cell>
          <cell r="K56">
            <v>0.16823175708495217</v>
          </cell>
          <cell r="L56">
            <v>0.19869784210733538</v>
          </cell>
          <cell r="M56">
            <v>3122068.4845283534</v>
          </cell>
          <cell r="N56">
            <v>0.19869784210733538</v>
          </cell>
          <cell r="O56">
            <v>3134290.2911999067</v>
          </cell>
          <cell r="P56">
            <v>-195256.01510459417</v>
          </cell>
          <cell r="Q56">
            <v>0.19869784210733538</v>
          </cell>
          <cell r="R56">
            <v>3158081.0445861164</v>
          </cell>
          <cell r="S56">
            <v>0.19577015241572335</v>
          </cell>
          <cell r="T56">
            <v>0.19577015241572335</v>
          </cell>
          <cell r="U56">
            <v>3087707.3861915236</v>
          </cell>
          <cell r="V56">
            <v>-241838.92011297727</v>
          </cell>
          <cell r="W56">
            <v>-46582.905008383095</v>
          </cell>
          <cell r="X56">
            <v>-1.4862345437234427E-2</v>
          </cell>
        </row>
        <row r="57">
          <cell r="A57" t="str">
            <v>750110025</v>
          </cell>
          <cell r="B57" t="str">
            <v>CHNO DES QUINZE-VINGT</v>
          </cell>
          <cell r="C57" t="str">
            <v>CH</v>
          </cell>
          <cell r="D57" t="str">
            <v>Île-de-France</v>
          </cell>
          <cell r="E57">
            <v>2009</v>
          </cell>
          <cell r="F57">
            <v>2949721.2808385249</v>
          </cell>
          <cell r="G57">
            <v>0.29888866961941357</v>
          </cell>
          <cell r="H57">
            <v>0.11412871486835308</v>
          </cell>
          <cell r="I57">
            <v>0.11824728799762033</v>
          </cell>
          <cell r="J57">
            <v>0.13649895751064761</v>
          </cell>
          <cell r="K57">
            <v>0</v>
          </cell>
          <cell r="L57">
            <v>0.19757384022970256</v>
          </cell>
          <cell r="M57">
            <v>3104407.4430117956</v>
          </cell>
          <cell r="N57">
            <v>0.19757384022970256</v>
          </cell>
          <cell r="O57">
            <v>3116560.1128799431</v>
          </cell>
          <cell r="P57">
            <v>166838.83204141818</v>
          </cell>
          <cell r="Q57">
            <v>0.19757384022970256</v>
          </cell>
          <cell r="R57">
            <v>3140216.2857835828</v>
          </cell>
          <cell r="S57">
            <v>0.19350534103599124</v>
          </cell>
          <cell r="T57">
            <v>0.19350534103599124</v>
          </cell>
          <cell r="U57">
            <v>3051986.5434622429</v>
          </cell>
          <cell r="V57">
            <v>102265.26262371801</v>
          </cell>
          <cell r="W57">
            <v>-64573.569417700171</v>
          </cell>
          <cell r="X57">
            <v>-2.0719500692713798E-2</v>
          </cell>
        </row>
        <row r="58">
          <cell r="A58" t="str">
            <v>630000479</v>
          </cell>
          <cell r="B58" t="str">
            <v>CENTRE REGIONAL JEAN PERRIN</v>
          </cell>
          <cell r="C58" t="str">
            <v>CLCC</v>
          </cell>
          <cell r="D58" t="str">
            <v>Auvergne-Rhône-Alpes</v>
          </cell>
          <cell r="E58">
            <v>2009</v>
          </cell>
          <cell r="F58">
            <v>2914780.1579690333</v>
          </cell>
          <cell r="G58">
            <v>0.20619006657166328</v>
          </cell>
          <cell r="H58">
            <v>0.49963012153389064</v>
          </cell>
          <cell r="I58">
            <v>0.29589085273394727</v>
          </cell>
          <cell r="J58">
            <v>0.36584333289971771</v>
          </cell>
          <cell r="K58">
            <v>5.0272532604015943E-2</v>
          </cell>
          <cell r="L58">
            <v>0.19466955999472174</v>
          </cell>
          <cell r="M58">
            <v>3058773.5211951002</v>
          </cell>
          <cell r="N58">
            <v>0.19466955999472174</v>
          </cell>
          <cell r="O58">
            <v>3070747.5502125192</v>
          </cell>
          <cell r="P58">
            <v>155967.3922434859</v>
          </cell>
          <cell r="Q58">
            <v>0.19466955999472174</v>
          </cell>
          <cell r="R58">
            <v>3094055.9839857183</v>
          </cell>
          <cell r="S58">
            <v>0.19204453404856464</v>
          </cell>
          <cell r="T58">
            <v>0.19204453404856464</v>
          </cell>
          <cell r="U58">
            <v>3028946.5423731133</v>
          </cell>
          <cell r="V58">
            <v>114166.38440407999</v>
          </cell>
          <cell r="W58">
            <v>-41801.007839405909</v>
          </cell>
          <cell r="X58">
            <v>-1.361264876251809E-2</v>
          </cell>
        </row>
        <row r="59">
          <cell r="A59" t="str">
            <v>760000166</v>
          </cell>
          <cell r="B59" t="str">
            <v>CENTRE HENRI BECQUEREL</v>
          </cell>
          <cell r="C59" t="str">
            <v>CLCC</v>
          </cell>
          <cell r="D59" t="str">
            <v>Normandie</v>
          </cell>
          <cell r="E59">
            <v>2009</v>
          </cell>
          <cell r="F59">
            <v>2723740.0233969544</v>
          </cell>
          <cell r="G59">
            <v>0.18396811025880855</v>
          </cell>
          <cell r="H59">
            <v>0.36196083731880174</v>
          </cell>
          <cell r="I59">
            <v>0.22340374590604528</v>
          </cell>
          <cell r="J59">
            <v>0.27605557742928116</v>
          </cell>
          <cell r="K59">
            <v>8.8589848791447601E-2</v>
          </cell>
          <cell r="L59">
            <v>0.17576560352768489</v>
          </cell>
          <cell r="M59">
            <v>2761742.3803800442</v>
          </cell>
          <cell r="N59">
            <v>0.17576560352768489</v>
          </cell>
          <cell r="O59">
            <v>2772553.6363204271</v>
          </cell>
          <cell r="P59">
            <v>48813.612923472654</v>
          </cell>
          <cell r="Q59">
            <v>0.17576560352768489</v>
          </cell>
          <cell r="R59">
            <v>2793598.6365225259</v>
          </cell>
          <cell r="S59">
            <v>0.17316094917977953</v>
          </cell>
          <cell r="T59">
            <v>0.17316094917977953</v>
          </cell>
          <cell r="U59">
            <v>2731112.6603556657</v>
          </cell>
          <cell r="V59">
            <v>7372.6369587113149</v>
          </cell>
          <cell r="W59">
            <v>-41440.975964761339</v>
          </cell>
          <cell r="X59">
            <v>-1.4946861774605524E-2</v>
          </cell>
        </row>
        <row r="60">
          <cell r="A60" t="str">
            <v>850000019</v>
          </cell>
          <cell r="B60" t="str">
            <v>CH DE LA ROCHE/YON</v>
          </cell>
          <cell r="C60" t="str">
            <v>CH</v>
          </cell>
          <cell r="D60" t="str">
            <v>Pays-de-la-Loire</v>
          </cell>
          <cell r="E60">
            <v>2010</v>
          </cell>
          <cell r="F60">
            <v>1639915.6867007639</v>
          </cell>
          <cell r="G60">
            <v>0.13847566948635315</v>
          </cell>
          <cell r="H60">
            <v>0.43001346723236866</v>
          </cell>
          <cell r="I60">
            <v>0.73828399544582313</v>
          </cell>
          <cell r="J60">
            <v>0.56685191914206912</v>
          </cell>
          <cell r="K60">
            <v>0</v>
          </cell>
          <cell r="L60">
            <v>0.17001583890479519</v>
          </cell>
          <cell r="M60">
            <v>2671398.3749686372</v>
          </cell>
          <cell r="N60">
            <v>0.17001583890479519</v>
          </cell>
          <cell r="O60">
            <v>2681855.9657112374</v>
          </cell>
          <cell r="P60">
            <v>1041940.2790104735</v>
          </cell>
          <cell r="Q60">
            <v>0.17001583890479519</v>
          </cell>
          <cell r="R60">
            <v>2702212.5274747442</v>
          </cell>
          <cell r="S60">
            <v>0.16760325962612085</v>
          </cell>
          <cell r="T60">
            <v>0.16760325962612085</v>
          </cell>
          <cell r="U60">
            <v>2643456.197543344</v>
          </cell>
          <cell r="V60">
            <v>1003540.5108425801</v>
          </cell>
          <cell r="W60">
            <v>-38399.768167893402</v>
          </cell>
          <cell r="X60">
            <v>-1.4318355891909225E-2</v>
          </cell>
        </row>
        <row r="61">
          <cell r="A61" t="str">
            <v>970211207</v>
          </cell>
          <cell r="B61" t="str">
            <v>CHU DE FORT-DE-FRANCE</v>
          </cell>
          <cell r="C61" t="str">
            <v>CHR</v>
          </cell>
          <cell r="D61" t="str">
            <v>ZZ-Martinique</v>
          </cell>
          <cell r="E61">
            <v>2009</v>
          </cell>
          <cell r="F61">
            <v>2314713.2800509697</v>
          </cell>
          <cell r="G61">
            <v>0.16386848718114694</v>
          </cell>
          <cell r="H61">
            <v>0.29271179385890617</v>
          </cell>
          <cell r="I61">
            <v>0.44115633292836554</v>
          </cell>
          <cell r="J61">
            <v>0.54950132901837723</v>
          </cell>
          <cell r="K61">
            <v>2.4674571362678407E-2</v>
          </cell>
          <cell r="L61">
            <v>0.16683253528339279</v>
          </cell>
          <cell r="M61">
            <v>2621380.2579742074</v>
          </cell>
          <cell r="N61">
            <v>0.16683253528339279</v>
          </cell>
          <cell r="O61">
            <v>2631642.0452746316</v>
          </cell>
          <cell r="P61">
            <v>316928.7652236619</v>
          </cell>
          <cell r="Q61">
            <v>0.16683253528339279</v>
          </cell>
          <cell r="R61">
            <v>2651617.459509776</v>
          </cell>
          <cell r="S61">
            <v>0.164268624131991</v>
          </cell>
          <cell r="T61">
            <v>0.164268624131991</v>
          </cell>
          <cell r="U61">
            <v>2590861.9766244343</v>
          </cell>
          <cell r="V61">
            <v>276148.69657346467</v>
          </cell>
          <cell r="W61">
            <v>-40780.068650197238</v>
          </cell>
          <cell r="X61">
            <v>-1.549605453500859E-2</v>
          </cell>
        </row>
        <row r="62">
          <cell r="A62" t="str">
            <v>590781902</v>
          </cell>
          <cell r="B62" t="str">
            <v>CH DE TOURCOING</v>
          </cell>
          <cell r="C62" t="str">
            <v>CH</v>
          </cell>
          <cell r="D62" t="str">
            <v>Hauts-de-France</v>
          </cell>
          <cell r="E62">
            <v>2009</v>
          </cell>
          <cell r="F62">
            <v>2520136.8744027051</v>
          </cell>
          <cell r="G62">
            <v>0.14827710046291329</v>
          </cell>
          <cell r="H62">
            <v>6.1304813833885724E-2</v>
          </cell>
          <cell r="I62">
            <v>6.3938453706896256E-2</v>
          </cell>
          <cell r="J62">
            <v>7.4051727939218576E-2</v>
          </cell>
          <cell r="K62">
            <v>0.26493809489258141</v>
          </cell>
          <cell r="L62">
            <v>0.16505123283320508</v>
          </cell>
          <cell r="M62">
            <v>2593391.2864677128</v>
          </cell>
          <cell r="N62">
            <v>0.16505123283320508</v>
          </cell>
          <cell r="O62">
            <v>2603543.5067293663</v>
          </cell>
          <cell r="P62">
            <v>83406.632326661143</v>
          </cell>
          <cell r="Q62">
            <v>0.16505123283320508</v>
          </cell>
          <cell r="R62">
            <v>2623305.6396985985</v>
          </cell>
          <cell r="S62">
            <v>0.16299661163809764</v>
          </cell>
          <cell r="T62">
            <v>0.16299661163809764</v>
          </cell>
          <cell r="U62">
            <v>2570799.6620976417</v>
          </cell>
          <cell r="V62">
            <v>50662.787694936618</v>
          </cell>
          <cell r="W62">
            <v>-32743.844631724525</v>
          </cell>
          <cell r="X62">
            <v>-1.2576645847127836E-2</v>
          </cell>
        </row>
        <row r="63">
          <cell r="A63" t="str">
            <v>570005165</v>
          </cell>
          <cell r="B63" t="str">
            <v>CHR METZ-THIONVILLE</v>
          </cell>
          <cell r="C63" t="str">
            <v>CHR</v>
          </cell>
          <cell r="D63" t="str">
            <v>Grand-Est</v>
          </cell>
          <cell r="E63">
            <v>2009</v>
          </cell>
          <cell r="F63">
            <v>2304803.9518483388</v>
          </cell>
          <cell r="G63">
            <v>7.3603033425135966E-2</v>
          </cell>
          <cell r="H63">
            <v>0.10390176529479539</v>
          </cell>
          <cell r="I63">
            <v>9.2880318897176656E-2</v>
          </cell>
          <cell r="J63">
            <v>0.13857987473874098</v>
          </cell>
          <cell r="K63">
            <v>0.40743801738606455</v>
          </cell>
          <cell r="L63">
            <v>0.1623875340217058</v>
          </cell>
          <cell r="M63">
            <v>2551537.5349450107</v>
          </cell>
          <cell r="N63">
            <v>0.1623875340217058</v>
          </cell>
          <cell r="O63">
            <v>2561525.9124011253</v>
          </cell>
          <cell r="P63">
            <v>256721.96055278648</v>
          </cell>
          <cell r="Q63">
            <v>0.1623875340217058</v>
          </cell>
          <cell r="R63">
            <v>2580969.1118537807</v>
          </cell>
          <cell r="S63">
            <v>0.16133985182590033</v>
          </cell>
          <cell r="T63">
            <v>0.16133985182590033</v>
          </cell>
          <cell r="U63">
            <v>2544669.0724947699</v>
          </cell>
          <cell r="V63">
            <v>239865.12064643111</v>
          </cell>
          <cell r="W63">
            <v>-16856.839906355366</v>
          </cell>
          <cell r="X63">
            <v>-6.5807805514464177E-3</v>
          </cell>
        </row>
        <row r="64">
          <cell r="A64" t="str">
            <v>620100685</v>
          </cell>
          <cell r="B64" t="str">
            <v>CH DE LENS</v>
          </cell>
          <cell r="C64" t="str">
            <v>CH</v>
          </cell>
          <cell r="D64" t="str">
            <v>Hauts-de-France</v>
          </cell>
          <cell r="E64">
            <v>2011</v>
          </cell>
          <cell r="F64">
            <v>2443102.3503485387</v>
          </cell>
          <cell r="G64">
            <v>8.3286960380472411E-2</v>
          </cell>
          <cell r="H64">
            <v>4.8425687020973829E-2</v>
          </cell>
          <cell r="I64">
            <v>4.2381916539962327E-3</v>
          </cell>
          <cell r="J64">
            <v>5.2195679588322969E-2</v>
          </cell>
          <cell r="K64">
            <v>0.40515256330449245</v>
          </cell>
          <cell r="L64">
            <v>0.15624465756506284</v>
          </cell>
          <cell r="M64">
            <v>2455016.7031823983</v>
          </cell>
          <cell r="N64">
            <v>0.15624465756506284</v>
          </cell>
          <cell r="O64">
            <v>2464627.2353249248</v>
          </cell>
          <cell r="P64">
            <v>21524.884976386093</v>
          </cell>
          <cell r="Q64">
            <v>0.15624465756506284</v>
          </cell>
          <cell r="R64">
            <v>2483334.9277518773</v>
          </cell>
          <cell r="S64">
            <v>0.155199885597579</v>
          </cell>
          <cell r="T64">
            <v>0.155199885597579</v>
          </cell>
          <cell r="U64">
            <v>2447828.8808709951</v>
          </cell>
          <cell r="V64">
            <v>4726.5305224563926</v>
          </cell>
          <cell r="W64">
            <v>-16798.3544539297</v>
          </cell>
          <cell r="X64">
            <v>-6.8157789596588157E-3</v>
          </cell>
        </row>
        <row r="65">
          <cell r="A65" t="str">
            <v>690805361</v>
          </cell>
          <cell r="B65" t="str">
            <v>CH SAINT-JOSEPH/SAINT-LUC - GH MUTUALISTE DE GRENOBLE</v>
          </cell>
          <cell r="C65" t="str">
            <v>EBNL</v>
          </cell>
          <cell r="D65" t="str">
            <v>Auvergne-Rhône-Alpes</v>
          </cell>
          <cell r="E65">
            <v>2009</v>
          </cell>
          <cell r="F65">
            <v>1935396.0844218601</v>
          </cell>
          <cell r="G65">
            <v>0.13506406800395102</v>
          </cell>
          <cell r="H65">
            <v>0.12859544259715094</v>
          </cell>
          <cell r="I65">
            <v>7.9608570084036684E-2</v>
          </cell>
          <cell r="J65">
            <v>0.12528400495991127</v>
          </cell>
          <cell r="K65">
            <v>0.21961006763874269</v>
          </cell>
          <cell r="L65">
            <v>0.15240353860791805</v>
          </cell>
          <cell r="M65">
            <v>2394662.5679072505</v>
          </cell>
          <cell r="N65">
            <v>0.15240353860791805</v>
          </cell>
          <cell r="O65">
            <v>2404036.834709405</v>
          </cell>
          <cell r="P65">
            <v>468640.75028754491</v>
          </cell>
          <cell r="Q65">
            <v>0.15240353860791805</v>
          </cell>
          <cell r="R65">
            <v>2422284.6171903443</v>
          </cell>
          <cell r="S65">
            <v>0.15088439942400006</v>
          </cell>
          <cell r="T65">
            <v>0.15088439942400006</v>
          </cell>
          <cell r="U65">
            <v>2379764.580114508</v>
          </cell>
          <cell r="V65">
            <v>444368.49569264799</v>
          </cell>
          <cell r="W65">
            <v>-24272.25459489692</v>
          </cell>
          <cell r="X65">
            <v>-1.0096457027802114E-2</v>
          </cell>
        </row>
        <row r="66">
          <cell r="A66" t="str">
            <v>350002812</v>
          </cell>
          <cell r="B66" t="str">
            <v>CENTRE EUGÈNE MARQUIS</v>
          </cell>
          <cell r="C66" t="str">
            <v>CLCC</v>
          </cell>
          <cell r="D66" t="str">
            <v>Bretagne</v>
          </cell>
          <cell r="E66">
            <v>2009</v>
          </cell>
          <cell r="F66">
            <v>2237832.4966087206</v>
          </cell>
          <cell r="G66">
            <v>0.17719767612698778</v>
          </cell>
          <cell r="H66">
            <v>0.31675309375851302</v>
          </cell>
          <cell r="I66">
            <v>0.11852459842599322</v>
          </cell>
          <cell r="J66">
            <v>0.23308726502610105</v>
          </cell>
          <cell r="K66">
            <v>4.8070566689704136E-2</v>
          </cell>
          <cell r="L66">
            <v>0.15160001101981058</v>
          </cell>
          <cell r="M66">
            <v>2382037.0248582005</v>
          </cell>
          <cell r="N66">
            <v>0.15160001101981058</v>
          </cell>
          <cell r="O66">
            <v>2391361.8670730875</v>
          </cell>
          <cell r="P66">
            <v>153529.37046436686</v>
          </cell>
          <cell r="Q66">
            <v>0.15160001101981058</v>
          </cell>
          <cell r="R66">
            <v>2409513.4405238484</v>
          </cell>
          <cell r="S66">
            <v>0.14868687246980694</v>
          </cell>
          <cell r="T66">
            <v>0.14868687246980694</v>
          </cell>
          <cell r="U66">
            <v>2345104.9544050265</v>
          </cell>
          <cell r="V66">
            <v>107272.45779630588</v>
          </cell>
          <cell r="W66">
            <v>-46256.912668060977</v>
          </cell>
          <cell r="X66">
            <v>-1.9343334568045625E-2</v>
          </cell>
        </row>
        <row r="67">
          <cell r="A67" t="str">
            <v>590782215</v>
          </cell>
          <cell r="B67" t="str">
            <v>CH DE VALENCIENNES</v>
          </cell>
          <cell r="C67" t="str">
            <v>CH</v>
          </cell>
          <cell r="D67" t="str">
            <v>Hauts-de-France</v>
          </cell>
          <cell r="E67">
            <v>2012</v>
          </cell>
          <cell r="F67">
            <v>2361949.1122281272</v>
          </cell>
          <cell r="G67">
            <v>0.12696748367782393</v>
          </cell>
          <cell r="H67">
            <v>6.5570317533137246E-2</v>
          </cell>
          <cell r="I67">
            <v>0</v>
          </cell>
          <cell r="J67">
            <v>9.4846891724688812E-2</v>
          </cell>
          <cell r="K67">
            <v>0.25561391234326192</v>
          </cell>
          <cell r="L67">
            <v>0.14748421142581994</v>
          </cell>
          <cell r="M67">
            <v>2317366.9304839931</v>
          </cell>
          <cell r="N67">
            <v>0.14748421142581994</v>
          </cell>
          <cell r="O67">
            <v>2326438.6118874536</v>
          </cell>
          <cell r="P67">
            <v>-35510.500340673607</v>
          </cell>
          <cell r="Q67">
            <v>0.14748421142581994</v>
          </cell>
          <cell r="R67">
            <v>2344097.3869661274</v>
          </cell>
          <cell r="S67">
            <v>0.14607275068980419</v>
          </cell>
          <cell r="T67">
            <v>0.14607275068980419</v>
          </cell>
          <cell r="U67">
            <v>2303874.751389307</v>
          </cell>
          <cell r="V67">
            <v>-58074.360838820226</v>
          </cell>
          <cell r="W67">
            <v>-22563.86049814662</v>
          </cell>
          <cell r="X67">
            <v>-9.6988849750221547E-3</v>
          </cell>
        </row>
        <row r="68">
          <cell r="A68" t="str">
            <v>910002773</v>
          </cell>
          <cell r="B68" t="str">
            <v>CH SUD FRANCILIEN</v>
          </cell>
          <cell r="C68" t="str">
            <v>CH</v>
          </cell>
          <cell r="D68" t="str">
            <v>Île-de-France</v>
          </cell>
          <cell r="E68">
            <v>2011</v>
          </cell>
          <cell r="F68">
            <v>1919972.2577270682</v>
          </cell>
          <cell r="G68">
            <v>0.15206899824675879</v>
          </cell>
          <cell r="H68">
            <v>6.5686730289066061E-2</v>
          </cell>
          <cell r="I68">
            <v>0</v>
          </cell>
          <cell r="J68">
            <v>0.11466376536403283</v>
          </cell>
          <cell r="K68">
            <v>0.18877785191857774</v>
          </cell>
          <cell r="L68">
            <v>0.14663518270815964</v>
          </cell>
          <cell r="M68">
            <v>2304026.4443782866</v>
          </cell>
          <cell r="N68">
            <v>0.14663518270815964</v>
          </cell>
          <cell r="O68">
            <v>2313045.9024423501</v>
          </cell>
          <cell r="P68">
            <v>393073.6447152819</v>
          </cell>
          <cell r="Q68">
            <v>0.14663518270815964</v>
          </cell>
          <cell r="R68">
            <v>2330603.0204892945</v>
          </cell>
          <cell r="S68">
            <v>0.14458056151305221</v>
          </cell>
          <cell r="T68">
            <v>0.14458056151305221</v>
          </cell>
          <cell r="U68">
            <v>2280339.7871171841</v>
          </cell>
          <cell r="V68">
            <v>360367.52939011599</v>
          </cell>
          <cell r="W68">
            <v>-32706.115325165913</v>
          </cell>
          <cell r="X68">
            <v>-1.4139847069455671E-2</v>
          </cell>
        </row>
        <row r="69">
          <cell r="A69" t="str">
            <v>970100228</v>
          </cell>
          <cell r="B69" t="str">
            <v>CHU DE POINTE A PITRE</v>
          </cell>
          <cell r="C69" t="str">
            <v>CHR</v>
          </cell>
          <cell r="D69" t="str">
            <v>ZZ-Guadeloupe</v>
          </cell>
          <cell r="E69">
            <v>2009</v>
          </cell>
          <cell r="F69">
            <v>2004653.4421367855</v>
          </cell>
          <cell r="G69">
            <v>0.14706208093817646</v>
          </cell>
          <cell r="H69">
            <v>0.26098681640413141</v>
          </cell>
          <cell r="I69">
            <v>0.45160368556916752</v>
          </cell>
          <cell r="J69">
            <v>0.43827698163266404</v>
          </cell>
          <cell r="K69">
            <v>0</v>
          </cell>
          <cell r="L69">
            <v>0.14496080543674389</v>
          </cell>
          <cell r="M69">
            <v>2277717.5501555009</v>
          </cell>
          <cell r="N69">
            <v>0.14496080543674389</v>
          </cell>
          <cell r="O69">
            <v>2286634.0180960204</v>
          </cell>
          <cell r="P69">
            <v>281980.57595923496</v>
          </cell>
          <cell r="Q69">
            <v>0.14496080543674389</v>
          </cell>
          <cell r="R69">
            <v>2303990.6573842769</v>
          </cell>
          <cell r="S69">
            <v>0.14266172506261515</v>
          </cell>
          <cell r="T69">
            <v>0.14266172506261515</v>
          </cell>
          <cell r="U69">
            <v>2250075.6972761215</v>
          </cell>
          <cell r="V69">
            <v>245422.25513933599</v>
          </cell>
          <cell r="W69">
            <v>-36558.320819898974</v>
          </cell>
          <cell r="X69">
            <v>-1.5987832128177417E-2</v>
          </cell>
        </row>
        <row r="70">
          <cell r="A70" t="str">
            <v>740781133</v>
          </cell>
          <cell r="B70" t="str">
            <v>CH ANNECY-GENEVOIS</v>
          </cell>
          <cell r="C70" t="str">
            <v>CH</v>
          </cell>
          <cell r="D70" t="str">
            <v>Auvergne-Rhône-Alpes</v>
          </cell>
          <cell r="E70">
            <v>2012</v>
          </cell>
          <cell r="F70">
            <v>1481915.9667520793</v>
          </cell>
          <cell r="G70">
            <v>0.17800625056268929</v>
          </cell>
          <cell r="H70">
            <v>0.19497785587967459</v>
          </cell>
          <cell r="I70">
            <v>5.0817008117637598E-2</v>
          </cell>
          <cell r="J70">
            <v>0.17494725783247606</v>
          </cell>
          <cell r="K70">
            <v>0</v>
          </cell>
          <cell r="L70">
            <v>0.12732035817076479</v>
          </cell>
          <cell r="M70">
            <v>2000539.4797849797</v>
          </cell>
          <cell r="N70">
            <v>0.12732035817076479</v>
          </cell>
          <cell r="O70">
            <v>2008370.8924788095</v>
          </cell>
          <cell r="P70">
            <v>526454.92572673014</v>
          </cell>
          <cell r="Q70">
            <v>0.12732035817076479</v>
          </cell>
          <cell r="R70">
            <v>2023615.3823542872</v>
          </cell>
          <cell r="S70">
            <v>0.12471279359453777</v>
          </cell>
          <cell r="T70">
            <v>0.12471279359453777</v>
          </cell>
          <cell r="U70">
            <v>1966983.2667684315</v>
          </cell>
          <cell r="V70">
            <v>485067.30001635221</v>
          </cell>
          <cell r="W70">
            <v>-41387.625710377935</v>
          </cell>
          <cell r="X70">
            <v>-2.0607561016429448E-2</v>
          </cell>
        </row>
        <row r="71">
          <cell r="A71" t="str">
            <v>130014228</v>
          </cell>
          <cell r="B71" t="str">
            <v>HOPITAL ST-JOSEPH - INSTITUT ARNAUD TZANCK</v>
          </cell>
          <cell r="C71" t="str">
            <v>EBNL</v>
          </cell>
          <cell r="D71" t="str">
            <v>Provence-Alpes-Côte-d'Azur</v>
          </cell>
          <cell r="E71">
            <v>2009</v>
          </cell>
          <cell r="F71">
            <v>1409700.4533241678</v>
          </cell>
          <cell r="G71">
            <v>0.16920951559437725</v>
          </cell>
          <cell r="H71">
            <v>7.9432687442744412E-2</v>
          </cell>
          <cell r="I71">
            <v>7.783251878688624E-2</v>
          </cell>
          <cell r="J71">
            <v>0.18581118612369474</v>
          </cell>
          <cell r="K71">
            <v>0</v>
          </cell>
          <cell r="L71">
            <v>0.11760774314420383</v>
          </cell>
          <cell r="M71">
            <v>1847928.6161984396</v>
          </cell>
          <cell r="N71">
            <v>0.11760774314420383</v>
          </cell>
          <cell r="O71">
            <v>1855162.6107126309</v>
          </cell>
          <cell r="P71">
            <v>445462.15738846315</v>
          </cell>
          <cell r="Q71">
            <v>0.11760774314420383</v>
          </cell>
          <cell r="R71">
            <v>1869244.1768926049</v>
          </cell>
          <cell r="S71">
            <v>0.1149216024032914</v>
          </cell>
          <cell r="T71">
            <v>0.1149216024032914</v>
          </cell>
          <cell r="U71">
            <v>1812555.571903968</v>
          </cell>
          <cell r="V71">
            <v>402855.11857980024</v>
          </cell>
          <cell r="W71">
            <v>-42607.03880866291</v>
          </cell>
          <cell r="X71">
            <v>-2.2966740792763229E-2</v>
          </cell>
        </row>
        <row r="72">
          <cell r="A72" t="str">
            <v>950110080</v>
          </cell>
          <cell r="B72" t="str">
            <v>CH DE PONTOISE</v>
          </cell>
          <cell r="C72" t="str">
            <v>CH</v>
          </cell>
          <cell r="D72" t="str">
            <v>Île-de-France</v>
          </cell>
          <cell r="E72">
            <v>2012</v>
          </cell>
          <cell r="F72">
            <v>1371289.0850474443</v>
          </cell>
          <cell r="G72">
            <v>0.13157031275458425</v>
          </cell>
          <cell r="H72">
            <v>0.13736263301142268</v>
          </cell>
          <cell r="I72">
            <v>6.8728076990661274E-2</v>
          </cell>
          <cell r="J72">
            <v>0.14451686759149421</v>
          </cell>
          <cell r="K72">
            <v>8.018943785999437E-2</v>
          </cell>
          <cell r="L72">
            <v>0.11610521087152353</v>
          </cell>
          <cell r="M72">
            <v>1824319.8612881177</v>
          </cell>
          <cell r="N72">
            <v>0.11610521087152353</v>
          </cell>
          <cell r="O72">
            <v>1831461.4357802309</v>
          </cell>
          <cell r="P72">
            <v>460172.35073278658</v>
          </cell>
          <cell r="Q72">
            <v>0.11610521087152353</v>
          </cell>
          <cell r="R72">
            <v>1845363.0987746692</v>
          </cell>
          <cell r="S72">
            <v>0.11414953743935326</v>
          </cell>
          <cell r="T72">
            <v>0.11414953743935326</v>
          </cell>
          <cell r="U72">
            <v>1800378.4822794518</v>
          </cell>
          <cell r="V72">
            <v>429089.39723200747</v>
          </cell>
          <cell r="W72">
            <v>-31082.953500779113</v>
          </cell>
          <cell r="X72">
            <v>-1.69716669395975E-2</v>
          </cell>
        </row>
        <row r="73">
          <cell r="A73" t="str">
            <v>420013492</v>
          </cell>
          <cell r="B73" t="str">
            <v>INSTITUT CANCEROLOGIE LUCIEN NEUWIRTH</v>
          </cell>
          <cell r="C73" t="str">
            <v>CH</v>
          </cell>
          <cell r="D73" t="str">
            <v>Auvergne-Rhône-Alpes</v>
          </cell>
          <cell r="E73">
            <v>2009</v>
          </cell>
          <cell r="F73">
            <v>1689916.2911767543</v>
          </cell>
          <cell r="G73">
            <v>8.9473044349004244E-2</v>
          </cell>
          <cell r="H73">
            <v>0.23725537064730878</v>
          </cell>
          <cell r="I73">
            <v>0.22741017643672001</v>
          </cell>
          <cell r="J73">
            <v>0.2370589108420606</v>
          </cell>
          <cell r="K73">
            <v>7.6268732863096003E-2</v>
          </cell>
          <cell r="L73">
            <v>0.10778997134848053</v>
          </cell>
          <cell r="M73">
            <v>1693665.461719081</v>
          </cell>
          <cell r="N73">
            <v>0.10778997134848053</v>
          </cell>
          <cell r="O73">
            <v>1700295.5699124138</v>
          </cell>
          <cell r="P73">
            <v>10379.278735659551</v>
          </cell>
          <cell r="Q73">
            <v>0.10778997134848053</v>
          </cell>
          <cell r="R73">
            <v>1713201.6216272232</v>
          </cell>
          <cell r="S73">
            <v>0.10652984248519229</v>
          </cell>
          <cell r="T73">
            <v>0.10652984248519229</v>
          </cell>
          <cell r="U73">
            <v>1680199.8539228265</v>
          </cell>
          <cell r="V73">
            <v>-9716.437253927812</v>
          </cell>
          <cell r="W73">
            <v>-20095.715989587363</v>
          </cell>
          <cell r="X73">
            <v>-1.1818954507199322E-2</v>
          </cell>
        </row>
        <row r="74">
          <cell r="A74" t="str">
            <v>900000365</v>
          </cell>
          <cell r="B74" t="str">
            <v>CH DE BELFORT-MONTBELIARD</v>
          </cell>
          <cell r="C74" t="str">
            <v>CH</v>
          </cell>
          <cell r="D74" t="str">
            <v>Bourgogne-Franche-Comté</v>
          </cell>
          <cell r="E74">
            <v>2013</v>
          </cell>
          <cell r="F74">
            <v>1175341.2602260371</v>
          </cell>
          <cell r="G74">
            <v>0.1679166237078317</v>
          </cell>
          <cell r="H74">
            <v>5.8078798876440504E-2</v>
          </cell>
          <cell r="I74">
            <v>0</v>
          </cell>
          <cell r="J74">
            <v>8.8118802206091557E-2</v>
          </cell>
          <cell r="K74">
            <v>0</v>
          </cell>
          <cell r="L74">
            <v>0.10746906025114691</v>
          </cell>
          <cell r="M74">
            <v>1688623.0998459235</v>
          </cell>
          <cell r="N74">
            <v>0.10746906025114691</v>
          </cell>
          <cell r="O74">
            <v>1695233.4689552845</v>
          </cell>
          <cell r="P74">
            <v>519892.20872924733</v>
          </cell>
          <cell r="Q74">
            <v>0.10746906025114691</v>
          </cell>
          <cell r="R74">
            <v>1708101.0969172509</v>
          </cell>
          <cell r="S74">
            <v>0.10654651787317374</v>
          </cell>
          <cell r="T74">
            <v>0.10654651787317374</v>
          </cell>
          <cell r="U74">
            <v>1680462.8598918291</v>
          </cell>
          <cell r="V74">
            <v>505121.59966579196</v>
          </cell>
          <cell r="W74">
            <v>-14770.609063455369</v>
          </cell>
          <cell r="X74">
            <v>-8.7130235061711001E-3</v>
          </cell>
        </row>
        <row r="75">
          <cell r="A75" t="str">
            <v>670000033</v>
          </cell>
          <cell r="B75" t="str">
            <v>CENTRE PAUL STRAUSS</v>
          </cell>
          <cell r="C75" t="str">
            <v>CLCC</v>
          </cell>
          <cell r="D75" t="str">
            <v>Grand-Est</v>
          </cell>
          <cell r="E75">
            <v>2009</v>
          </cell>
          <cell r="F75">
            <v>1561549.3560701932</v>
          </cell>
          <cell r="G75">
            <v>0.11690948891239683</v>
          </cell>
          <cell r="H75">
            <v>0.18450121927415036</v>
          </cell>
          <cell r="I75">
            <v>8.6866894925282323E-2</v>
          </cell>
          <cell r="J75">
            <v>0.2278128987110129</v>
          </cell>
          <cell r="K75">
            <v>4.2633997076936089E-2</v>
          </cell>
          <cell r="L75">
            <v>0.10484195484608144</v>
          </cell>
          <cell r="M75">
            <v>1647344.3274964062</v>
          </cell>
          <cell r="N75">
            <v>0.10484195484608144</v>
          </cell>
          <cell r="O75">
            <v>1653793.1046426841</v>
          </cell>
          <cell r="P75">
            <v>92243.748572490877</v>
          </cell>
          <cell r="Q75">
            <v>0.10484195484608144</v>
          </cell>
          <cell r="R75">
            <v>1666346.1805383139</v>
          </cell>
          <cell r="S75">
            <v>0.10316275310447096</v>
          </cell>
          <cell r="T75">
            <v>0.10316275310447096</v>
          </cell>
          <cell r="U75">
            <v>1627093.766899188</v>
          </cell>
          <cell r="V75">
            <v>65544.41082899482</v>
          </cell>
          <cell r="W75">
            <v>-26699.337743496057</v>
          </cell>
          <cell r="X75">
            <v>-1.6144303461263176E-2</v>
          </cell>
        </row>
        <row r="76">
          <cell r="A76" t="str">
            <v>750006728</v>
          </cell>
          <cell r="B76" t="str">
            <v>GH DIACONESSES CROIX ST-SIMON</v>
          </cell>
          <cell r="C76" t="str">
            <v>EBNL</v>
          </cell>
          <cell r="D76" t="str">
            <v>Île-de-France</v>
          </cell>
          <cell r="E76">
            <v>2009</v>
          </cell>
          <cell r="F76">
            <v>1553994.6822553165</v>
          </cell>
          <cell r="G76">
            <v>9.8724310265535645E-2</v>
          </cell>
          <cell r="H76">
            <v>6.2366596615238648E-2</v>
          </cell>
          <cell r="I76">
            <v>5.1182082595164026E-2</v>
          </cell>
          <cell r="J76">
            <v>9.6004244877953615E-2</v>
          </cell>
          <cell r="K76">
            <v>0.11909809449105777</v>
          </cell>
          <cell r="L76">
            <v>9.9094456933776109E-2</v>
          </cell>
          <cell r="M76">
            <v>1557035.9381017811</v>
          </cell>
          <cell r="N76">
            <v>9.9094456933776109E-2</v>
          </cell>
          <cell r="O76">
            <v>1563131.189474531</v>
          </cell>
          <cell r="P76">
            <v>9136.507219214458</v>
          </cell>
          <cell r="Q76">
            <v>9.9094456933776109E-2</v>
          </cell>
          <cell r="R76">
            <v>1574996.098332365</v>
          </cell>
          <cell r="S76">
            <v>9.7662624599508585E-2</v>
          </cell>
          <cell r="T76">
            <v>9.7662624599508585E-2</v>
          </cell>
          <cell r="U76">
            <v>1540345.1629868236</v>
          </cell>
          <cell r="V76">
            <v>-13649.519268492935</v>
          </cell>
          <cell r="W76">
            <v>-22786.026487707393</v>
          </cell>
          <cell r="X76">
            <v>-1.4577168340788621E-2</v>
          </cell>
        </row>
        <row r="77">
          <cell r="A77" t="str">
            <v>720000025</v>
          </cell>
          <cell r="B77" t="str">
            <v>CH DU MANS</v>
          </cell>
          <cell r="C77" t="str">
            <v>CH</v>
          </cell>
          <cell r="D77" t="str">
            <v>Pays-de-la-Loire</v>
          </cell>
          <cell r="E77">
            <v>2009</v>
          </cell>
          <cell r="F77">
            <v>1488682.7888040855</v>
          </cell>
          <cell r="G77">
            <v>0.10253799223999881</v>
          </cell>
          <cell r="H77">
            <v>0.12832681902954884</v>
          </cell>
          <cell r="I77">
            <v>0</v>
          </cell>
          <cell r="J77">
            <v>0.12957227437953997</v>
          </cell>
          <cell r="K77">
            <v>9.8126872069907112E-2</v>
          </cell>
          <cell r="L77">
            <v>9.8295379383282838E-2</v>
          </cell>
          <cell r="M77">
            <v>1544480.3169101756</v>
          </cell>
          <cell r="N77">
            <v>9.8295379383282838E-2</v>
          </cell>
          <cell r="O77">
            <v>1550526.4174152857</v>
          </cell>
          <cell r="P77">
            <v>61843.628611200256</v>
          </cell>
          <cell r="Q77">
            <v>9.8295379383282838E-2</v>
          </cell>
          <cell r="R77">
            <v>1562295.6500607431</v>
          </cell>
          <cell r="S77">
            <v>9.6974135725239247E-2</v>
          </cell>
          <cell r="T77">
            <v>9.6974135725239247E-2</v>
          </cell>
          <cell r="U77">
            <v>1529486.2442182577</v>
          </cell>
          <cell r="V77">
            <v>40803.455414172262</v>
          </cell>
          <cell r="W77">
            <v>-21040.173197027994</v>
          </cell>
          <cell r="X77">
            <v>-1.3569696691851135E-2</v>
          </cell>
        </row>
        <row r="78">
          <cell r="A78" t="str">
            <v>590782421</v>
          </cell>
          <cell r="B78" t="str">
            <v>CH DE ROUBAIX</v>
          </cell>
          <cell r="C78" t="str">
            <v>CH</v>
          </cell>
          <cell r="D78" t="str">
            <v>Hauts-de-France</v>
          </cell>
          <cell r="E78">
            <v>2009</v>
          </cell>
          <cell r="F78">
            <v>1089211.5303328766</v>
          </cell>
          <cell r="G78">
            <v>4.6193705219850209E-2</v>
          </cell>
          <cell r="H78">
            <v>3.9089372881460173E-2</v>
          </cell>
          <cell r="I78">
            <v>0</v>
          </cell>
          <cell r="J78">
            <v>7.0497747430736932E-2</v>
          </cell>
          <cell r="K78">
            <v>0.23115783132953299</v>
          </cell>
          <cell r="L78">
            <v>9.047550637000315E-2</v>
          </cell>
          <cell r="M78">
            <v>1421609.4350281977</v>
          </cell>
          <cell r="N78">
            <v>9.047550637000315E-2</v>
          </cell>
          <cell r="O78">
            <v>1427174.5389852286</v>
          </cell>
          <cell r="P78">
            <v>337963.00865235203</v>
          </cell>
          <cell r="Q78">
            <v>9.047550637000315E-2</v>
          </cell>
          <cell r="R78">
            <v>1438007.4722305653</v>
          </cell>
          <cell r="S78">
            <v>8.9884730020701728E-2</v>
          </cell>
          <cell r="T78">
            <v>8.9884730020701728E-2</v>
          </cell>
          <cell r="U78">
            <v>1417671.3935502928</v>
          </cell>
          <cell r="V78">
            <v>328459.86321741622</v>
          </cell>
          <cell r="W78">
            <v>-9503.14543493581</v>
          </cell>
          <cell r="X78">
            <v>-6.6587128450966348E-3</v>
          </cell>
        </row>
        <row r="79">
          <cell r="A79" t="str">
            <v>950110015</v>
          </cell>
          <cell r="B79" t="str">
            <v>CH D'ARGENTEUIL</v>
          </cell>
          <cell r="C79" t="str">
            <v>CH</v>
          </cell>
          <cell r="D79" t="str">
            <v>Île-de-France</v>
          </cell>
          <cell r="E79">
            <v>2013</v>
          </cell>
          <cell r="F79">
            <v>815892.22673111805</v>
          </cell>
          <cell r="G79">
            <v>0.12384181163475942</v>
          </cell>
          <cell r="H79">
            <v>7.2691022409089576E-2</v>
          </cell>
          <cell r="I79">
            <v>0</v>
          </cell>
          <cell r="J79">
            <v>7.2501805114997764E-2</v>
          </cell>
          <cell r="K79">
            <v>2.2565301861657242E-2</v>
          </cell>
          <cell r="L79">
            <v>8.684449088336979E-2</v>
          </cell>
          <cell r="M79">
            <v>1364556.5808178908</v>
          </cell>
          <cell r="N79">
            <v>8.684449088336979E-2</v>
          </cell>
          <cell r="O79">
            <v>1369898.3427958223</v>
          </cell>
          <cell r="P79">
            <v>554006.11606470426</v>
          </cell>
          <cell r="Q79">
            <v>8.684449088336979E-2</v>
          </cell>
          <cell r="R79">
            <v>1380296.5224823491</v>
          </cell>
          <cell r="S79">
            <v>8.5150738000150897E-2</v>
          </cell>
          <cell r="T79">
            <v>8.5150738000150897E-2</v>
          </cell>
          <cell r="U79">
            <v>1343006.3746612717</v>
          </cell>
          <cell r="V79">
            <v>527114.14793015365</v>
          </cell>
          <cell r="W79">
            <v>-26891.968134550611</v>
          </cell>
          <cell r="X79">
            <v>-1.9630630459532387E-2</v>
          </cell>
        </row>
        <row r="80">
          <cell r="A80" t="str">
            <v>770020030</v>
          </cell>
          <cell r="B80" t="str">
            <v>GH EST FRANCILIEN</v>
          </cell>
          <cell r="C80" t="str">
            <v>GCS</v>
          </cell>
          <cell r="D80" t="str">
            <v>Île-de-France</v>
          </cell>
          <cell r="E80">
            <v>2012</v>
          </cell>
          <cell r="F80">
            <v>1064726.8519709748</v>
          </cell>
          <cell r="G80">
            <v>9.70336658678492E-2</v>
          </cell>
          <cell r="H80">
            <v>5.9663042288415416E-2</v>
          </cell>
          <cell r="I80">
            <v>0</v>
          </cell>
          <cell r="J80">
            <v>8.9290454659022814E-2</v>
          </cell>
          <cell r="K80">
            <v>7.8520336867928281E-2</v>
          </cell>
          <cell r="L80">
            <v>8.4703369249915339E-2</v>
          </cell>
          <cell r="M80">
            <v>1330913.8985297815</v>
          </cell>
          <cell r="N80">
            <v>8.4703369249915339E-2</v>
          </cell>
          <cell r="O80">
            <v>1336123.961167716</v>
          </cell>
          <cell r="P80">
            <v>271397.10919674113</v>
          </cell>
          <cell r="Q80">
            <v>8.4703369249915339E-2</v>
          </cell>
          <cell r="R80">
            <v>1346265.7772409737</v>
          </cell>
          <cell r="S80">
            <v>8.3056180019843384E-2</v>
          </cell>
          <cell r="T80">
            <v>8.3056180019843384E-2</v>
          </cell>
          <cell r="U80">
            <v>1309970.7864125161</v>
          </cell>
          <cell r="V80">
            <v>245243.93444154132</v>
          </cell>
          <cell r="W80">
            <v>-26153.174755199812</v>
          </cell>
          <cell r="X80">
            <v>-1.9573913435653862E-2</v>
          </cell>
        </row>
        <row r="81">
          <cell r="A81" t="str">
            <v>640781290</v>
          </cell>
          <cell r="B81" t="str">
            <v>CH DE PAU</v>
          </cell>
          <cell r="C81" t="str">
            <v>CH</v>
          </cell>
          <cell r="D81" t="str">
            <v>Nouvelle-Aquitaine</v>
          </cell>
          <cell r="E81">
            <v>2010</v>
          </cell>
          <cell r="F81">
            <v>1129026.4873224262</v>
          </cell>
          <cell r="G81">
            <v>0.12755896323367241</v>
          </cell>
          <cell r="H81">
            <v>5.2420492137096555E-2</v>
          </cell>
          <cell r="I81">
            <v>1.9755713125624411E-2</v>
          </cell>
          <cell r="J81">
            <v>4.4072421895898779E-2</v>
          </cell>
          <cell r="K81">
            <v>1.7198679141441936E-3</v>
          </cell>
          <cell r="L81">
            <v>8.269793308402508E-2</v>
          </cell>
          <cell r="M81">
            <v>1299403.1937085527</v>
          </cell>
          <cell r="N81">
            <v>8.269793308402508E-2</v>
          </cell>
          <cell r="O81">
            <v>1304489.9029529542</v>
          </cell>
          <cell r="P81">
            <v>175463.415630528</v>
          </cell>
          <cell r="Q81">
            <v>8.269793308402508E-2</v>
          </cell>
          <cell r="R81">
            <v>1314391.6014851835</v>
          </cell>
          <cell r="S81">
            <v>8.1207896183323927E-2</v>
          </cell>
          <cell r="T81">
            <v>8.1207896183323927E-2</v>
          </cell>
          <cell r="U81">
            <v>1280819.4598012939</v>
          </cell>
          <cell r="V81">
            <v>151792.97247886774</v>
          </cell>
          <cell r="W81">
            <v>-23670.443151660264</v>
          </cell>
          <cell r="X81">
            <v>-1.8145363255076055E-2</v>
          </cell>
        </row>
        <row r="82">
          <cell r="A82" t="str">
            <v>130002157</v>
          </cell>
          <cell r="B82" t="str">
            <v>HOPITAL AMBROISE PARE - PAUL DESBIEF</v>
          </cell>
          <cell r="C82" t="str">
            <v>EBNL</v>
          </cell>
          <cell r="D82" t="str">
            <v>Provence-Alpes-Côte-d'Azur</v>
          </cell>
          <cell r="E82">
            <v>2012</v>
          </cell>
          <cell r="F82">
            <v>1116594.5666973807</v>
          </cell>
          <cell r="G82">
            <v>0.10685247027856705</v>
          </cell>
          <cell r="H82">
            <v>0.10313225660952925</v>
          </cell>
          <cell r="I82">
            <v>0.12441496592807103</v>
          </cell>
          <cell r="J82">
            <v>0.14730399111923642</v>
          </cell>
          <cell r="K82">
            <v>0</v>
          </cell>
          <cell r="L82">
            <v>8.2518739051477705E-2</v>
          </cell>
          <cell r="M82">
            <v>1296587.5816430252</v>
          </cell>
          <cell r="N82">
            <v>8.2518739051477705E-2</v>
          </cell>
          <cell r="O82">
            <v>1301663.2687505011</v>
          </cell>
          <cell r="P82">
            <v>185068.70205312036</v>
          </cell>
          <cell r="Q82">
            <v>8.2518739051477705E-2</v>
          </cell>
          <cell r="R82">
            <v>1311543.5117853209</v>
          </cell>
          <cell r="S82">
            <v>8.128189201476288E-2</v>
          </cell>
          <cell r="T82">
            <v>8.128189201476288E-2</v>
          </cell>
          <cell r="U82">
            <v>1281986.5298191803</v>
          </cell>
          <cell r="V82">
            <v>165391.96312179952</v>
          </cell>
          <cell r="W82">
            <v>-19676.73893132084</v>
          </cell>
          <cell r="X82">
            <v>-1.5116612263484265E-2</v>
          </cell>
        </row>
        <row r="83">
          <cell r="A83" t="str">
            <v>680000973</v>
          </cell>
          <cell r="B83" t="str">
            <v>CH DE COLMAR</v>
          </cell>
          <cell r="C83" t="str">
            <v>CH</v>
          </cell>
          <cell r="D83" t="str">
            <v>Grand-Est</v>
          </cell>
          <cell r="E83">
            <v>2013</v>
          </cell>
          <cell r="F83">
            <v>787298.40534043591</v>
          </cell>
          <cell r="G83">
            <v>0.11061258537048811</v>
          </cell>
          <cell r="H83">
            <v>5.2412420640336438E-2</v>
          </cell>
          <cell r="I83">
            <v>0</v>
          </cell>
          <cell r="J83">
            <v>6.7115605941461529E-2</v>
          </cell>
          <cell r="K83">
            <v>3.3921845512487739E-2</v>
          </cell>
          <cell r="L83">
            <v>8.0415319973291752E-2</v>
          </cell>
          <cell r="M83">
            <v>1263537.3061890393</v>
          </cell>
          <cell r="N83">
            <v>8.0415319973291752E-2</v>
          </cell>
          <cell r="O83">
            <v>1268483.6130221742</v>
          </cell>
          <cell r="P83">
            <v>481185.20768173831</v>
          </cell>
          <cell r="Q83">
            <v>8.0415319973291752E-2</v>
          </cell>
          <cell r="R83">
            <v>1278112.0066960433</v>
          </cell>
          <cell r="S83">
            <v>7.9064974032031332E-2</v>
          </cell>
          <cell r="T83">
            <v>7.9064974032031332E-2</v>
          </cell>
          <cell r="U83">
            <v>1247021.0667728777</v>
          </cell>
          <cell r="V83">
            <v>459722.66143244179</v>
          </cell>
          <cell r="W83">
            <v>-21462.546249296516</v>
          </cell>
          <cell r="X83">
            <v>-1.6919845103999253E-2</v>
          </cell>
        </row>
        <row r="84">
          <cell r="A84" t="str">
            <v>510000516</v>
          </cell>
          <cell r="B84" t="str">
            <v>INSTITUT JEAN GODINOT</v>
          </cell>
          <cell r="C84" t="str">
            <v>CLCC</v>
          </cell>
          <cell r="D84" t="str">
            <v>Grand-Est</v>
          </cell>
          <cell r="E84">
            <v>2009</v>
          </cell>
          <cell r="F84">
            <v>1177398.861797052</v>
          </cell>
          <cell r="G84">
            <v>7.7896619609935713E-2</v>
          </cell>
          <cell r="H84">
            <v>0.14859998827886425</v>
          </cell>
          <cell r="I84">
            <v>8.5903714742348883E-2</v>
          </cell>
          <cell r="J84">
            <v>0.14322865462787765</v>
          </cell>
          <cell r="K84">
            <v>5.59131055150585E-2</v>
          </cell>
          <cell r="L84">
            <v>7.9343097996007889E-2</v>
          </cell>
          <cell r="M84">
            <v>1246689.8638202979</v>
          </cell>
          <cell r="N84">
            <v>7.9343097996007889E-2</v>
          </cell>
          <cell r="O84">
            <v>1251570.2188062642</v>
          </cell>
          <cell r="P84">
            <v>74171.357009212254</v>
          </cell>
          <cell r="Q84">
            <v>7.9343097996007889E-2</v>
          </cell>
          <cell r="R84">
            <v>1261070.2317772214</v>
          </cell>
          <cell r="S84">
            <v>7.7687178080970865E-2</v>
          </cell>
          <cell r="T84">
            <v>7.7687178080970865E-2</v>
          </cell>
          <cell r="U84">
            <v>1225290.3244597176</v>
          </cell>
          <cell r="V84">
            <v>47891.462662665639</v>
          </cell>
          <cell r="W84">
            <v>-26279.894346546615</v>
          </cell>
          <cell r="X84">
            <v>-2.0997538892873407E-2</v>
          </cell>
        </row>
        <row r="85">
          <cell r="A85" t="str">
            <v>680020336</v>
          </cell>
          <cell r="B85" t="str">
            <v>CH DE MULHOUSE</v>
          </cell>
          <cell r="C85" t="str">
            <v>CH</v>
          </cell>
          <cell r="D85" t="str">
            <v>Grand-Est</v>
          </cell>
          <cell r="E85">
            <v>2011</v>
          </cell>
          <cell r="F85">
            <v>1005186.5919479802</v>
          </cell>
          <cell r="G85">
            <v>0.1041614948599823</v>
          </cell>
          <cell r="H85">
            <v>7.1285433879387933E-2</v>
          </cell>
          <cell r="I85">
            <v>9.0899084198695478E-3</v>
          </cell>
          <cell r="J85">
            <v>5.865945516753826E-2</v>
          </cell>
          <cell r="K85">
            <v>2.7092388223617307E-2</v>
          </cell>
          <cell r="L85">
            <v>7.60370160050544E-2</v>
          </cell>
          <cell r="M85">
            <v>1194742.5739969546</v>
          </cell>
          <cell r="N85">
            <v>7.60370160050544E-2</v>
          </cell>
          <cell r="O85">
            <v>1199419.5735035399</v>
          </cell>
          <cell r="P85">
            <v>194232.98155555967</v>
          </cell>
          <cell r="Q85">
            <v>7.60370160050544E-2</v>
          </cell>
          <cell r="R85">
            <v>1208523.7382836603</v>
          </cell>
          <cell r="S85">
            <v>7.4581901844213427E-2</v>
          </cell>
          <cell r="T85">
            <v>7.4581901844213427E-2</v>
          </cell>
          <cell r="U85">
            <v>1176313.5818149031</v>
          </cell>
          <cell r="V85">
            <v>171126.98986692284</v>
          </cell>
          <cell r="W85">
            <v>-23105.99168863683</v>
          </cell>
          <cell r="X85">
            <v>-1.9264311004316487E-2</v>
          </cell>
        </row>
        <row r="86">
          <cell r="A86" t="str">
            <v>830100616</v>
          </cell>
          <cell r="B86" t="str">
            <v>CH DE TOULON</v>
          </cell>
          <cell r="C86" t="str">
            <v>CH</v>
          </cell>
          <cell r="D86" t="str">
            <v>Provence-Alpes-Côte-d'Azur</v>
          </cell>
          <cell r="E86">
            <v>2012</v>
          </cell>
          <cell r="F86">
            <v>844703.70007918042</v>
          </cell>
          <cell r="G86">
            <v>9.792054385746693E-2</v>
          </cell>
          <cell r="H86">
            <v>6.0546170187495044E-2</v>
          </cell>
          <cell r="I86">
            <v>3.1125894298526822E-2</v>
          </cell>
          <cell r="J86">
            <v>9.8485420837055263E-2</v>
          </cell>
          <cell r="K86">
            <v>2.7837163727062182E-3</v>
          </cell>
          <cell r="L86">
            <v>6.8429635787870119E-2</v>
          </cell>
          <cell r="M86">
            <v>1075210.5158024549</v>
          </cell>
          <cell r="N86">
            <v>6.8429635787870119E-2</v>
          </cell>
          <cell r="O86">
            <v>1079419.5890884767</v>
          </cell>
          <cell r="P86">
            <v>234715.88900929631</v>
          </cell>
          <cell r="Q86">
            <v>6.8429635787870119E-2</v>
          </cell>
          <cell r="R86">
            <v>1087612.8969375771</v>
          </cell>
          <cell r="S86">
            <v>6.6831920439266737E-2</v>
          </cell>
          <cell r="T86">
            <v>6.6831920439266737E-2</v>
          </cell>
          <cell r="U86">
            <v>1054080.0618854426</v>
          </cell>
          <cell r="V86">
            <v>209376.36180626217</v>
          </cell>
          <cell r="W86">
            <v>-25339.527203034144</v>
          </cell>
          <cell r="X86">
            <v>-2.3475141139908607E-2</v>
          </cell>
        </row>
        <row r="87">
          <cell r="A87" t="str">
            <v>590781415</v>
          </cell>
          <cell r="B87" t="str">
            <v>CH DE DUNKERQUE</v>
          </cell>
          <cell r="C87" t="str">
            <v>CH</v>
          </cell>
          <cell r="D87" t="str">
            <v>Hauts-de-France</v>
          </cell>
          <cell r="E87">
            <v>2012</v>
          </cell>
          <cell r="F87">
            <v>997477.61313045304</v>
          </cell>
          <cell r="G87">
            <v>5.671173145020672E-2</v>
          </cell>
          <cell r="H87">
            <v>2.8582934701424915E-2</v>
          </cell>
          <cell r="I87">
            <v>0</v>
          </cell>
          <cell r="J87">
            <v>3.391097483782201E-2</v>
          </cell>
          <cell r="K87">
            <v>0.12262131302458536</v>
          </cell>
          <cell r="L87">
            <v>6.7610867528361623E-2</v>
          </cell>
          <cell r="M87">
            <v>1062345.501507218</v>
          </cell>
          <cell r="N87">
            <v>6.7610867528361623E-2</v>
          </cell>
          <cell r="O87">
            <v>1066504.2127597602</v>
          </cell>
          <cell r="P87">
            <v>69026.599629307166</v>
          </cell>
          <cell r="Q87">
            <v>6.7610867528361623E-2</v>
          </cell>
          <cell r="R87">
            <v>1074599.486762414</v>
          </cell>
          <cell r="S87">
            <v>6.707538551717214E-2</v>
          </cell>
          <cell r="T87">
            <v>6.707538551717214E-2</v>
          </cell>
          <cell r="U87">
            <v>1057920.018641117</v>
          </cell>
          <cell r="V87">
            <v>60442.405510663986</v>
          </cell>
          <cell r="W87">
            <v>-8584.1941186431795</v>
          </cell>
          <cell r="X87">
            <v>-8.0489078392199914E-3</v>
          </cell>
        </row>
        <row r="88">
          <cell r="A88" t="str">
            <v>310000096</v>
          </cell>
          <cell r="B88" t="str">
            <v>CLINIQUE PASTEUR</v>
          </cell>
          <cell r="C88" t="str">
            <v>CLINIQUE</v>
          </cell>
          <cell r="D88" t="str">
            <v>Occitanie</v>
          </cell>
          <cell r="E88">
            <v>2014</v>
          </cell>
          <cell r="F88">
            <v>477018.72227928432</v>
          </cell>
          <cell r="G88">
            <v>0.10531444019647224</v>
          </cell>
          <cell r="H88">
            <v>3.5470814065519607E-2</v>
          </cell>
          <cell r="I88">
            <v>0</v>
          </cell>
          <cell r="J88">
            <v>3.7404264792755201E-2</v>
          </cell>
          <cell r="K88">
            <v>0</v>
          </cell>
          <cell r="L88">
            <v>6.6635729483197126E-2</v>
          </cell>
          <cell r="M88">
            <v>1047023.5044156336</v>
          </cell>
          <cell r="N88">
            <v>6.6635729483197126E-2</v>
          </cell>
          <cell r="O88">
            <v>1051122.2354059864</v>
          </cell>
          <cell r="P88">
            <v>574103.51312670205</v>
          </cell>
          <cell r="Q88">
            <v>6.6635729483197126E-2</v>
          </cell>
          <cell r="R88">
            <v>1059100.7528877642</v>
          </cell>
          <cell r="S88">
            <v>6.53203062817969E-2</v>
          </cell>
          <cell r="T88">
            <v>6.53203062817969E-2</v>
          </cell>
          <cell r="U88">
            <v>1030238.7247791615</v>
          </cell>
          <cell r="V88">
            <v>553220.00249987724</v>
          </cell>
          <cell r="W88">
            <v>-20883.510626824922</v>
          </cell>
          <cell r="X88">
            <v>-1.9867823097433436E-2</v>
          </cell>
        </row>
        <row r="89">
          <cell r="A89" t="str">
            <v>760780726</v>
          </cell>
          <cell r="B89" t="str">
            <v>GH DU HAVRE</v>
          </cell>
          <cell r="C89" t="str">
            <v>CH</v>
          </cell>
          <cell r="D89" t="str">
            <v>Normandie</v>
          </cell>
          <cell r="E89">
            <v>2014</v>
          </cell>
          <cell r="F89">
            <v>539317.46616371139</v>
          </cell>
          <cell r="G89">
            <v>5.4393568451490459E-2</v>
          </cell>
          <cell r="H89">
            <v>2.8601871237060504E-2</v>
          </cell>
          <cell r="I89">
            <v>0</v>
          </cell>
          <cell r="J89">
            <v>7.0208858030706783E-2</v>
          </cell>
          <cell r="K89">
            <v>0.11448187580404912</v>
          </cell>
          <cell r="L89">
            <v>6.5638067261173161E-2</v>
          </cell>
          <cell r="M89">
            <v>1031347.5929484979</v>
          </cell>
          <cell r="N89">
            <v>6.5638067261173161E-2</v>
          </cell>
          <cell r="O89">
            <v>1035384.9582256059</v>
          </cell>
          <cell r="P89">
            <v>496067.4920618945</v>
          </cell>
          <cell r="Q89">
            <v>6.5638067261173161E-2</v>
          </cell>
          <cell r="R89">
            <v>1043244.0222919105</v>
          </cell>
          <cell r="S89">
            <v>6.50007272587248E-2</v>
          </cell>
          <cell r="T89">
            <v>6.50007272587248E-2</v>
          </cell>
          <cell r="U89">
            <v>1025198.2908936313</v>
          </cell>
          <cell r="V89">
            <v>485880.8247299199</v>
          </cell>
          <cell r="W89">
            <v>-10186.667331974604</v>
          </cell>
          <cell r="X89">
            <v>-9.8385313124811427E-3</v>
          </cell>
        </row>
        <row r="90">
          <cell r="A90" t="str">
            <v>620100057</v>
          </cell>
          <cell r="B90" t="str">
            <v>CH D'ARRAS</v>
          </cell>
          <cell r="C90" t="str">
            <v>CH</v>
          </cell>
          <cell r="D90" t="str">
            <v>Hauts-de-France</v>
          </cell>
          <cell r="E90">
            <v>2012</v>
          </cell>
          <cell r="F90">
            <v>1005766.1583101187</v>
          </cell>
          <cell r="G90">
            <v>5.9981900636083121E-2</v>
          </cell>
          <cell r="H90">
            <v>1.0574112825817456E-2</v>
          </cell>
          <cell r="I90">
            <v>0</v>
          </cell>
          <cell r="J90">
            <v>1.1669235461063084E-2</v>
          </cell>
          <cell r="K90">
            <v>0.10238884020988429</v>
          </cell>
          <cell r="L90">
            <v>6.2634696057983427E-2</v>
          </cell>
          <cell r="M90">
            <v>984156.69001079293</v>
          </cell>
          <cell r="N90">
            <v>6.2634696057983427E-2</v>
          </cell>
          <cell r="O90">
            <v>988009.31940038968</v>
          </cell>
          <cell r="P90">
            <v>-17756.838909729035</v>
          </cell>
          <cell r="Q90">
            <v>6.2634696057983427E-2</v>
          </cell>
          <cell r="R90">
            <v>995508.77984511224</v>
          </cell>
          <cell r="S90">
            <v>6.2259276604486456E-2</v>
          </cell>
          <cell r="T90">
            <v>6.2259276604486456E-2</v>
          </cell>
          <cell r="U90">
            <v>981959.84351276548</v>
          </cell>
          <cell r="V90">
            <v>-23806.314797353232</v>
          </cell>
          <cell r="W90">
            <v>-6049.4758876241976</v>
          </cell>
          <cell r="X90">
            <v>-6.1228935485097931E-3</v>
          </cell>
        </row>
        <row r="91">
          <cell r="A91" t="str">
            <v>620103440</v>
          </cell>
          <cell r="B91" t="str">
            <v>CH DE BOULOGNE</v>
          </cell>
          <cell r="C91" t="str">
            <v>CH</v>
          </cell>
          <cell r="D91" t="str">
            <v>Hauts-de-France</v>
          </cell>
          <cell r="E91">
            <v>2012</v>
          </cell>
          <cell r="F91">
            <v>981740.39467394154</v>
          </cell>
          <cell r="G91">
            <v>4.0151736586829877E-2</v>
          </cell>
          <cell r="H91">
            <v>4.8861536470178067E-2</v>
          </cell>
          <cell r="I91">
            <v>0</v>
          </cell>
          <cell r="J91">
            <v>0.119337146696568</v>
          </cell>
          <cell r="K91">
            <v>0.11186080819920749</v>
          </cell>
          <cell r="L91">
            <v>5.9517114375622314E-2</v>
          </cell>
          <cell r="M91">
            <v>935171.2384567461</v>
          </cell>
          <cell r="N91">
            <v>5.9517114375622314E-2</v>
          </cell>
          <cell r="O91">
            <v>938832.10692835553</v>
          </cell>
          <cell r="P91">
            <v>-42908.287745586014</v>
          </cell>
          <cell r="Q91">
            <v>5.9517114375622314E-2</v>
          </cell>
          <cell r="R91">
            <v>945958.28895102884</v>
          </cell>
          <cell r="S91">
            <v>5.9164976748698792E-2</v>
          </cell>
          <cell r="T91">
            <v>5.9164976748698792E-2</v>
          </cell>
          <cell r="U91">
            <v>933156.22150036541</v>
          </cell>
          <cell r="V91">
            <v>-48584.173173576128</v>
          </cell>
          <cell r="W91">
            <v>-5675.8854279901134</v>
          </cell>
          <cell r="X91">
            <v>-6.0456873876632913E-3</v>
          </cell>
        </row>
        <row r="92">
          <cell r="A92" t="str">
            <v>600100721</v>
          </cell>
          <cell r="B92" t="str">
            <v>CH INTERCOMMUNAL DE COMPIEGNE-NOYON</v>
          </cell>
          <cell r="C92" t="str">
            <v>CH</v>
          </cell>
          <cell r="D92" t="str">
            <v>Hauts-de-France</v>
          </cell>
          <cell r="E92">
            <v>2013</v>
          </cell>
          <cell r="F92">
            <v>634239.59255561279</v>
          </cell>
          <cell r="G92">
            <v>8.2624584320087763E-2</v>
          </cell>
          <cell r="H92">
            <v>2.1597579117037E-2</v>
          </cell>
          <cell r="I92">
            <v>0</v>
          </cell>
          <cell r="J92">
            <v>2.0704383992863062E-2</v>
          </cell>
          <cell r="K92">
            <v>1.3583893026181348E-2</v>
          </cell>
          <cell r="L92">
            <v>5.4986766059749552E-2</v>
          </cell>
          <cell r="M92">
            <v>863987.48753668368</v>
          </cell>
          <cell r="N92">
            <v>5.4986766059749552E-2</v>
          </cell>
          <cell r="O92">
            <v>867369.69650860166</v>
          </cell>
          <cell r="P92">
            <v>233130.10395298887</v>
          </cell>
          <cell r="Q92">
            <v>5.4986766059749552E-2</v>
          </cell>
          <cell r="R92">
            <v>873953.4448621748</v>
          </cell>
          <cell r="S92">
            <v>5.4384348797161391E-2</v>
          </cell>
          <cell r="T92">
            <v>5.4384348797161391E-2</v>
          </cell>
          <cell r="U92">
            <v>857755.65581428516</v>
          </cell>
          <cell r="V92">
            <v>223516.06325867237</v>
          </cell>
          <cell r="W92">
            <v>-9614.0406943164999</v>
          </cell>
          <cell r="X92">
            <v>-1.1084132559640511E-2</v>
          </cell>
        </row>
        <row r="93">
          <cell r="A93" t="str">
            <v>620100651</v>
          </cell>
          <cell r="B93" t="str">
            <v>CH DE BETHUNE</v>
          </cell>
          <cell r="C93" t="str">
            <v>CH</v>
          </cell>
          <cell r="D93" t="str">
            <v>Hauts-de-France</v>
          </cell>
          <cell r="E93">
            <v>2014</v>
          </cell>
          <cell r="F93">
            <v>402625.37245396979</v>
          </cell>
          <cell r="G93">
            <v>2.6804932111764497E-2</v>
          </cell>
          <cell r="H93">
            <v>1.2960305474891951E-2</v>
          </cell>
          <cell r="I93">
            <v>0</v>
          </cell>
          <cell r="J93">
            <v>1.7497615006886534E-2</v>
          </cell>
          <cell r="K93">
            <v>0.14550061318235297</v>
          </cell>
          <cell r="L93">
            <v>5.3870833964041465E-2</v>
          </cell>
          <cell r="M93">
            <v>846453.24363180099</v>
          </cell>
          <cell r="N93">
            <v>5.3870833964041465E-2</v>
          </cell>
          <cell r="O93">
            <v>849766.81216863589</v>
          </cell>
          <cell r="P93">
            <v>447141.43971466611</v>
          </cell>
          <cell r="Q93">
            <v>5.3870833964041465E-2</v>
          </cell>
          <cell r="R93">
            <v>856216.94626146427</v>
          </cell>
          <cell r="S93">
            <v>5.3623464556698495E-2</v>
          </cell>
          <cell r="T93">
            <v>5.3623464556698495E-2</v>
          </cell>
          <cell r="U93">
            <v>845754.90973362105</v>
          </cell>
          <cell r="V93">
            <v>443129.53727965127</v>
          </cell>
          <cell r="W93">
            <v>-4011.9024350148393</v>
          </cell>
          <cell r="X93">
            <v>-4.721180419809898E-3</v>
          </cell>
        </row>
        <row r="94">
          <cell r="A94" t="str">
            <v>170024194</v>
          </cell>
          <cell r="B94" t="str">
            <v>GH LA ROCHELLE-RE-AUNIS</v>
          </cell>
          <cell r="C94" t="str">
            <v>CH</v>
          </cell>
          <cell r="D94" t="str">
            <v>Nouvelle-Aquitaine</v>
          </cell>
          <cell r="E94">
            <v>2014</v>
          </cell>
          <cell r="F94">
            <v>250000</v>
          </cell>
          <cell r="G94">
            <v>5.9626920143210194E-2</v>
          </cell>
          <cell r="H94">
            <v>8.1521173476294395E-2</v>
          </cell>
          <cell r="I94">
            <v>0.13677750246943332</v>
          </cell>
          <cell r="J94">
            <v>8.0726653164935394E-2</v>
          </cell>
          <cell r="K94">
            <v>2.2269730981649741E-3</v>
          </cell>
          <cell r="L94">
            <v>5.1568388664079791E-2</v>
          </cell>
          <cell r="M94">
            <v>810275.73998041439</v>
          </cell>
          <cell r="N94">
            <v>5.1568388664079791E-2</v>
          </cell>
          <cell r="O94">
            <v>813447.68623776443</v>
          </cell>
          <cell r="P94">
            <v>563447.68623776443</v>
          </cell>
          <cell r="Q94">
            <v>5.1568388664079791E-2</v>
          </cell>
          <cell r="R94">
            <v>819622.14089826646</v>
          </cell>
          <cell r="S94">
            <v>5.0756434962330538E-2</v>
          </cell>
          <cell r="T94">
            <v>5.0756434962330538E-2</v>
          </cell>
          <cell r="U94">
            <v>800535.81813195033</v>
          </cell>
          <cell r="V94">
            <v>550535.81813195033</v>
          </cell>
          <cell r="W94">
            <v>-12911.868105814094</v>
          </cell>
          <cell r="X94">
            <v>-1.5873015959430803E-2</v>
          </cell>
        </row>
        <row r="95">
          <cell r="A95" t="str">
            <v>660780180</v>
          </cell>
          <cell r="B95" t="str">
            <v>CH DE PERPIGNAN</v>
          </cell>
          <cell r="C95" t="str">
            <v>CH</v>
          </cell>
          <cell r="D95" t="str">
            <v>Occitanie</v>
          </cell>
          <cell r="E95">
            <v>2014</v>
          </cell>
          <cell r="F95">
            <v>250000</v>
          </cell>
          <cell r="G95">
            <v>7.8987369208078778E-2</v>
          </cell>
          <cell r="H95">
            <v>3.7510561988922976E-2</v>
          </cell>
          <cell r="I95">
            <v>0</v>
          </cell>
          <cell r="J95">
            <v>3.8065097751570721E-2</v>
          </cell>
          <cell r="K95">
            <v>0</v>
          </cell>
          <cell r="L95">
            <v>5.0978106344300861E-2</v>
          </cell>
          <cell r="M95">
            <v>801000.84394726786</v>
          </cell>
          <cell r="N95">
            <v>5.0978106344300861E-2</v>
          </cell>
          <cell r="O95">
            <v>804136.4822290634</v>
          </cell>
          <cell r="P95">
            <v>554136.4822290634</v>
          </cell>
          <cell r="Q95">
            <v>5.0978106344300861E-2</v>
          </cell>
          <cell r="R95">
            <v>810240.26042449079</v>
          </cell>
          <cell r="S95">
            <v>4.9394942137305879E-2</v>
          </cell>
          <cell r="T95">
            <v>4.9394942137305879E-2</v>
          </cell>
          <cell r="U95">
            <v>779062.21043332457</v>
          </cell>
          <cell r="V95">
            <v>529062.21043332457</v>
          </cell>
          <cell r="W95">
            <v>-25074.271795738838</v>
          </cell>
          <cell r="X95">
            <v>-3.1181612014708059E-2</v>
          </cell>
        </row>
        <row r="96">
          <cell r="A96" t="str">
            <v>280000134</v>
          </cell>
          <cell r="B96" t="str">
            <v>CH DE CHARTRES</v>
          </cell>
          <cell r="C96" t="str">
            <v>CH</v>
          </cell>
          <cell r="D96" t="str">
            <v>Centre-Val-de-Loire</v>
          </cell>
          <cell r="E96">
            <v>2013</v>
          </cell>
          <cell r="F96">
            <v>250000</v>
          </cell>
          <cell r="G96">
            <v>5.4346912869911668E-2</v>
          </cell>
          <cell r="H96">
            <v>8.2937627044871481E-2</v>
          </cell>
          <cell r="I96">
            <v>0.19256933989788899</v>
          </cell>
          <cell r="J96">
            <v>5.3057366712898915E-2</v>
          </cell>
          <cell r="K96">
            <v>0</v>
          </cell>
          <cell r="L96">
            <v>4.9883325572314778E-2</v>
          </cell>
          <cell r="M96">
            <v>783798.94326513063</v>
          </cell>
          <cell r="N96">
            <v>4.9883325572314778E-2</v>
          </cell>
          <cell r="O96">
            <v>786867.24211937597</v>
          </cell>
          <cell r="P96">
            <v>536867.24211937597</v>
          </cell>
          <cell r="Q96">
            <v>0</v>
          </cell>
          <cell r="R96">
            <v>0</v>
          </cell>
          <cell r="S96">
            <v>4.8943321824411509E-2</v>
          </cell>
          <cell r="T96">
            <v>4.8943321824411509E-2</v>
          </cell>
          <cell r="U96">
            <v>771939.20746953844</v>
          </cell>
          <cell r="V96">
            <v>521939.20746953844</v>
          </cell>
          <cell r="W96">
            <v>-14928.034649837529</v>
          </cell>
          <cell r="X96">
            <v>-1.8971478097918822E-2</v>
          </cell>
        </row>
        <row r="97">
          <cell r="A97" t="str">
            <v>970300026</v>
          </cell>
          <cell r="B97" t="str">
            <v>CH DE CAYENNE</v>
          </cell>
          <cell r="C97" t="str">
            <v>CH</v>
          </cell>
          <cell r="D97" t="str">
            <v>ZZ-Guyane</v>
          </cell>
          <cell r="E97">
            <v>2010</v>
          </cell>
          <cell r="F97">
            <v>823170.73566291656</v>
          </cell>
          <cell r="G97">
            <v>7.5021448437598962E-2</v>
          </cell>
          <cell r="H97">
            <v>8.3476385233806679E-3</v>
          </cell>
          <cell r="I97">
            <v>0</v>
          </cell>
          <cell r="J97">
            <v>2.8995840823140294E-2</v>
          </cell>
          <cell r="K97">
            <v>9.1726288754357E-3</v>
          </cell>
          <cell r="L97">
            <v>4.892498003312986E-2</v>
          </cell>
          <cell r="M97">
            <v>768740.80084423162</v>
          </cell>
          <cell r="N97">
            <v>4.892498003312986E-2</v>
          </cell>
          <cell r="O97">
            <v>771750.1523350823</v>
          </cell>
          <cell r="P97">
            <v>-51420.583327834262</v>
          </cell>
          <cell r="Q97">
            <v>0</v>
          </cell>
          <cell r="R97">
            <v>0</v>
          </cell>
          <cell r="S97">
            <v>4.813048770131069E-2</v>
          </cell>
          <cell r="T97">
            <v>4.813048770131069E-2</v>
          </cell>
          <cell r="U97">
            <v>759119.10238877358</v>
          </cell>
          <cell r="V97">
            <v>-64051.63327414298</v>
          </cell>
          <cell r="W97">
            <v>-12631.049946308718</v>
          </cell>
          <cell r="X97">
            <v>-1.6366760548204604E-2</v>
          </cell>
        </row>
        <row r="98">
          <cell r="A98" t="str">
            <v>840000350</v>
          </cell>
          <cell r="B98" t="str">
            <v>INSTITUT STE-CATHERINE</v>
          </cell>
          <cell r="C98" t="str">
            <v>EBNL</v>
          </cell>
          <cell r="D98" t="str">
            <v>Provence-Alpes-Côte-d'Azur</v>
          </cell>
          <cell r="E98">
            <v>2010</v>
          </cell>
          <cell r="F98">
            <v>727574.1531064366</v>
          </cell>
          <cell r="G98">
            <v>5.0578899935516071E-2</v>
          </cell>
          <cell r="H98">
            <v>0.15747272641018933</v>
          </cell>
          <cell r="I98">
            <v>1.3352355428282479E-2</v>
          </cell>
          <cell r="J98">
            <v>0.13030909338762911</v>
          </cell>
          <cell r="K98">
            <v>0</v>
          </cell>
          <cell r="L98">
            <v>4.4955083197930748E-2</v>
          </cell>
          <cell r="M98">
            <v>706363.22459804022</v>
          </cell>
          <cell r="N98">
            <v>4.4955083197930748E-2</v>
          </cell>
          <cell r="O98">
            <v>709128.38968449295</v>
          </cell>
          <cell r="P98">
            <v>-18445.763421943644</v>
          </cell>
          <cell r="Q98">
            <v>0</v>
          </cell>
          <cell r="R98">
            <v>0</v>
          </cell>
          <cell r="S98">
            <v>4.4466164839888189E-2</v>
          </cell>
          <cell r="T98">
            <v>4.4466164839888189E-2</v>
          </cell>
          <cell r="U98">
            <v>701325.01771861222</v>
          </cell>
          <cell r="V98">
            <v>-26249.135387824383</v>
          </cell>
          <cell r="W98">
            <v>-7803.3719658807386</v>
          </cell>
          <cell r="X98">
            <v>-1.1004173686167934E-2</v>
          </cell>
        </row>
        <row r="99">
          <cell r="A99" t="str">
            <v>220000020</v>
          </cell>
          <cell r="B99" t="str">
            <v>CH DE SAINT BRIEUC</v>
          </cell>
          <cell r="C99" t="str">
            <v>CH</v>
          </cell>
          <cell r="D99" t="str">
            <v>Bretagne</v>
          </cell>
          <cell r="E99">
            <v>2014</v>
          </cell>
          <cell r="F99">
            <v>331458.74108127656</v>
          </cell>
          <cell r="G99">
            <v>6.4569010785203121E-2</v>
          </cell>
          <cell r="H99">
            <v>5.9330101578942154E-2</v>
          </cell>
          <cell r="I99">
            <v>0</v>
          </cell>
          <cell r="J99">
            <v>4.6625603926038185E-2</v>
          </cell>
          <cell r="K99">
            <v>0</v>
          </cell>
          <cell r="L99">
            <v>4.386958621500521E-2</v>
          </cell>
          <cell r="M99">
            <v>689307.19678968738</v>
          </cell>
          <cell r="N99">
            <v>4.386958621500521E-2</v>
          </cell>
          <cell r="O99">
            <v>692005.59348989511</v>
          </cell>
          <cell r="P99">
            <v>360546.85240861855</v>
          </cell>
          <cell r="Q99">
            <v>0</v>
          </cell>
          <cell r="R99">
            <v>0</v>
          </cell>
          <cell r="S99">
            <v>4.2690943744724028E-2</v>
          </cell>
          <cell r="T99">
            <v>4.2690943744724028E-2</v>
          </cell>
          <cell r="U99">
            <v>673326.04433056712</v>
          </cell>
          <cell r="V99">
            <v>341867.30324929056</v>
          </cell>
          <cell r="W99">
            <v>-18679.549159327988</v>
          </cell>
          <cell r="X99">
            <v>-2.6993349959967848E-2</v>
          </cell>
        </row>
        <row r="100">
          <cell r="A100" t="str">
            <v>730000015</v>
          </cell>
          <cell r="B100" t="str">
            <v>CH DE CHAMBERY</v>
          </cell>
          <cell r="C100" t="str">
            <v>CH</v>
          </cell>
          <cell r="D100" t="str">
            <v>Auvergne-Rhône-Alpes</v>
          </cell>
          <cell r="E100">
            <v>2014</v>
          </cell>
          <cell r="F100">
            <v>250000</v>
          </cell>
          <cell r="G100">
            <v>5.3505264637216998E-2</v>
          </cell>
          <cell r="H100">
            <v>4.775101557867853E-2</v>
          </cell>
          <cell r="I100">
            <v>0</v>
          </cell>
          <cell r="J100">
            <v>4.4143814316260251E-2</v>
          </cell>
          <cell r="K100">
            <v>2.2656116889018484E-2</v>
          </cell>
          <cell r="L100">
            <v>4.2159246434062547E-2</v>
          </cell>
          <cell r="M100">
            <v>662433.23645230383</v>
          </cell>
          <cell r="N100">
            <v>4.2159246434062547E-2</v>
          </cell>
          <cell r="O100">
            <v>665026.43099267106</v>
          </cell>
          <cell r="P100">
            <v>415026.43099267106</v>
          </cell>
          <cell r="Q100">
            <v>0</v>
          </cell>
          <cell r="R100">
            <v>0</v>
          </cell>
          <cell r="S100">
            <v>4.0715773186508306E-2</v>
          </cell>
          <cell r="T100">
            <v>4.0715773186508306E-2</v>
          </cell>
          <cell r="U100">
            <v>642173.44703044416</v>
          </cell>
          <cell r="V100">
            <v>392173.44703044416</v>
          </cell>
          <cell r="W100">
            <v>-22852.983962226892</v>
          </cell>
          <cell r="X100">
            <v>-3.4364023589430456E-2</v>
          </cell>
        </row>
        <row r="101">
          <cell r="A101" t="str">
            <v>930021480</v>
          </cell>
          <cell r="B101" t="str">
            <v>GH INTERCOMMUNAL DU RAINCY-MONTFERMEIL</v>
          </cell>
          <cell r="C101" t="str">
            <v>CH</v>
          </cell>
          <cell r="D101" t="str">
            <v>Île-de-France</v>
          </cell>
          <cell r="E101">
            <v>2013</v>
          </cell>
          <cell r="F101">
            <v>396472.94295550906</v>
          </cell>
          <cell r="G101">
            <v>5.4218238885031224E-2</v>
          </cell>
          <cell r="H101">
            <v>1.7800365418823141E-2</v>
          </cell>
          <cell r="I101">
            <v>0</v>
          </cell>
          <cell r="J101">
            <v>1.4219434261605862E-2</v>
          </cell>
          <cell r="K101">
            <v>2.130985708594953E-2</v>
          </cell>
          <cell r="L101">
            <v>3.9406205071005625E-2</v>
          </cell>
          <cell r="M101">
            <v>619175.6772103674</v>
          </cell>
          <cell r="N101">
            <v>3.9406205071005625E-2</v>
          </cell>
          <cell r="O101">
            <v>621599.5335287326</v>
          </cell>
          <cell r="P101">
            <v>225126.59057322354</v>
          </cell>
          <cell r="Q101">
            <v>0</v>
          </cell>
          <cell r="R101">
            <v>0</v>
          </cell>
          <cell r="S101">
            <v>3.8899825343032969E-2</v>
          </cell>
          <cell r="T101">
            <v>3.8899825343032969E-2</v>
          </cell>
          <cell r="U101">
            <v>613532.12709455064</v>
          </cell>
          <cell r="V101">
            <v>217059.18413904158</v>
          </cell>
          <cell r="W101">
            <v>-8067.4064341819612</v>
          </cell>
          <cell r="X101">
            <v>-1.297846281895425E-2</v>
          </cell>
        </row>
        <row r="102">
          <cell r="A102" t="str">
            <v>770110054</v>
          </cell>
          <cell r="B102" t="str">
            <v>CH DE MELUN</v>
          </cell>
          <cell r="C102" t="str">
            <v>CH</v>
          </cell>
          <cell r="D102" t="str">
            <v>Île-de-France</v>
          </cell>
          <cell r="E102">
            <v>2013</v>
          </cell>
          <cell r="F102">
            <v>322706.34196687146</v>
          </cell>
          <cell r="G102">
            <v>4.1272108530888446E-2</v>
          </cell>
          <cell r="H102">
            <v>3.8978392644969086E-2</v>
          </cell>
          <cell r="I102">
            <v>1.1869473370740985E-2</v>
          </cell>
          <cell r="J102">
            <v>3.1861243378889903E-2</v>
          </cell>
          <cell r="K102">
            <v>3.9089534131414125E-2</v>
          </cell>
          <cell r="L102">
            <v>3.8606731017406248E-2</v>
          </cell>
          <cell r="M102">
            <v>606613.82590655494</v>
          </cell>
          <cell r="N102">
            <v>3.8606731017406248E-2</v>
          </cell>
          <cell r="O102">
            <v>608988.50696856924</v>
          </cell>
          <cell r="P102">
            <v>286282.16500169778</v>
          </cell>
          <cell r="Q102">
            <v>0</v>
          </cell>
          <cell r="R102">
            <v>0</v>
          </cell>
          <cell r="S102">
            <v>3.745719083034188E-2</v>
          </cell>
          <cell r="T102">
            <v>3.745719083034188E-2</v>
          </cell>
          <cell r="U102">
            <v>590778.74418379937</v>
          </cell>
          <cell r="V102">
            <v>268072.40221692791</v>
          </cell>
          <cell r="W102">
            <v>-18209.762784769875</v>
          </cell>
          <cell r="X102">
            <v>-2.9901652619709795E-2</v>
          </cell>
        </row>
        <row r="103">
          <cell r="A103" t="str">
            <v>910110063</v>
          </cell>
          <cell r="B103" t="str">
            <v>CH D'ORSAY</v>
          </cell>
          <cell r="C103" t="str">
            <v>CH</v>
          </cell>
          <cell r="D103" t="str">
            <v>Île-de-France</v>
          </cell>
          <cell r="E103">
            <v>2009</v>
          </cell>
          <cell r="F103">
            <v>464974.74388445757</v>
          </cell>
          <cell r="G103">
            <v>4.5617609332351657E-2</v>
          </cell>
          <cell r="H103">
            <v>4.7534487625134087E-3</v>
          </cell>
          <cell r="I103">
            <v>0</v>
          </cell>
          <cell r="J103">
            <v>1.3307076059301169E-2</v>
          </cell>
          <cell r="K103">
            <v>4.1405817148196827E-2</v>
          </cell>
          <cell r="L103">
            <v>3.8515742610770481E-2</v>
          </cell>
          <cell r="M103">
            <v>605184.1574521712</v>
          </cell>
          <cell r="N103">
            <v>3.8515742610770481E-2</v>
          </cell>
          <cell r="O103">
            <v>607553.24186198507</v>
          </cell>
          <cell r="P103">
            <v>142578.4979775275</v>
          </cell>
          <cell r="Q103">
            <v>0</v>
          </cell>
          <cell r="R103">
            <v>0</v>
          </cell>
          <cell r="S103">
            <v>3.784930032510532E-2</v>
          </cell>
          <cell r="T103">
            <v>3.784930032510532E-2</v>
          </cell>
          <cell r="U103">
            <v>596963.13627951534</v>
          </cell>
          <cell r="V103">
            <v>131988.39239505777</v>
          </cell>
          <cell r="W103">
            <v>-10590.105582469725</v>
          </cell>
          <cell r="X103">
            <v>-1.7430744917126831E-2</v>
          </cell>
        </row>
        <row r="104">
          <cell r="A104" t="str">
            <v>560023210</v>
          </cell>
          <cell r="B104" t="str">
            <v xml:space="preserve">CH BRETAGNE ATLANTIQUE </v>
          </cell>
          <cell r="C104" t="str">
            <v>CH</v>
          </cell>
          <cell r="D104" t="str">
            <v>Bretagne</v>
          </cell>
          <cell r="E104">
            <v>2012</v>
          </cell>
          <cell r="F104">
            <v>558174.15819150291</v>
          </cell>
          <cell r="G104">
            <v>5.7002176092856141E-2</v>
          </cell>
          <cell r="H104">
            <v>3.9219289653586842E-2</v>
          </cell>
          <cell r="I104">
            <v>5.0146959922217254E-3</v>
          </cell>
          <cell r="J104">
            <v>2.9448315997209353E-2</v>
          </cell>
          <cell r="K104">
            <v>0</v>
          </cell>
          <cell r="L104">
            <v>3.7812107506121524E-2</v>
          </cell>
          <cell r="M104">
            <v>594128.18944802147</v>
          </cell>
          <cell r="N104">
            <v>3.7812107506121524E-2</v>
          </cell>
          <cell r="O104">
            <v>596453.99360816006</v>
          </cell>
          <cell r="P104">
            <v>38279.835416657152</v>
          </cell>
          <cell r="Q104">
            <v>0</v>
          </cell>
          <cell r="R104">
            <v>0</v>
          </cell>
          <cell r="S104">
            <v>3.7064178827449258E-2</v>
          </cell>
          <cell r="T104">
            <v>3.7064178827449258E-2</v>
          </cell>
          <cell r="U104">
            <v>584580.1176351693</v>
          </cell>
          <cell r="V104">
            <v>26405.95944366639</v>
          </cell>
          <cell r="W104">
            <v>-11873.875972990762</v>
          </cell>
          <cell r="X104">
            <v>-1.9907446509263033E-2</v>
          </cell>
        </row>
        <row r="105">
          <cell r="A105" t="str">
            <v>640780417</v>
          </cell>
          <cell r="B105" t="str">
            <v>CH INTERCOMMUNAL DE LA COTE BASQUE</v>
          </cell>
          <cell r="C105" t="str">
            <v>CH</v>
          </cell>
          <cell r="D105" t="str">
            <v>Nouvelle-Aquitaine</v>
          </cell>
          <cell r="E105">
            <v>2013</v>
          </cell>
          <cell r="F105">
            <v>331173.58518330072</v>
          </cell>
          <cell r="G105">
            <v>5.3886679599980773E-2</v>
          </cell>
          <cell r="H105">
            <v>4.9725727833622106E-2</v>
          </cell>
          <cell r="I105">
            <v>0</v>
          </cell>
          <cell r="J105">
            <v>4.3602533646369283E-2</v>
          </cell>
          <cell r="K105">
            <v>0</v>
          </cell>
          <cell r="L105">
            <v>3.6811024136692454E-2</v>
          </cell>
          <cell r="M105">
            <v>578398.52270915662</v>
          </cell>
          <cell r="N105">
            <v>3.6811024136692454E-2</v>
          </cell>
          <cell r="O105">
            <v>580662.75072295417</v>
          </cell>
          <cell r="P105">
            <v>249489.16553965345</v>
          </cell>
          <cell r="Q105">
            <v>0</v>
          </cell>
          <cell r="R105">
            <v>0</v>
          </cell>
          <cell r="S105">
            <v>3.5958327238439641E-2</v>
          </cell>
          <cell r="T105">
            <v>3.5958327238439641E-2</v>
          </cell>
          <cell r="U105">
            <v>567138.51033557567</v>
          </cell>
          <cell r="V105">
            <v>235964.92515227495</v>
          </cell>
          <cell r="W105">
            <v>-13524.240387378493</v>
          </cell>
          <cell r="X105">
            <v>-2.3291041780345197E-2</v>
          </cell>
        </row>
        <row r="106">
          <cell r="A106" t="str">
            <v>940016819</v>
          </cell>
          <cell r="B106" t="str">
            <v>HOPITAUX DE ST-MAURICE</v>
          </cell>
          <cell r="C106" t="str">
            <v>CH</v>
          </cell>
          <cell r="D106" t="str">
            <v>Île-de-France</v>
          </cell>
          <cell r="E106">
            <v>2009</v>
          </cell>
          <cell r="F106">
            <v>681171.24430030026</v>
          </cell>
          <cell r="G106">
            <v>4.9848335788169246E-2</v>
          </cell>
          <cell r="H106">
            <v>3.6374953515761511E-3</v>
          </cell>
          <cell r="I106">
            <v>0</v>
          </cell>
          <cell r="J106">
            <v>7.6676905529171613E-3</v>
          </cell>
          <cell r="K106">
            <v>1.6433417242395641E-2</v>
          </cell>
          <cell r="L106">
            <v>3.452412564995383E-2</v>
          </cell>
          <cell r="M106">
            <v>542465.30060146342</v>
          </cell>
          <cell r="N106">
            <v>3.452412564995383E-2</v>
          </cell>
          <cell r="O106">
            <v>544588.86261262116</v>
          </cell>
          <cell r="P106">
            <v>-136582.3816876791</v>
          </cell>
          <cell r="Q106">
            <v>0</v>
          </cell>
          <cell r="R106">
            <v>0</v>
          </cell>
          <cell r="S106">
            <v>3.3892606104148848E-2</v>
          </cell>
          <cell r="T106">
            <v>3.3892606104148848E-2</v>
          </cell>
          <cell r="U106">
            <v>534557.73984806531</v>
          </cell>
          <cell r="V106">
            <v>-146613.50445223495</v>
          </cell>
          <cell r="W106">
            <v>-10031.122764555854</v>
          </cell>
          <cell r="X106">
            <v>-1.8419625249830398E-2</v>
          </cell>
        </row>
        <row r="107">
          <cell r="A107" t="str">
            <v>840006597</v>
          </cell>
          <cell r="B107" t="str">
            <v>CH D'AVIGNON</v>
          </cell>
          <cell r="C107" t="str">
            <v>CH</v>
          </cell>
          <cell r="D107" t="str">
            <v>Provence-Alpes-Côte-d'Azur</v>
          </cell>
          <cell r="E107">
            <v>2013</v>
          </cell>
          <cell r="F107">
            <v>250000</v>
          </cell>
          <cell r="G107">
            <v>4.7024501233089239E-2</v>
          </cell>
          <cell r="H107">
            <v>6.3300537639991578E-2</v>
          </cell>
          <cell r="I107">
            <v>0</v>
          </cell>
          <cell r="J107">
            <v>4.6548926222408929E-2</v>
          </cell>
          <cell r="K107">
            <v>1.1381174557497787E-3</v>
          </cell>
          <cell r="L107">
            <v>3.3842716722886877E-2</v>
          </cell>
          <cell r="M107">
            <v>531758.56461626431</v>
          </cell>
          <cell r="N107">
            <v>3.3842716722886877E-2</v>
          </cell>
          <cell r="O107">
            <v>533840.21349901275</v>
          </cell>
          <cell r="P107">
            <v>283840.21349901275</v>
          </cell>
          <cell r="Q107">
            <v>0</v>
          </cell>
          <cell r="R107">
            <v>0</v>
          </cell>
          <cell r="S107">
            <v>3.2984199367990706E-2</v>
          </cell>
          <cell r="T107">
            <v>3.2984199367990706E-2</v>
          </cell>
          <cell r="U107">
            <v>520230.25348566327</v>
          </cell>
          <cell r="V107">
            <v>270230.25348566327</v>
          </cell>
          <cell r="W107">
            <v>-13609.960013349482</v>
          </cell>
          <cell r="X107">
            <v>-2.5494445096490754E-2</v>
          </cell>
        </row>
        <row r="108">
          <cell r="A108" t="str">
            <v>910019447</v>
          </cell>
          <cell r="B108" t="str">
            <v>CH SUD ESSONNE</v>
          </cell>
          <cell r="C108" t="str">
            <v>CH</v>
          </cell>
          <cell r="D108" t="str">
            <v>Île-de-France</v>
          </cell>
          <cell r="E108">
            <v>2014</v>
          </cell>
          <cell r="F108">
            <v>250000</v>
          </cell>
          <cell r="G108">
            <v>1.8271660767998778E-2</v>
          </cell>
          <cell r="H108">
            <v>3.0877083649643908E-2</v>
          </cell>
          <cell r="I108">
            <v>1.9418834142795372E-2</v>
          </cell>
          <cell r="J108">
            <v>4.818645584723736E-2</v>
          </cell>
          <cell r="K108">
            <v>5.8321714129967145E-2</v>
          </cell>
          <cell r="L108">
            <v>3.0237158705764704E-2</v>
          </cell>
          <cell r="M108">
            <v>475105.71456510562</v>
          </cell>
          <cell r="N108">
            <v>3.0237158705764704E-2</v>
          </cell>
          <cell r="O108">
            <v>476965.58734520001</v>
          </cell>
          <cell r="P108">
            <v>226965.58734520001</v>
          </cell>
          <cell r="Q108">
            <v>0</v>
          </cell>
          <cell r="R108">
            <v>0</v>
          </cell>
          <cell r="S108">
            <v>2.986173925226774E-2</v>
          </cell>
          <cell r="T108">
            <v>2.986173925226774E-2</v>
          </cell>
          <cell r="U108">
            <v>470982.48489868897</v>
          </cell>
          <cell r="V108">
            <v>220982.48489868897</v>
          </cell>
          <cell r="W108">
            <v>-5983.1024465110386</v>
          </cell>
          <cell r="X108">
            <v>-1.2544096692201856E-2</v>
          </cell>
        </row>
        <row r="109">
          <cell r="A109" t="str">
            <v>130041916</v>
          </cell>
          <cell r="B109" t="str">
            <v>CHI AIX-PERTHUIS</v>
          </cell>
          <cell r="C109" t="str">
            <v>CH</v>
          </cell>
          <cell r="D109" t="str">
            <v>Provence-Alpes-Côte-d'Azur</v>
          </cell>
          <cell r="E109">
            <v>2014</v>
          </cell>
          <cell r="F109">
            <v>0</v>
          </cell>
          <cell r="G109">
            <v>4.1264880987242396E-2</v>
          </cell>
          <cell r="H109">
            <v>2.1050749431341675E-2</v>
          </cell>
          <cell r="I109">
            <v>1.8953769280015689E-3</v>
          </cell>
          <cell r="J109">
            <v>8.3780272088370151E-3</v>
          </cell>
          <cell r="K109">
            <v>0</v>
          </cell>
          <cell r="L109">
            <v>2.6356086630462794E-2</v>
          </cell>
          <cell r="M109">
            <v>414123.81016204908</v>
          </cell>
          <cell r="N109">
            <v>2.6356086630462794E-2</v>
          </cell>
          <cell r="O109">
            <v>415744.96010509791</v>
          </cell>
          <cell r="P109">
            <v>415744.96010509791</v>
          </cell>
          <cell r="Q109">
            <v>0</v>
          </cell>
          <cell r="R109">
            <v>0</v>
          </cell>
          <cell r="S109">
            <v>2.5337506717874117E-2</v>
          </cell>
          <cell r="T109">
            <v>2.5337506717874117E-2</v>
          </cell>
          <cell r="U109">
            <v>399625.81463553995</v>
          </cell>
          <cell r="V109">
            <v>399625.81463553995</v>
          </cell>
          <cell r="W109">
            <v>-16119.14546955796</v>
          </cell>
          <cell r="X109">
            <v>-3.8771715874759208E-2</v>
          </cell>
        </row>
        <row r="110">
          <cell r="A110" t="str">
            <v>940150014</v>
          </cell>
          <cell r="B110" t="str">
            <v>HOPITAL SAINTE-CAMILLE</v>
          </cell>
          <cell r="C110" t="str">
            <v>EBNL</v>
          </cell>
          <cell r="D110" t="str">
            <v>Île-de-France</v>
          </cell>
          <cell r="E110">
            <v>2015</v>
          </cell>
          <cell r="F110">
            <v>0</v>
          </cell>
          <cell r="G110">
            <v>4.0534644760512077E-3</v>
          </cell>
          <cell r="H110">
            <v>4.6614050616578997E-3</v>
          </cell>
          <cell r="I110">
            <v>0</v>
          </cell>
          <cell r="J110">
            <v>8.6494178479613135E-3</v>
          </cell>
          <cell r="K110">
            <v>9.0847285471679584E-2</v>
          </cell>
          <cell r="L110">
            <v>2.5746254045860256E-2</v>
          </cell>
          <cell r="M110">
            <v>404541.72777487576</v>
          </cell>
          <cell r="N110">
            <v>2.5746254045860256E-2</v>
          </cell>
          <cell r="O110">
            <v>406125.36721518345</v>
          </cell>
          <cell r="P110">
            <v>406125.36721518345</v>
          </cell>
          <cell r="Q110">
            <v>0</v>
          </cell>
          <cell r="R110">
            <v>0</v>
          </cell>
          <cell r="S110">
            <v>2.5600742629776161E-2</v>
          </cell>
          <cell r="T110">
            <v>2.5600742629776161E-2</v>
          </cell>
          <cell r="U110">
            <v>403777.59905957623</v>
          </cell>
          <cell r="V110">
            <v>403777.59905957623</v>
          </cell>
          <cell r="W110">
            <v>-2347.7681556072203</v>
          </cell>
          <cell r="X110">
            <v>-5.7808951253302708E-3</v>
          </cell>
        </row>
        <row r="111">
          <cell r="A111" t="str">
            <v>350000303</v>
          </cell>
          <cell r="B111" t="str">
            <v>CHP ST-GREGOIRE</v>
          </cell>
          <cell r="C111" t="str">
            <v>CLINIQUE</v>
          </cell>
          <cell r="D111" t="str">
            <v>Bretagne</v>
          </cell>
          <cell r="E111">
            <v>2014</v>
          </cell>
          <cell r="F111">
            <v>250000</v>
          </cell>
          <cell r="G111">
            <v>2.7537032692159423E-2</v>
          </cell>
          <cell r="H111">
            <v>5.6030979456277011E-2</v>
          </cell>
          <cell r="I111">
            <v>2.7115354424490014E-2</v>
          </cell>
          <cell r="J111">
            <v>7.239951092342499E-2</v>
          </cell>
          <cell r="K111">
            <v>0</v>
          </cell>
          <cell r="L111">
            <v>2.3991248415674842E-2</v>
          </cell>
          <cell r="M111">
            <v>376965.94884310535</v>
          </cell>
          <cell r="N111">
            <v>2.3991248415674842E-2</v>
          </cell>
          <cell r="O111">
            <v>378441.63874912448</v>
          </cell>
          <cell r="P111">
            <v>128441.63874912448</v>
          </cell>
          <cell r="Q111">
            <v>0</v>
          </cell>
          <cell r="R111">
            <v>0</v>
          </cell>
          <cell r="S111">
            <v>2.358381645063937E-2</v>
          </cell>
          <cell r="T111">
            <v>2.358381645063937E-2</v>
          </cell>
          <cell r="U111">
            <v>371966.42772484146</v>
          </cell>
          <cell r="V111">
            <v>121966.42772484146</v>
          </cell>
          <cell r="W111">
            <v>-6475.211024283024</v>
          </cell>
          <cell r="X111">
            <v>-1.7110197085304226E-2</v>
          </cell>
        </row>
        <row r="112">
          <cell r="A112" t="str">
            <v>920810736</v>
          </cell>
          <cell r="B112" t="str">
            <v>CLINIQUE AMBROISE PARE</v>
          </cell>
          <cell r="C112" t="str">
            <v>CLINIQUE</v>
          </cell>
          <cell r="D112" t="str">
            <v>Île-de-France</v>
          </cell>
          <cell r="E112">
            <v>2014</v>
          </cell>
          <cell r="F112">
            <v>250000</v>
          </cell>
          <cell r="G112">
            <v>3.488674015704727E-2</v>
          </cell>
          <cell r="H112">
            <v>5.845033118377356E-3</v>
          </cell>
          <cell r="I112">
            <v>0</v>
          </cell>
          <cell r="J112">
            <v>3.0379726568499334E-2</v>
          </cell>
          <cell r="K112">
            <v>0</v>
          </cell>
          <cell r="L112">
            <v>2.2468709978479089E-2</v>
          </cell>
          <cell r="M112">
            <v>353042.84418913478</v>
          </cell>
          <cell r="N112">
            <v>2.2468709978479089E-2</v>
          </cell>
          <cell r="O112">
            <v>354424.8835037229</v>
          </cell>
          <cell r="P112">
            <v>104424.8835037229</v>
          </cell>
          <cell r="Q112">
            <v>0</v>
          </cell>
          <cell r="R112">
            <v>0</v>
          </cell>
          <cell r="S112">
            <v>2.204963710015689E-2</v>
          </cell>
          <cell r="T112">
            <v>2.204963710015689E-2</v>
          </cell>
          <cell r="U112">
            <v>347769.19002658437</v>
          </cell>
          <cell r="V112">
            <v>97769.190026584372</v>
          </cell>
          <cell r="W112">
            <v>-6655.6934771385277</v>
          </cell>
          <cell r="X112">
            <v>-1.8778854947605891E-2</v>
          </cell>
        </row>
        <row r="113">
          <cell r="A113" t="str">
            <v>240000117</v>
          </cell>
          <cell r="B113" t="str">
            <v>CH DE PERIGUEUX</v>
          </cell>
          <cell r="C113" t="str">
            <v>CH</v>
          </cell>
          <cell r="D113" t="str">
            <v>Nouvelle-Aquitaine</v>
          </cell>
          <cell r="E113">
            <v>2013</v>
          </cell>
          <cell r="F113">
            <v>250000</v>
          </cell>
          <cell r="G113">
            <v>3.3870375598514177E-2</v>
          </cell>
          <cell r="H113">
            <v>1.5303192533257556E-2</v>
          </cell>
          <cell r="I113">
            <v>0</v>
          </cell>
          <cell r="J113">
            <v>1.3023995941466297E-2</v>
          </cell>
          <cell r="K113">
            <v>0</v>
          </cell>
          <cell r="L113">
            <v>2.1684860786096324E-2</v>
          </cell>
          <cell r="M113">
            <v>340726.50076936447</v>
          </cell>
          <cell r="N113">
            <v>2.1684860786096324E-2</v>
          </cell>
          <cell r="O113">
            <v>342060.32590514043</v>
          </cell>
          <cell r="P113">
            <v>92060.325905140431</v>
          </cell>
          <cell r="Q113">
            <v>0</v>
          </cell>
          <cell r="R113">
            <v>0</v>
          </cell>
          <cell r="S113">
            <v>2.1193032199732075E-2</v>
          </cell>
          <cell r="T113">
            <v>2.1193032199732075E-2</v>
          </cell>
          <cell r="U113">
            <v>334258.72765296913</v>
          </cell>
          <cell r="V113">
            <v>84258.72765296913</v>
          </cell>
          <cell r="W113">
            <v>-7801.5982521713013</v>
          </cell>
          <cell r="X113">
            <v>-2.2807667716292907E-2</v>
          </cell>
        </row>
        <row r="114">
          <cell r="A114" t="str">
            <v>350000022</v>
          </cell>
          <cell r="B114" t="str">
            <v>CH DE SAINT MALO</v>
          </cell>
          <cell r="C114" t="str">
            <v>CH</v>
          </cell>
          <cell r="D114" t="str">
            <v>Bretagne</v>
          </cell>
          <cell r="E114">
            <v>2011</v>
          </cell>
          <cell r="F114">
            <v>310337.67720091389</v>
          </cell>
          <cell r="G114">
            <v>3.0620935484558291E-2</v>
          </cell>
          <cell r="H114">
            <v>2.8404279819151626E-2</v>
          </cell>
          <cell r="I114">
            <v>0</v>
          </cell>
          <cell r="J114">
            <v>1.7471817150157175E-2</v>
          </cell>
          <cell r="K114">
            <v>0</v>
          </cell>
          <cell r="L114">
            <v>2.0633669366794598E-2</v>
          </cell>
          <cell r="M114">
            <v>324209.50407427357</v>
          </cell>
          <cell r="N114">
            <v>2.0633669366794598E-2</v>
          </cell>
          <cell r="O114">
            <v>325478.67094217287</v>
          </cell>
          <cell r="P114">
            <v>15140.993741258979</v>
          </cell>
          <cell r="Q114">
            <v>0</v>
          </cell>
          <cell r="R114">
            <v>0</v>
          </cell>
          <cell r="S114">
            <v>2.0281531739871083E-2</v>
          </cell>
          <cell r="T114">
            <v>2.0281531739871083E-2</v>
          </cell>
          <cell r="U114">
            <v>319882.44675569935</v>
          </cell>
          <cell r="V114">
            <v>9544.7695547854528</v>
          </cell>
          <cell r="W114">
            <v>-5596.2241864735261</v>
          </cell>
          <cell r="X114">
            <v>-1.7193827694681092E-2</v>
          </cell>
        </row>
        <row r="115">
          <cell r="A115" t="str">
            <v>340785856</v>
          </cell>
          <cell r="B115" t="str">
            <v>LANGUEDOC MUTUALITE UNION HOSPIT HEBER</v>
          </cell>
          <cell r="C115" t="str">
            <v>EBNL</v>
          </cell>
          <cell r="D115" t="str">
            <v>Occitanie</v>
          </cell>
          <cell r="E115">
            <v>2016</v>
          </cell>
          <cell r="F115">
            <v>0</v>
          </cell>
          <cell r="G115">
            <v>2.6883734459218257E-2</v>
          </cell>
          <cell r="H115">
            <v>1.5070367021399919E-2</v>
          </cell>
          <cell r="I115">
            <v>2.10207470134075E-2</v>
          </cell>
          <cell r="J115">
            <v>3.862656401795999E-2</v>
          </cell>
          <cell r="K115">
            <v>0</v>
          </cell>
          <cell r="L115">
            <v>1.9660314508163763E-2</v>
          </cell>
          <cell r="M115">
            <v>308915.52555812895</v>
          </cell>
          <cell r="N115">
            <v>1.9660314508163763E-2</v>
          </cell>
          <cell r="O115">
            <v>310124.82184676657</v>
          </cell>
          <cell r="P115">
            <v>310124.82184676657</v>
          </cell>
          <cell r="Q115">
            <v>0</v>
          </cell>
          <cell r="R115">
            <v>0</v>
          </cell>
          <cell r="S115">
            <v>1.8240123087182973E-2</v>
          </cell>
          <cell r="T115">
            <v>1.8240123087182973E-2</v>
          </cell>
          <cell r="U115">
            <v>287685.13527915115</v>
          </cell>
          <cell r="V115">
            <v>287685.13527915115</v>
          </cell>
          <cell r="W115">
            <v>-22439.686567615427</v>
          </cell>
          <cell r="X115">
            <v>-7.2356951094688357E-2</v>
          </cell>
        </row>
        <row r="116">
          <cell r="A116" t="str">
            <v>020000063</v>
          </cell>
          <cell r="B116" t="str">
            <v>CH DE SAINT QUENTIN</v>
          </cell>
          <cell r="C116" t="str">
            <v>CH</v>
          </cell>
          <cell r="D116" t="str">
            <v>Hauts-de-France</v>
          </cell>
          <cell r="E116">
            <v>2015</v>
          </cell>
          <cell r="F116">
            <v>0</v>
          </cell>
          <cell r="G116">
            <v>2.3859436531879101E-2</v>
          </cell>
          <cell r="H116">
            <v>1.8767465521998143E-2</v>
          </cell>
          <cell r="I116">
            <v>1.1051851689776812E-2</v>
          </cell>
          <cell r="J116">
            <v>4.2701342348168157E-2</v>
          </cell>
          <cell r="K116">
            <v>4.4539461963299483E-3</v>
          </cell>
          <cell r="L116">
            <v>1.8777264608784299E-2</v>
          </cell>
          <cell r="M116">
            <v>295040.47673082829</v>
          </cell>
          <cell r="N116">
            <v>1.8777264608784299E-2</v>
          </cell>
          <cell r="O116">
            <v>296195.45705389185</v>
          </cell>
          <cell r="P116">
            <v>296195.45705389185</v>
          </cell>
          <cell r="Q116">
            <v>0</v>
          </cell>
          <cell r="R116">
            <v>0</v>
          </cell>
          <cell r="S116">
            <v>1.83902042420006E-2</v>
          </cell>
          <cell r="T116">
            <v>1.83902042420006E-2</v>
          </cell>
          <cell r="U116">
            <v>290052.23100104893</v>
          </cell>
          <cell r="V116">
            <v>290052.23100104893</v>
          </cell>
          <cell r="W116">
            <v>-6143.2260528429179</v>
          </cell>
          <cell r="X116">
            <v>-2.0740446575199082E-2</v>
          </cell>
        </row>
        <row r="117">
          <cell r="A117" t="str">
            <v>560005746</v>
          </cell>
          <cell r="B117" t="str">
            <v>CH BRETAGNE SUD</v>
          </cell>
          <cell r="C117" t="str">
            <v>CH</v>
          </cell>
          <cell r="D117" t="str">
            <v>Bretagne</v>
          </cell>
          <cell r="E117">
            <v>2014</v>
          </cell>
          <cell r="F117">
            <v>0</v>
          </cell>
          <cell r="G117">
            <v>2.1365722808123107E-2</v>
          </cell>
          <cell r="H117">
            <v>5.5508518825654982E-2</v>
          </cell>
          <cell r="I117">
            <v>0</v>
          </cell>
          <cell r="J117">
            <v>3.9670776509268646E-2</v>
          </cell>
          <cell r="K117">
            <v>0</v>
          </cell>
          <cell r="L117">
            <v>1.7459233280655635E-2</v>
          </cell>
          <cell r="M117">
            <v>274330.71950584213</v>
          </cell>
          <cell r="N117">
            <v>1.7459233280655635E-2</v>
          </cell>
          <cell r="O117">
            <v>275404.62836930354</v>
          </cell>
          <cell r="P117">
            <v>275404.62836930354</v>
          </cell>
          <cell r="Q117">
            <v>0</v>
          </cell>
          <cell r="R117">
            <v>0</v>
          </cell>
          <cell r="S117">
            <v>1.6757868255130287E-2</v>
          </cell>
          <cell r="T117">
            <v>1.6757868255130287E-2</v>
          </cell>
          <cell r="U117">
            <v>264306.85653404263</v>
          </cell>
          <cell r="V117">
            <v>264306.85653404263</v>
          </cell>
          <cell r="W117">
            <v>-11097.771835260908</v>
          </cell>
          <cell r="X117">
            <v>-4.0296243026022652E-2</v>
          </cell>
        </row>
        <row r="118">
          <cell r="A118" t="str">
            <v>950013870</v>
          </cell>
          <cell r="B118" t="str">
            <v>HOPITAL SIMONE WEIL</v>
          </cell>
          <cell r="C118" t="str">
            <v>CH</v>
          </cell>
          <cell r="D118" t="str">
            <v>Île-de-France</v>
          </cell>
          <cell r="E118">
            <v>2014</v>
          </cell>
          <cell r="F118">
            <v>0</v>
          </cell>
          <cell r="G118">
            <v>2.6389507271488442E-2</v>
          </cell>
          <cell r="H118">
            <v>2.3428870583656041E-3</v>
          </cell>
          <cell r="I118">
            <v>0</v>
          </cell>
          <cell r="J118">
            <v>2.6047219471262775E-3</v>
          </cell>
          <cell r="K118">
            <v>4.486285702305165E-3</v>
          </cell>
          <cell r="L118">
            <v>1.7188323454564513E-2</v>
          </cell>
          <cell r="M118">
            <v>270074.00981429324</v>
          </cell>
          <cell r="N118">
            <v>1.7188323454564513E-2</v>
          </cell>
          <cell r="O118">
            <v>271131.25514741731</v>
          </cell>
          <cell r="P118">
            <v>271131.25514741731</v>
          </cell>
          <cell r="Q118">
            <v>0</v>
          </cell>
          <cell r="R118">
            <v>0</v>
          </cell>
          <cell r="S118">
            <v>1.6539342538829441E-2</v>
          </cell>
          <cell r="T118">
            <v>1.6539342538829441E-2</v>
          </cell>
          <cell r="U118">
            <v>260860.2460064987</v>
          </cell>
          <cell r="V118">
            <v>260860.2460064987</v>
          </cell>
          <cell r="W118">
            <v>-10271.009140918613</v>
          </cell>
          <cell r="X118">
            <v>-3.7882055078209791E-2</v>
          </cell>
        </row>
        <row r="119">
          <cell r="A119" t="str">
            <v>880007059</v>
          </cell>
          <cell r="B119" t="str">
            <v>CH INTERCOMMUNAL D'EPINAL</v>
          </cell>
          <cell r="C119" t="str">
            <v>CH</v>
          </cell>
          <cell r="D119" t="str">
            <v>Grand-Est</v>
          </cell>
          <cell r="E119">
            <v>2014</v>
          </cell>
          <cell r="F119">
            <v>0</v>
          </cell>
          <cell r="G119">
            <v>1.634887269852453E-2</v>
          </cell>
          <cell r="H119">
            <v>1.1836280567194565E-3</v>
          </cell>
          <cell r="I119">
            <v>0</v>
          </cell>
          <cell r="J119">
            <v>2.4545059066927887E-4</v>
          </cell>
          <cell r="K119">
            <v>2.7974606627456849E-2</v>
          </cell>
          <cell r="L119">
            <v>1.687789284272527E-2</v>
          </cell>
          <cell r="M119">
            <v>265196.32408012904</v>
          </cell>
          <cell r="N119">
            <v>1.687789284272527E-2</v>
          </cell>
          <cell r="O119">
            <v>266234.47497879632</v>
          </cell>
          <cell r="P119">
            <v>266234.47497879632</v>
          </cell>
          <cell r="Q119">
            <v>0</v>
          </cell>
          <cell r="R119">
            <v>0</v>
          </cell>
          <cell r="S119">
            <v>1.6679997316850902E-2</v>
          </cell>
          <cell r="T119">
            <v>1.6679997316850902E-2</v>
          </cell>
          <cell r="U119">
            <v>263078.66792445147</v>
          </cell>
          <cell r="V119">
            <v>263078.66792445147</v>
          </cell>
          <cell r="W119">
            <v>-3155.8070543448557</v>
          </cell>
          <cell r="X119">
            <v>-1.1853487624381452E-2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2014</v>
          </cell>
          <cell r="F120">
            <v>0</v>
          </cell>
          <cell r="G120">
            <v>7.1280605647926158E-3</v>
          </cell>
          <cell r="H120">
            <v>3.5698207057939515E-3</v>
          </cell>
          <cell r="I120">
            <v>0</v>
          </cell>
          <cell r="J120">
            <v>1.5663003623420407E-2</v>
          </cell>
          <cell r="K120">
            <v>4.2627799048392867E-2</v>
          </cell>
          <cell r="L120">
            <v>1.5756646384729268E-2</v>
          </cell>
          <cell r="M120">
            <v>247578.57749178234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1.5683890676687219E-2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710780958</v>
          </cell>
          <cell r="B121" t="str">
            <v>CH DE CHALON SUR SAONE</v>
          </cell>
          <cell r="C121" t="str">
            <v>CH</v>
          </cell>
          <cell r="D121" t="str">
            <v>Bourgogne-Franche-Comté</v>
          </cell>
          <cell r="E121">
            <v>2014</v>
          </cell>
          <cell r="F121">
            <v>0</v>
          </cell>
          <cell r="G121">
            <v>2.2673179578896051E-2</v>
          </cell>
          <cell r="H121">
            <v>1.0555176290181875E-2</v>
          </cell>
          <cell r="I121">
            <v>0</v>
          </cell>
          <cell r="J121">
            <v>6.6582894795590812E-3</v>
          </cell>
          <cell r="K121">
            <v>3.3647142767288733E-3</v>
          </cell>
          <cell r="L121">
            <v>1.5291952591662215E-2</v>
          </cell>
          <cell r="M121">
            <v>240277.00928699595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1.4683714872430692E-2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690782222</v>
          </cell>
          <cell r="B122" t="str">
            <v>CH DE VILLEFRANCHE SUR SAONE</v>
          </cell>
          <cell r="C122" t="str">
            <v>CH</v>
          </cell>
          <cell r="D122" t="str">
            <v>Auvergne-Rhône-Alpes</v>
          </cell>
          <cell r="E122">
            <v>2013</v>
          </cell>
          <cell r="F122">
            <v>0</v>
          </cell>
          <cell r="G122">
            <v>1.9446861410617775E-2</v>
          </cell>
          <cell r="H122">
            <v>1.5462910879895264E-2</v>
          </cell>
          <cell r="I122">
            <v>0</v>
          </cell>
          <cell r="J122">
            <v>2.6476760010889482E-2</v>
          </cell>
          <cell r="K122">
            <v>5.0511138533402122E-3</v>
          </cell>
          <cell r="L122">
            <v>1.4840425808535538E-2</v>
          </cell>
          <cell r="M122">
            <v>233182.32962379782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1.4432993843500065E-2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830100566</v>
          </cell>
          <cell r="B123" t="str">
            <v>CH DE FREJUS ST-RAPHAEL</v>
          </cell>
          <cell r="C123" t="str">
            <v>CH</v>
          </cell>
          <cell r="D123" t="str">
            <v>Provence-Alpes-Côte-d'Azur</v>
          </cell>
          <cell r="E123">
            <v>2011</v>
          </cell>
          <cell r="F123">
            <v>0</v>
          </cell>
          <cell r="G123">
            <v>2.0564552235696653E-2</v>
          </cell>
          <cell r="H123">
            <v>2.3428870583656041E-3</v>
          </cell>
          <cell r="I123">
            <v>0</v>
          </cell>
          <cell r="J123">
            <v>5.8537283961421971E-3</v>
          </cell>
          <cell r="K123">
            <v>0</v>
          </cell>
          <cell r="L123">
            <v>1.2701739265473789E-2</v>
          </cell>
          <cell r="M123">
            <v>199577.90904447899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1.2372883465123729E-2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330021429</v>
          </cell>
          <cell r="B124" t="str">
            <v>CLINIQUE DU SPORT BORDEAUX-MERIGNAC</v>
          </cell>
          <cell r="C124" t="str">
            <v>CLINIQUE</v>
          </cell>
          <cell r="D124" t="str">
            <v>Nouvelle-Aquitaine</v>
          </cell>
          <cell r="E124">
            <v>2014</v>
          </cell>
          <cell r="F124">
            <v>0</v>
          </cell>
          <cell r="G124">
            <v>2.0959811254884227E-2</v>
          </cell>
          <cell r="H124">
            <v>1.1836280567194565E-3</v>
          </cell>
          <cell r="I124">
            <v>0</v>
          </cell>
          <cell r="J124">
            <v>1.470144516392698E-3</v>
          </cell>
          <cell r="K124">
            <v>0</v>
          </cell>
          <cell r="L124">
            <v>1.2699792076705813E-2</v>
          </cell>
          <cell r="M124">
            <v>199547.31356029335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1.243787152775444E-2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330000274</v>
          </cell>
          <cell r="B125" t="str">
            <v>POLYCLINIQUE BORDEAUX NORD AQUITAINE</v>
          </cell>
          <cell r="C125" t="str">
            <v>CLINIQUE</v>
          </cell>
          <cell r="D125" t="str">
            <v>Nouvelle-Aquitaine</v>
          </cell>
          <cell r="E125">
            <v>2013</v>
          </cell>
          <cell r="F125">
            <v>0</v>
          </cell>
          <cell r="G125">
            <v>1.6944738533857244E-2</v>
          </cell>
          <cell r="H125">
            <v>2.2626921346556472E-2</v>
          </cell>
          <cell r="I125">
            <v>0</v>
          </cell>
          <cell r="J125">
            <v>2.8068233865600759E-2</v>
          </cell>
          <cell r="K125">
            <v>0</v>
          </cell>
          <cell r="L125">
            <v>1.2534053148998983E-2</v>
          </cell>
          <cell r="M125">
            <v>196943.11676899905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1.2353618993054705E-2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440041572</v>
          </cell>
          <cell r="B126" t="str">
            <v>LE CONFLUENT - NCN</v>
          </cell>
          <cell r="C126" t="str">
            <v>CLINIQUE</v>
          </cell>
          <cell r="D126" t="str">
            <v>Pays-de-la-Loire</v>
          </cell>
          <cell r="E126">
            <v>2016</v>
          </cell>
          <cell r="F126">
            <v>0</v>
          </cell>
          <cell r="G126">
            <v>1.784903681308753E-2</v>
          </cell>
          <cell r="H126">
            <v>1.6229626023046069E-2</v>
          </cell>
          <cell r="I126">
            <v>0</v>
          </cell>
          <cell r="J126">
            <v>1.6819188758710742E-2</v>
          </cell>
          <cell r="K126">
            <v>0</v>
          </cell>
          <cell r="L126">
            <v>1.2274819069468482E-2</v>
          </cell>
          <cell r="M126">
            <v>192869.86392823249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1.1331905093243534E-2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VEDINOV</v>
          </cell>
          <cell r="B127" t="str">
            <v>VEDINOV</v>
          </cell>
          <cell r="C127" t="str">
            <v>GCS</v>
          </cell>
          <cell r="D127" t="str">
            <v>Île-de-France</v>
          </cell>
          <cell r="E127">
            <v>2016</v>
          </cell>
          <cell r="F127">
            <v>0</v>
          </cell>
          <cell r="G127">
            <v>1.8455022630815811E-2</v>
          </cell>
          <cell r="H127">
            <v>5.7962950082307389E-3</v>
          </cell>
          <cell r="I127">
            <v>0</v>
          </cell>
          <cell r="J127">
            <v>1.5916775868347697E-2</v>
          </cell>
          <cell r="K127">
            <v>0</v>
          </cell>
          <cell r="L127">
            <v>1.2028480838676086E-2</v>
          </cell>
          <cell r="M127">
            <v>188999.23896957815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1.1053554350912638E-2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>130001928</v>
          </cell>
          <cell r="B128" t="str">
            <v>CENTRE DE GERONTOLOGIE DEPARTEMENTAL</v>
          </cell>
          <cell r="C128" t="str">
            <v>EBNL</v>
          </cell>
          <cell r="D128" t="str">
            <v>Provence-Alpes-Côte-d'Azur</v>
          </cell>
          <cell r="E128">
            <v>2012</v>
          </cell>
          <cell r="F128">
            <v>0</v>
          </cell>
          <cell r="G128">
            <v>1.1468233384681774E-2</v>
          </cell>
          <cell r="H128">
            <v>7.0232286556590863E-3</v>
          </cell>
          <cell r="I128">
            <v>7.5815077120062755E-3</v>
          </cell>
          <cell r="J128">
            <v>1.6823392011393944E-2</v>
          </cell>
          <cell r="K128">
            <v>1.1315742991175597E-2</v>
          </cell>
          <cell r="L128">
            <v>1.1186071959280315E-2</v>
          </cell>
          <cell r="M128">
            <v>175762.76802679035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1.1130777621168359E-2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 t="str">
            <v>600101984</v>
          </cell>
          <cell r="B129" t="str">
            <v>GH PUBLIC DU SUD DE L'OISE</v>
          </cell>
          <cell r="C129" t="str">
            <v>CH</v>
          </cell>
          <cell r="D129" t="str">
            <v>Hauts-de-France</v>
          </cell>
          <cell r="E129">
            <v>2014</v>
          </cell>
          <cell r="F129">
            <v>0</v>
          </cell>
          <cell r="G129">
            <v>4.8666582367755187E-3</v>
          </cell>
          <cell r="H129">
            <v>8.2989004132340508E-3</v>
          </cell>
          <cell r="I129">
            <v>0</v>
          </cell>
          <cell r="J129">
            <v>2.8070134853088867E-2</v>
          </cell>
          <cell r="K129">
            <v>2.6062384379774019E-2</v>
          </cell>
          <cell r="L129">
            <v>1.1014835953860243E-2</v>
          </cell>
          <cell r="M129">
            <v>173072.19760957494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1.0953721159104923E-2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 t="str">
            <v>970302121</v>
          </cell>
          <cell r="B130" t="str">
            <v>CH DE L'OUEST GUYANNAIS</v>
          </cell>
          <cell r="C130" t="str">
            <v>CH</v>
          </cell>
          <cell r="D130" t="str">
            <v>ZZ-Guyane</v>
          </cell>
          <cell r="E130">
            <v>2013</v>
          </cell>
          <cell r="F130">
            <v>0</v>
          </cell>
          <cell r="G130">
            <v>1.6572804435384302E-2</v>
          </cell>
          <cell r="H130">
            <v>2.4105617041478037E-3</v>
          </cell>
          <cell r="I130">
            <v>0</v>
          </cell>
          <cell r="J130">
            <v>4.4625297206456836E-3</v>
          </cell>
          <cell r="K130">
            <v>2.293157218858925E-3</v>
          </cell>
          <cell r="L130">
            <v>1.0828054048499271E-2</v>
          </cell>
          <cell r="M130">
            <v>170137.35999874354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1.0711644915631993E-2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380780049</v>
          </cell>
          <cell r="B131" t="str">
            <v>CH DE BOURGOIN-JALLIEU</v>
          </cell>
          <cell r="C131" t="str">
            <v>CH</v>
          </cell>
          <cell r="D131" t="str">
            <v>Auvergne-Rhône-Alpes</v>
          </cell>
          <cell r="E131">
            <v>2015</v>
          </cell>
          <cell r="F131">
            <v>0</v>
          </cell>
          <cell r="G131">
            <v>1.7309992596329815E-2</v>
          </cell>
          <cell r="H131">
            <v>3.5265151150850609E-3</v>
          </cell>
          <cell r="I131">
            <v>0</v>
          </cell>
          <cell r="J131">
            <v>2.6570209452258268E-3</v>
          </cell>
          <cell r="K131">
            <v>0</v>
          </cell>
          <cell r="L131">
            <v>1.0686234726936599E-2</v>
          </cell>
          <cell r="M131">
            <v>167909.00346677459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1.0389391438125043E-2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 t="str">
            <v>500000013</v>
          </cell>
          <cell r="B132" t="str">
            <v>CH PUBLIC DU COTENTIN</v>
          </cell>
          <cell r="C132" t="str">
            <v>CH</v>
          </cell>
          <cell r="D132" t="str">
            <v>Normandie</v>
          </cell>
          <cell r="E132">
            <v>2014</v>
          </cell>
          <cell r="F132">
            <v>0</v>
          </cell>
          <cell r="G132">
            <v>1.3481984324208612E-2</v>
          </cell>
          <cell r="H132">
            <v>3.5021460600117519E-3</v>
          </cell>
          <cell r="I132">
            <v>0</v>
          </cell>
          <cell r="J132">
            <v>1.8685659228759467E-3</v>
          </cell>
          <cell r="K132">
            <v>8.4239130065628907E-3</v>
          </cell>
          <cell r="L132">
            <v>1.0462529516381571E-2</v>
          </cell>
          <cell r="M132">
            <v>164394.00310093595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1.0078379377919555E-2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 t="str">
            <v>340780055</v>
          </cell>
          <cell r="B133" t="str">
            <v>CH DE BEZIERS</v>
          </cell>
          <cell r="C133" t="str">
            <v>CH</v>
          </cell>
          <cell r="D133" t="str">
            <v>Occitanie</v>
          </cell>
          <cell r="E133">
            <v>2013</v>
          </cell>
          <cell r="F133">
            <v>0</v>
          </cell>
          <cell r="G133">
            <v>1.2850421693201742E-2</v>
          </cell>
          <cell r="H133">
            <v>3.2022838635092199E-2</v>
          </cell>
          <cell r="I133">
            <v>0</v>
          </cell>
          <cell r="J133">
            <v>2.2804748472563873E-2</v>
          </cell>
          <cell r="K133">
            <v>0</v>
          </cell>
          <cell r="L133">
            <v>1.038369907975367E-2</v>
          </cell>
          <cell r="M133">
            <v>163155.36850275734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1.0203264923809392E-2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>740790258</v>
          </cell>
          <cell r="B134" t="str">
            <v>CH ALPES-LEMAN</v>
          </cell>
          <cell r="C134" t="str">
            <v>CH</v>
          </cell>
          <cell r="D134" t="str">
            <v>Auvergne-Rhône-Alpes</v>
          </cell>
          <cell r="E134">
            <v>2014</v>
          </cell>
          <cell r="F134">
            <v>0</v>
          </cell>
          <cell r="G134">
            <v>1.3462166084288216E-2</v>
          </cell>
          <cell r="H134">
            <v>2.1326880533908202E-2</v>
          </cell>
          <cell r="I134">
            <v>0</v>
          </cell>
          <cell r="J134">
            <v>1.8737245421741149E-2</v>
          </cell>
          <cell r="K134">
            <v>0</v>
          </cell>
          <cell r="L134">
            <v>9.9997678968075272E-3</v>
          </cell>
          <cell r="M134">
            <v>157122.79445066306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9.8484360240800647E-3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780000287</v>
          </cell>
          <cell r="B135" t="str">
            <v>CH DE MANTES LA JOLIE</v>
          </cell>
          <cell r="C135" t="str">
            <v>CH</v>
          </cell>
          <cell r="D135" t="str">
            <v>Île-de-France</v>
          </cell>
          <cell r="E135">
            <v>2013</v>
          </cell>
          <cell r="F135">
            <v>0</v>
          </cell>
          <cell r="G135">
            <v>1.4188092996385633E-2</v>
          </cell>
          <cell r="H135">
            <v>9.5502031157357059E-3</v>
          </cell>
          <cell r="I135">
            <v>0</v>
          </cell>
          <cell r="J135">
            <v>5.6319906469924222E-3</v>
          </cell>
          <cell r="K135">
            <v>0</v>
          </cell>
          <cell r="L135">
            <v>9.2633965950765403E-3</v>
          </cell>
          <cell r="M135">
            <v>145552.45423124824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9.1469874622092627E-3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470000316</v>
          </cell>
          <cell r="B136" t="str">
            <v>CH D'AGEN</v>
          </cell>
          <cell r="C136" t="str">
            <v>CH</v>
          </cell>
          <cell r="D136" t="str">
            <v>Nouvelle-Aquitaine</v>
          </cell>
          <cell r="E136">
            <v>2013</v>
          </cell>
          <cell r="F136">
            <v>0</v>
          </cell>
          <cell r="G136">
            <v>5.7201070117992789E-3</v>
          </cell>
          <cell r="H136">
            <v>5.1069074236979262E-2</v>
          </cell>
          <cell r="I136">
            <v>2.6464274598570779E-2</v>
          </cell>
          <cell r="J136">
            <v>3.0743248794328666E-2</v>
          </cell>
          <cell r="K136">
            <v>0</v>
          </cell>
          <cell r="L136">
            <v>8.9261283448079671E-3</v>
          </cell>
          <cell r="M136">
            <v>140253.07823487118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8.8912056049477838E-3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>260000021</v>
          </cell>
          <cell r="B137" t="str">
            <v>CH DE VALENCE</v>
          </cell>
          <cell r="C137" t="str">
            <v>CH</v>
          </cell>
          <cell r="D137" t="str">
            <v>Auvergne-Rhône-Alpes</v>
          </cell>
          <cell r="E137">
            <v>2016</v>
          </cell>
          <cell r="F137">
            <v>0</v>
          </cell>
          <cell r="G137">
            <v>1.4158032286924369E-2</v>
          </cell>
          <cell r="H137">
            <v>5.7962950082307389E-3</v>
          </cell>
          <cell r="I137">
            <v>0</v>
          </cell>
          <cell r="J137">
            <v>2.7717853431249682E-3</v>
          </cell>
          <cell r="K137">
            <v>0</v>
          </cell>
          <cell r="L137">
            <v>8.9244870113323101E-3</v>
          </cell>
          <cell r="M137">
            <v>140227.28854605221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8.1765583326600527E-3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550003354</v>
          </cell>
          <cell r="B138" t="str">
            <v>CH BAR-LE-DUC</v>
          </cell>
          <cell r="C138" t="str">
            <v>CH</v>
          </cell>
          <cell r="D138" t="str">
            <v>Grand-Est</v>
          </cell>
          <cell r="E138">
            <v>2014</v>
          </cell>
          <cell r="F138">
            <v>0</v>
          </cell>
          <cell r="G138">
            <v>6.9618561641341219E-3</v>
          </cell>
          <cell r="H138">
            <v>1.2269336474283472E-3</v>
          </cell>
          <cell r="I138">
            <v>0</v>
          </cell>
          <cell r="J138">
            <v>6.3423369367144331E-4</v>
          </cell>
          <cell r="K138">
            <v>1.1856316512729233E-2</v>
          </cell>
          <cell r="L138">
            <v>7.2340435250181981E-3</v>
          </cell>
          <cell r="M138">
            <v>113665.95160588273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7.1845696435496051E-3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440000057</v>
          </cell>
          <cell r="B139" t="str">
            <v>CH DE SAINT-NAZAIRE</v>
          </cell>
          <cell r="C139" t="str">
            <v>CH</v>
          </cell>
          <cell r="D139" t="str">
            <v>Pays-de-la-Loire</v>
          </cell>
          <cell r="E139">
            <v>2015</v>
          </cell>
          <cell r="F139">
            <v>0</v>
          </cell>
          <cell r="G139">
            <v>8.460915617594723E-3</v>
          </cell>
          <cell r="H139">
            <v>1.3984215184973697E-2</v>
          </cell>
          <cell r="I139">
            <v>0</v>
          </cell>
          <cell r="J139">
            <v>2.5672650945821503E-2</v>
          </cell>
          <cell r="K139">
            <v>0</v>
          </cell>
          <cell r="L139">
            <v>6.872587243563248E-3</v>
          </cell>
          <cell r="M139">
            <v>107986.51768301353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6.537910986569825E-3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030780118</v>
          </cell>
          <cell r="B140" t="str">
            <v>CH DE VICHY</v>
          </cell>
          <cell r="C140" t="str">
            <v>CH</v>
          </cell>
          <cell r="D140" t="str">
            <v>Auvergne-Rhône-Alpes</v>
          </cell>
          <cell r="E140">
            <v>2015</v>
          </cell>
          <cell r="F140">
            <v>0</v>
          </cell>
          <cell r="G140">
            <v>9.3677693874776174E-3</v>
          </cell>
          <cell r="H140">
            <v>1.0530807235108564E-2</v>
          </cell>
          <cell r="I140">
            <v>0</v>
          </cell>
          <cell r="J140">
            <v>1.147677010644426E-2</v>
          </cell>
          <cell r="K140">
            <v>5.5674327454124353E-4</v>
          </cell>
          <cell r="L140">
            <v>6.798112653310622E-3</v>
          </cell>
          <cell r="M140">
            <v>106816.32494886052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6.6962546620517541E-3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 t="str">
            <v>920110020</v>
          </cell>
          <cell r="B141" t="str">
            <v>C.A.S.H. DE NANTERRE</v>
          </cell>
          <cell r="C141" t="str">
            <v>CH</v>
          </cell>
          <cell r="D141" t="str">
            <v>Île-de-France</v>
          </cell>
          <cell r="E141">
            <v>2009</v>
          </cell>
          <cell r="F141">
            <v>0</v>
          </cell>
          <cell r="G141">
            <v>3.4719561719408474E-3</v>
          </cell>
          <cell r="H141">
            <v>0</v>
          </cell>
          <cell r="I141">
            <v>0</v>
          </cell>
          <cell r="J141">
            <v>0</v>
          </cell>
          <cell r="K141">
            <v>1.8643468033201247E-2</v>
          </cell>
          <cell r="L141">
            <v>6.74404071146482E-3</v>
          </cell>
          <cell r="M141">
            <v>105966.71176864876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6.74404071146482E-3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690036900</v>
          </cell>
          <cell r="B142" t="str">
            <v>SAS CLINIQUE DE LA SAUVEGARDE</v>
          </cell>
          <cell r="C142" t="str">
            <v>CLINIQUE</v>
          </cell>
          <cell r="D142" t="str">
            <v>Auvergne-Rhône-Alpes</v>
          </cell>
          <cell r="E142">
            <v>2016</v>
          </cell>
          <cell r="F142">
            <v>0</v>
          </cell>
          <cell r="G142">
            <v>1.0852655099315567E-2</v>
          </cell>
          <cell r="H142">
            <v>1.1592590016461478E-3</v>
          </cell>
          <cell r="I142">
            <v>0</v>
          </cell>
          <cell r="J142">
            <v>3.8005153199961635E-4</v>
          </cell>
          <cell r="K142">
            <v>0</v>
          </cell>
          <cell r="L142">
            <v>6.5905543659598624E-3</v>
          </cell>
          <cell r="M142">
            <v>103555.03544129537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6.0172393865885205E-3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720000645</v>
          </cell>
          <cell r="B143" t="str">
            <v>S.A. CLINIQUE VICTOR HUGO</v>
          </cell>
          <cell r="C143" t="str">
            <v>CLINIQUE</v>
          </cell>
          <cell r="D143" t="str">
            <v>Pays-de-la-Loire</v>
          </cell>
          <cell r="E143">
            <v>2016</v>
          </cell>
          <cell r="F143">
            <v>0</v>
          </cell>
          <cell r="G143">
            <v>8.6490703075763654E-3</v>
          </cell>
          <cell r="H143">
            <v>1.0433331014815328E-2</v>
          </cell>
          <cell r="I143">
            <v>0</v>
          </cell>
          <cell r="J143">
            <v>1.3420377318858099E-2</v>
          </cell>
          <cell r="K143">
            <v>0</v>
          </cell>
          <cell r="L143">
            <v>6.3000904831149859E-3</v>
          </cell>
          <cell r="M143">
            <v>98991.079814470548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5.8431846366109215E-3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 t="str">
            <v>220000640</v>
          </cell>
          <cell r="B144" t="str">
            <v>CLINIQUE ARMORICAINE DE RADIOLOGIE</v>
          </cell>
          <cell r="C144" t="str">
            <v>CLINIQUE</v>
          </cell>
          <cell r="D144" t="str">
            <v>Bretagne</v>
          </cell>
          <cell r="E144">
            <v>2014</v>
          </cell>
          <cell r="F144">
            <v>0</v>
          </cell>
          <cell r="G144">
            <v>4.8084561156168243E-3</v>
          </cell>
          <cell r="H144">
            <v>3.5538488711301802E-2</v>
          </cell>
          <cell r="I144">
            <v>0</v>
          </cell>
          <cell r="J144">
            <v>2.5139433931498298E-2</v>
          </cell>
          <cell r="K144">
            <v>0</v>
          </cell>
          <cell r="L144">
            <v>5.845267905751626E-3</v>
          </cell>
          <cell r="M144">
            <v>91844.614509270934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5.7754224260312594E-3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830100525</v>
          </cell>
          <cell r="B145" t="str">
            <v>CH DE DRAGUIGNAN</v>
          </cell>
          <cell r="C145" t="str">
            <v>CH</v>
          </cell>
          <cell r="D145" t="str">
            <v>Provence-Alpes-Côte-d'Azur</v>
          </cell>
          <cell r="E145">
            <v>2012</v>
          </cell>
          <cell r="F145">
            <v>0</v>
          </cell>
          <cell r="G145">
            <v>7.4939646755417992E-3</v>
          </cell>
          <cell r="H145">
            <v>1.6622169881541412E-2</v>
          </cell>
          <cell r="I145">
            <v>0</v>
          </cell>
          <cell r="J145">
            <v>1.0832759162190227E-2</v>
          </cell>
          <cell r="K145">
            <v>0</v>
          </cell>
          <cell r="L145">
            <v>5.8439085152974671E-3</v>
          </cell>
          <cell r="M145">
            <v>91823.254890816679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5.8439085152974671E-3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>930000633</v>
          </cell>
          <cell r="B146" t="str">
            <v>S.A CLINIQUE D'ESTREE</v>
          </cell>
          <cell r="C146" t="str">
            <v>CLINIQUE</v>
          </cell>
          <cell r="D146" t="str">
            <v>Île-de-France</v>
          </cell>
          <cell r="E146">
            <v>2016</v>
          </cell>
          <cell r="F146">
            <v>0</v>
          </cell>
          <cell r="G146">
            <v>9.3101457450981261E-3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5.5860874470588752E-3</v>
          </cell>
          <cell r="M146">
            <v>87772.204193646437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5.0942588606946266E-3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890000037</v>
          </cell>
          <cell r="B147" t="str">
            <v>CH D'AUXERRE</v>
          </cell>
          <cell r="C147" t="str">
            <v>CH</v>
          </cell>
          <cell r="D147" t="str">
            <v>Bourgogne-Franche-Comté</v>
          </cell>
          <cell r="E147">
            <v>2015</v>
          </cell>
          <cell r="F147">
            <v>0</v>
          </cell>
          <cell r="G147">
            <v>6.8322390866519742E-3</v>
          </cell>
          <cell r="H147">
            <v>1.8718727411851523E-2</v>
          </cell>
          <cell r="I147">
            <v>0</v>
          </cell>
          <cell r="J147">
            <v>1.0882975570083629E-2</v>
          </cell>
          <cell r="K147">
            <v>0</v>
          </cell>
          <cell r="L147">
            <v>5.5641924824463632E-3</v>
          </cell>
          <cell r="M147">
            <v>87428.176406220024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5.3779378698587191E-3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 t="str">
            <v>710780263</v>
          </cell>
          <cell r="B148" t="str">
            <v>CH DE MACON</v>
          </cell>
          <cell r="C148" t="str">
            <v>CH</v>
          </cell>
          <cell r="D148" t="str">
            <v>Bourgogne-Franche-Comté</v>
          </cell>
          <cell r="E148">
            <v>2013</v>
          </cell>
          <cell r="F148">
            <v>0</v>
          </cell>
          <cell r="G148">
            <v>5.2703329881422E-3</v>
          </cell>
          <cell r="H148">
            <v>1.3120023821529658E-2</v>
          </cell>
          <cell r="I148">
            <v>0</v>
          </cell>
          <cell r="J148">
            <v>1.1726021714638102E-2</v>
          </cell>
          <cell r="K148">
            <v>4.5363000700115071E-3</v>
          </cell>
          <cell r="L148">
            <v>5.4869169891578516E-3</v>
          </cell>
          <cell r="M148">
            <v>86213.974079391963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5.4403533360109406E-3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>670000116</v>
          </cell>
          <cell r="B149" t="str">
            <v>SA CLINIQUE DE L'ORANGERIE</v>
          </cell>
          <cell r="C149" t="str">
            <v>CLINIQUE</v>
          </cell>
          <cell r="D149" t="str">
            <v>Grand-Est</v>
          </cell>
          <cell r="E149">
            <v>2016</v>
          </cell>
          <cell r="F149">
            <v>0</v>
          </cell>
          <cell r="G149">
            <v>7.9879948700546047E-3</v>
          </cell>
          <cell r="H149">
            <v>1.1592590016461478E-3</v>
          </cell>
          <cell r="I149">
            <v>0</v>
          </cell>
          <cell r="J149">
            <v>1.0043990003966478E-3</v>
          </cell>
          <cell r="K149">
            <v>0</v>
          </cell>
          <cell r="L149">
            <v>4.8967321271391672E-3</v>
          </cell>
          <cell r="M149">
            <v>76940.609365350989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4.4747490204952861E-3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630000107</v>
          </cell>
          <cell r="B150" t="str">
            <v>STE GESTION ETABL.DE SOINS</v>
          </cell>
          <cell r="C150" t="str">
            <v>CLINIQUE</v>
          </cell>
          <cell r="D150" t="str">
            <v>Auvergne-Rhône-Alpes</v>
          </cell>
          <cell r="E150">
            <v>2016</v>
          </cell>
          <cell r="F150">
            <v>0</v>
          </cell>
          <cell r="G150">
            <v>6.8862024741850048E-3</v>
          </cell>
          <cell r="H150">
            <v>2.3185180032922956E-3</v>
          </cell>
          <cell r="I150">
            <v>0</v>
          </cell>
          <cell r="J150">
            <v>1.1597800456895891E-3</v>
          </cell>
          <cell r="K150">
            <v>0</v>
          </cell>
          <cell r="L150">
            <v>4.3056311765196633E-3</v>
          </cell>
          <cell r="M150">
            <v>67652.850477124113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3.9418526363094201E-3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 t="str">
            <v>630000826</v>
          </cell>
          <cell r="B151" t="str">
            <v>CLINIQUE LA CHATAIGNERAIE</v>
          </cell>
          <cell r="C151" t="str">
            <v>CLINIQUE</v>
          </cell>
          <cell r="D151" t="str">
            <v>Auvergne-Rhône-Alpes</v>
          </cell>
          <cell r="E151">
            <v>2016</v>
          </cell>
          <cell r="F151">
            <v>0</v>
          </cell>
          <cell r="G151">
            <v>6.9963817137719646E-3</v>
          </cell>
          <cell r="H151">
            <v>1.1592590016461478E-3</v>
          </cell>
          <cell r="I151">
            <v>0</v>
          </cell>
          <cell r="J151">
            <v>4.4918089487891471E-4</v>
          </cell>
          <cell r="K151">
            <v>0</v>
          </cell>
          <cell r="L151">
            <v>4.2795555091488732E-3</v>
          </cell>
          <cell r="M151">
            <v>67243.132794999459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3.909956512295267E-3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330000043</v>
          </cell>
          <cell r="B152" t="str">
            <v>SAS CLINIQUE SAINT-AUGUSTIN</v>
          </cell>
          <cell r="C152" t="str">
            <v>CLINIQUE</v>
          </cell>
          <cell r="D152" t="str">
            <v>Nouvelle-Aquitaine</v>
          </cell>
          <cell r="E152">
            <v>2016</v>
          </cell>
          <cell r="F152">
            <v>0</v>
          </cell>
          <cell r="G152">
            <v>6.9412920939784847E-3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4.1647752563870903E-3</v>
          </cell>
          <cell r="M152">
            <v>65439.631528990838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3.798086487855166E-3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750000937</v>
          </cell>
          <cell r="B153" t="str">
            <v>SA CLINIQUE CHIRURGICALE DU TROCADERO</v>
          </cell>
          <cell r="C153" t="str">
            <v>CLINIQUE</v>
          </cell>
          <cell r="D153" t="str">
            <v>Île-de-France</v>
          </cell>
          <cell r="E153">
            <v>2016</v>
          </cell>
          <cell r="F153">
            <v>0</v>
          </cell>
          <cell r="G153">
            <v>6.6658439950110842E-3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3.9995063970066505E-3</v>
          </cell>
          <cell r="M153">
            <v>62842.820754030887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3.6473687700831355E-3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 t="str">
            <v>160000451</v>
          </cell>
          <cell r="B154" t="str">
            <v>CENTRE HOSPITALIER D'ANGOULEME</v>
          </cell>
          <cell r="C154" t="str">
            <v>CH</v>
          </cell>
          <cell r="D154" t="str">
            <v>Nouvelle-Aquitaine</v>
          </cell>
          <cell r="E154">
            <v>2016</v>
          </cell>
          <cell r="F154">
            <v>0</v>
          </cell>
          <cell r="G154">
            <v>4.682617682445803E-3</v>
          </cell>
          <cell r="H154">
            <v>6.9555540098768867E-3</v>
          </cell>
          <cell r="I154">
            <v>0</v>
          </cell>
          <cell r="J154">
            <v>1.6679759735834555E-2</v>
          </cell>
          <cell r="K154">
            <v>0</v>
          </cell>
          <cell r="L154">
            <v>3.8593164694440928E-3</v>
          </cell>
          <cell r="M154">
            <v>60640.066310150505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3.6119470621011271E-3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>740790381</v>
          </cell>
          <cell r="B155" t="str">
            <v>CH HOPITAUX DU LEMAN</v>
          </cell>
          <cell r="C155" t="str">
            <v>CH</v>
          </cell>
          <cell r="D155" t="str">
            <v>Auvergne-Rhône-Alpes</v>
          </cell>
          <cell r="E155">
            <v>2014</v>
          </cell>
          <cell r="F155">
            <v>0</v>
          </cell>
          <cell r="G155">
            <v>1.7196434659961508E-3</v>
          </cell>
          <cell r="H155">
            <v>2.9723257167435485E-2</v>
          </cell>
          <cell r="I155">
            <v>0</v>
          </cell>
          <cell r="J155">
            <v>2.3261630666780837E-2</v>
          </cell>
          <cell r="K155">
            <v>0</v>
          </cell>
          <cell r="L155">
            <v>3.5970304504778757E-3</v>
          </cell>
          <cell r="M155">
            <v>56518.859431092002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3.5155440574707814E-3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 t="str">
            <v>750720468</v>
          </cell>
          <cell r="B156" t="str">
            <v>HOPITAL PRIVE COGNACQ-JAY</v>
          </cell>
          <cell r="C156" t="str">
            <v>EBNL</v>
          </cell>
          <cell r="D156" t="str">
            <v>Île-de-France</v>
          </cell>
          <cell r="E156">
            <v>2015</v>
          </cell>
          <cell r="F156">
            <v>0</v>
          </cell>
          <cell r="G156">
            <v>4.3371043013492334E-3</v>
          </cell>
          <cell r="H156">
            <v>2.3428870583656041E-3</v>
          </cell>
          <cell r="I156">
            <v>0</v>
          </cell>
          <cell r="J156">
            <v>1.7161147644489727E-2</v>
          </cell>
          <cell r="K156">
            <v>0</v>
          </cell>
          <cell r="L156">
            <v>3.417567274799237E-3</v>
          </cell>
          <cell r="M156">
            <v>53699.018415320003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3.3069785985753242E-3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 t="str">
            <v>150000271</v>
          </cell>
          <cell r="B157" t="str">
            <v>STE EXPL C M C DE TRONQUIERES</v>
          </cell>
          <cell r="C157" t="str">
            <v>CLINIQUE</v>
          </cell>
          <cell r="D157" t="str">
            <v>Auvergne-Rhône-Alpes</v>
          </cell>
          <cell r="E157">
            <v>2016</v>
          </cell>
          <cell r="F157">
            <v>0</v>
          </cell>
          <cell r="G157">
            <v>4.9580657814132035E-3</v>
          </cell>
          <cell r="H157">
            <v>1.1592590016461478E-3</v>
          </cell>
          <cell r="I157">
            <v>0</v>
          </cell>
          <cell r="J157">
            <v>2.934037386062916E-3</v>
          </cell>
          <cell r="K157">
            <v>0</v>
          </cell>
          <cell r="L157">
            <v>3.1559602093809767E-3</v>
          </cell>
          <cell r="M157">
            <v>49588.4796917485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2.8940396604296018E-3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>690002068</v>
          </cell>
          <cell r="B158" t="str">
            <v>INFIRMERIE PROTESTANTE DE LYON</v>
          </cell>
          <cell r="C158" t="str">
            <v>EBNL</v>
          </cell>
          <cell r="D158" t="str">
            <v>Auvergne-Rhône-Alpes</v>
          </cell>
          <cell r="E158">
            <v>2015</v>
          </cell>
          <cell r="F158">
            <v>0</v>
          </cell>
          <cell r="G158">
            <v>4.0698479287124591E-3</v>
          </cell>
          <cell r="H158">
            <v>3.5021460600117519E-3</v>
          </cell>
          <cell r="I158">
            <v>0</v>
          </cell>
          <cell r="J158">
            <v>7.3138187036830508E-3</v>
          </cell>
          <cell r="K158">
            <v>0</v>
          </cell>
          <cell r="L158">
            <v>2.9270795386754436E-3</v>
          </cell>
          <cell r="M158">
            <v>45992.159162301366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2.8805158855285326E-3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 t="str">
            <v>400011177</v>
          </cell>
          <cell r="B159" t="str">
            <v>CENTRE HOSPITALIER DE MONT DE MARSAN</v>
          </cell>
          <cell r="C159" t="str">
            <v>CH</v>
          </cell>
          <cell r="D159" t="str">
            <v>Nouvelle-Aquitaine</v>
          </cell>
          <cell r="E159">
            <v>2016</v>
          </cell>
          <cell r="F159">
            <v>0</v>
          </cell>
          <cell r="G159">
            <v>4.0766318647175222E-3</v>
          </cell>
          <cell r="H159">
            <v>5.7962950082307389E-3</v>
          </cell>
          <cell r="I159">
            <v>0</v>
          </cell>
          <cell r="J159">
            <v>2.6785295939995308E-3</v>
          </cell>
          <cell r="K159">
            <v>0</v>
          </cell>
          <cell r="L159">
            <v>2.8719165280431851E-3</v>
          </cell>
          <cell r="M159">
            <v>45125.402406515146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2.6565596322387216E-3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 t="str">
            <v>830100319</v>
          </cell>
          <cell r="B160" t="str">
            <v>POLYCLINIQUE LES FLEURS</v>
          </cell>
          <cell r="C160" t="str">
            <v>CLINIQUE</v>
          </cell>
          <cell r="D160" t="str">
            <v>Provence-Alpes-Côte-d'Azur</v>
          </cell>
          <cell r="E160">
            <v>2016</v>
          </cell>
          <cell r="F160">
            <v>0</v>
          </cell>
          <cell r="G160">
            <v>4.5173488230653633E-3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2.7104092938392177E-3</v>
          </cell>
          <cell r="M160">
            <v>42587.696709343239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2.4717705714612987E-3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>830000212</v>
          </cell>
          <cell r="B161" t="str">
            <v>SA CLINIQUE SAINT MICHEL</v>
          </cell>
          <cell r="C161" t="str">
            <v>CLINIQUE</v>
          </cell>
          <cell r="D161" t="str">
            <v>Provence-Alpes-Côte-d'Azur</v>
          </cell>
          <cell r="E161">
            <v>2016</v>
          </cell>
          <cell r="F161">
            <v>0</v>
          </cell>
          <cell r="G161">
            <v>4.4071695834784026E-3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2.6443017500870415E-3</v>
          </cell>
          <cell r="M161">
            <v>41548.972399359256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2.4114834843524864E-3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 t="str">
            <v>540000932</v>
          </cell>
          <cell r="B162" t="str">
            <v>SA POLYCLINIQUE DE GENTILLY</v>
          </cell>
          <cell r="C162" t="str">
            <v>CLINIQUE</v>
          </cell>
          <cell r="D162" t="str">
            <v>Grand-Est</v>
          </cell>
          <cell r="E162">
            <v>2016</v>
          </cell>
          <cell r="F162">
            <v>0</v>
          </cell>
          <cell r="G162">
            <v>3.6910045261631624E-3</v>
          </cell>
          <cell r="H162">
            <v>4.6370360065845911E-3</v>
          </cell>
          <cell r="I162">
            <v>0</v>
          </cell>
          <cell r="J162">
            <v>1.5879279835760943E-3</v>
          </cell>
          <cell r="K162">
            <v>0</v>
          </cell>
          <cell r="L162">
            <v>2.5331568154030935E-3</v>
          </cell>
          <cell r="M162">
            <v>39802.591592645382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2.3381715178504036E-3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750811184</v>
          </cell>
          <cell r="B163" t="str">
            <v>ASS CENTRE HOSPITALIER DE BLIGNY</v>
          </cell>
          <cell r="C163" t="str">
            <v>EBNL</v>
          </cell>
          <cell r="D163" t="str">
            <v>Île-de-France</v>
          </cell>
          <cell r="E163">
            <v>2016</v>
          </cell>
          <cell r="F163">
            <v>0</v>
          </cell>
          <cell r="G163">
            <v>3.4706460469892423E-3</v>
          </cell>
          <cell r="H163">
            <v>1.1592590016461478E-3</v>
          </cell>
          <cell r="I163">
            <v>0</v>
          </cell>
          <cell r="J163">
            <v>6.9586801144926247E-3</v>
          </cell>
          <cell r="K163">
            <v>0</v>
          </cell>
          <cell r="L163">
            <v>2.4244940778637885E-3</v>
          </cell>
          <cell r="M163">
            <v>38095.212666351959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2.2411496935978263E-3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>440006344</v>
          </cell>
          <cell r="B164" t="str">
            <v>SA POLYCLINIQUE DE L'ATLANTIQUE</v>
          </cell>
          <cell r="C164" t="str">
            <v>CLINIQUE</v>
          </cell>
          <cell r="D164" t="str">
            <v>Pays-de-la-Loire</v>
          </cell>
          <cell r="E164">
            <v>2016</v>
          </cell>
          <cell r="F164">
            <v>0</v>
          </cell>
          <cell r="G164">
            <v>1.8730470729783212E-3</v>
          </cell>
          <cell r="H164">
            <v>2.3185180032922956E-3</v>
          </cell>
          <cell r="I164">
            <v>0</v>
          </cell>
          <cell r="J164">
            <v>2.8513923735704338E-2</v>
          </cell>
          <cell r="K164">
            <v>0</v>
          </cell>
          <cell r="L164">
            <v>2.3919036833962423E-3</v>
          </cell>
          <cell r="M164">
            <v>37583.131395683165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2.2929559204590564E-3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 t="str">
            <v>660000407</v>
          </cell>
          <cell r="B165" t="str">
            <v>SA CLINIQUE SAINT PIERRE</v>
          </cell>
          <cell r="C165" t="str">
            <v>CLINIQUE</v>
          </cell>
          <cell r="D165" t="str">
            <v>Occitanie</v>
          </cell>
          <cell r="E165">
            <v>2016</v>
          </cell>
          <cell r="F165">
            <v>0</v>
          </cell>
          <cell r="G165">
            <v>3.3053771876088022E-3</v>
          </cell>
          <cell r="H165">
            <v>3.4777770049384434E-3</v>
          </cell>
          <cell r="I165">
            <v>0</v>
          </cell>
          <cell r="J165">
            <v>3.7659722151139152E-3</v>
          </cell>
          <cell r="K165">
            <v>0</v>
          </cell>
          <cell r="L165">
            <v>2.3251429364414523E-3</v>
          </cell>
          <cell r="M165">
            <v>36534.143536225034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2.1505292371405359E-3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300000726</v>
          </cell>
          <cell r="B166" t="str">
            <v>SARL POLYCLINIQUE KENVAL</v>
          </cell>
          <cell r="C166" t="str">
            <v>CLINIQUE</v>
          </cell>
          <cell r="D166" t="str">
            <v>Occitanie</v>
          </cell>
          <cell r="E166">
            <v>2016</v>
          </cell>
          <cell r="F166">
            <v>0</v>
          </cell>
          <cell r="G166">
            <v>3.4706460469892423E-3</v>
          </cell>
          <cell r="H166">
            <v>2.3185180032922956E-3</v>
          </cell>
          <cell r="I166">
            <v>0</v>
          </cell>
          <cell r="J166">
            <v>2.1474954561745531E-3</v>
          </cell>
          <cell r="K166">
            <v>0</v>
          </cell>
          <cell r="L166">
            <v>2.2958059366216038E-3</v>
          </cell>
          <cell r="M166">
            <v>36073.181697904292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2.1124615523556416E-3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750811887</v>
          </cell>
          <cell r="B167" t="str">
            <v>ASSOCIATION AMBROISE CROIZAT</v>
          </cell>
          <cell r="C167" t="str">
            <v>EBNL</v>
          </cell>
          <cell r="D167" t="str">
            <v>Île-de-France</v>
          </cell>
          <cell r="E167">
            <v>2016</v>
          </cell>
          <cell r="F167">
            <v>0</v>
          </cell>
          <cell r="G167">
            <v>2.6443017500870419E-3</v>
          </cell>
          <cell r="H167">
            <v>1.1592590016461478E-3</v>
          </cell>
          <cell r="I167">
            <v>0</v>
          </cell>
          <cell r="J167">
            <v>1.5429869964329851E-2</v>
          </cell>
          <cell r="K167">
            <v>0</v>
          </cell>
          <cell r="L167">
            <v>2.2675350937159571E-3</v>
          </cell>
          <cell r="M167">
            <v>35628.97200377439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2.127844134275224E-3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 t="str">
            <v>940140015</v>
          </cell>
          <cell r="B168" t="str">
            <v>FONDATION VALLEE</v>
          </cell>
          <cell r="C168" t="str">
            <v>CH</v>
          </cell>
          <cell r="D168" t="str">
            <v>Île-de-France</v>
          </cell>
          <cell r="E168">
            <v>2012</v>
          </cell>
          <cell r="F168">
            <v>0</v>
          </cell>
          <cell r="G168">
            <v>2.465902070222663E-3</v>
          </cell>
          <cell r="H168">
            <v>8.2312257674518521E-3</v>
          </cell>
          <cell r="I168">
            <v>0</v>
          </cell>
          <cell r="J168">
            <v>7.0739153660039356E-3</v>
          </cell>
          <cell r="K168">
            <v>0</v>
          </cell>
          <cell r="L168">
            <v>2.215215273983607E-3</v>
          </cell>
          <cell r="M168">
            <v>34806.889294822089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2.215215273983607E-3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330000928</v>
          </cell>
          <cell r="B169" t="str">
            <v>S.A. AQUITAINE SANTE</v>
          </cell>
          <cell r="C169" t="str">
            <v>CLINIQUE</v>
          </cell>
          <cell r="D169" t="str">
            <v>Nouvelle-Aquitaine</v>
          </cell>
          <cell r="E169">
            <v>2016</v>
          </cell>
          <cell r="F169">
            <v>0</v>
          </cell>
          <cell r="G169">
            <v>3.6910045261631624E-3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2.2146027156978972E-3</v>
          </cell>
          <cell r="M169">
            <v>34797.264384463379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2.0196174181452073E-3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350046199</v>
          </cell>
          <cell r="B170" t="str">
            <v>ASSOCIATION HOSPITALIERE SAINT-HELIER</v>
          </cell>
          <cell r="C170" t="str">
            <v>EBNL</v>
          </cell>
          <cell r="D170" t="str">
            <v>Bretagne</v>
          </cell>
          <cell r="E170">
            <v>2016</v>
          </cell>
          <cell r="F170">
            <v>0</v>
          </cell>
          <cell r="G170">
            <v>1.1017923958696007E-4</v>
          </cell>
          <cell r="H170">
            <v>1.3911108019753773E-2</v>
          </cell>
          <cell r="I170">
            <v>1.0371760235994036E-2</v>
          </cell>
          <cell r="J170">
            <v>1.4938896407006345E-2</v>
          </cell>
          <cell r="K170">
            <v>0</v>
          </cell>
          <cell r="L170">
            <v>1.9992211540985592E-3</v>
          </cell>
          <cell r="M170">
            <v>31413.05055261638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1.9934006974551954E-3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 t="str">
            <v>870017415</v>
          </cell>
          <cell r="B171" t="str">
            <v>SAS POLYCLINIQUE DE LIMOGES</v>
          </cell>
          <cell r="C171" t="str">
            <v>CLINIQUE</v>
          </cell>
          <cell r="D171" t="str">
            <v>Nouvelle-Aquitaine</v>
          </cell>
          <cell r="E171">
            <v>2016</v>
          </cell>
          <cell r="F171">
            <v>0</v>
          </cell>
          <cell r="G171">
            <v>2.9748394688479218E-3</v>
          </cell>
          <cell r="H171">
            <v>2.3185180032922956E-3</v>
          </cell>
          <cell r="I171">
            <v>0</v>
          </cell>
          <cell r="J171">
            <v>1.4204346640852138E-3</v>
          </cell>
          <cell r="K171">
            <v>0</v>
          </cell>
          <cell r="L171">
            <v>1.969239558053238E-3</v>
          </cell>
          <cell r="M171">
            <v>30941.960403190438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1.8120872286824131E-3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 t="str">
            <v>180000887</v>
          </cell>
          <cell r="B172" t="str">
            <v>HOPITAL PRIVE GUILLAUME DE VARYE</v>
          </cell>
          <cell r="C172" t="str">
            <v>CLINIQUE</v>
          </cell>
          <cell r="D172" t="str">
            <v>Centre-Val-de-Loire</v>
          </cell>
          <cell r="E172">
            <v>2016</v>
          </cell>
          <cell r="F172">
            <v>0</v>
          </cell>
          <cell r="G172">
            <v>3.140108328228362E-3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1.8840649969370171E-3</v>
          </cell>
          <cell r="M172">
            <v>29603.642834543472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1.7181819826011465E-3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810000471</v>
          </cell>
          <cell r="B173" t="str">
            <v>SA CLINIQUE CLAUDE BERNARD</v>
          </cell>
          <cell r="C173" t="str">
            <v>CLINIQUE</v>
          </cell>
          <cell r="D173" t="str">
            <v>Occitanie</v>
          </cell>
          <cell r="E173">
            <v>2016</v>
          </cell>
          <cell r="F173">
            <v>0</v>
          </cell>
          <cell r="G173">
            <v>1.432330114630481E-3</v>
          </cell>
          <cell r="H173">
            <v>1.1592590016461478E-2</v>
          </cell>
          <cell r="I173">
            <v>0</v>
          </cell>
          <cell r="J173">
            <v>9.2649540127288342E-3</v>
          </cell>
          <cell r="K173">
            <v>0</v>
          </cell>
          <cell r="L173">
            <v>1.8675886801928234E-3</v>
          </cell>
          <cell r="M173">
            <v>29344.756332794925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1.791922743829093E-3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330000308</v>
          </cell>
          <cell r="B174" t="str">
            <v>SA HOPITAL PRIVE SAINT MARTIN</v>
          </cell>
          <cell r="C174" t="str">
            <v>CLINIQUE</v>
          </cell>
          <cell r="D174" t="str">
            <v>Nouvelle-Aquitaine</v>
          </cell>
          <cell r="E174">
            <v>2016</v>
          </cell>
          <cell r="F174">
            <v>0</v>
          </cell>
          <cell r="G174">
            <v>3.0850187084348821E-3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1.8510112250609292E-3</v>
          </cell>
          <cell r="M174">
            <v>29084.280679551484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1.6880384390467404E-3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460780216</v>
          </cell>
          <cell r="B175" t="str">
            <v>CENTRE HOSPITALIER JEAN ROUGIER CAHORS</v>
          </cell>
          <cell r="C175" t="str">
            <v>CH</v>
          </cell>
          <cell r="D175" t="str">
            <v>Occitanie</v>
          </cell>
          <cell r="E175">
            <v>2016</v>
          </cell>
          <cell r="F175">
            <v>0</v>
          </cell>
          <cell r="G175">
            <v>2.9197498490544419E-3</v>
          </cell>
          <cell r="H175">
            <v>1.1592590016461478E-3</v>
          </cell>
          <cell r="I175">
            <v>0</v>
          </cell>
          <cell r="J175">
            <v>3.5791588655600823E-4</v>
          </cell>
          <cell r="K175">
            <v>0</v>
          </cell>
          <cell r="L175">
            <v>1.8299257899854434E-3</v>
          </cell>
          <cell r="M175">
            <v>28752.972741661644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1.6756836889363007E-3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560013989</v>
          </cell>
          <cell r="B176" t="str">
            <v>SOCIETE D'EXPLOITATION OCEANE</v>
          </cell>
          <cell r="C176" t="str">
            <v>CLINIQUE</v>
          </cell>
          <cell r="D176" t="str">
            <v>Bretagne</v>
          </cell>
          <cell r="E176">
            <v>2016</v>
          </cell>
          <cell r="F176">
            <v>0</v>
          </cell>
          <cell r="G176">
            <v>2.1484951719457214E-3</v>
          </cell>
          <cell r="H176">
            <v>3.4777770049384434E-3</v>
          </cell>
          <cell r="I176">
            <v>0</v>
          </cell>
          <cell r="J176">
            <v>6.1646018629791374E-3</v>
          </cell>
          <cell r="K176">
            <v>0</v>
          </cell>
          <cell r="L176">
            <v>1.7269589129582127E-3</v>
          </cell>
          <cell r="M176">
            <v>27135.090844668681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1.6134600084126171E-3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590008033</v>
          </cell>
          <cell r="B177" t="str">
            <v>POLYCLINIQUE VAUBAN</v>
          </cell>
          <cell r="C177" t="str">
            <v>CLINIQUE</v>
          </cell>
          <cell r="D177" t="str">
            <v>Hauts-de-France</v>
          </cell>
          <cell r="E177">
            <v>2016</v>
          </cell>
          <cell r="F177">
            <v>0</v>
          </cell>
          <cell r="G177">
            <v>2.3137640313261616E-3</v>
          </cell>
          <cell r="H177">
            <v>1.1592590016461478E-3</v>
          </cell>
          <cell r="I177">
            <v>0</v>
          </cell>
          <cell r="J177">
            <v>3.3751823800824959E-3</v>
          </cell>
          <cell r="K177">
            <v>0</v>
          </cell>
          <cell r="L177">
            <v>1.587024959089535E-3</v>
          </cell>
          <cell r="M177">
            <v>24936.358424349586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1.4647953695788936E-3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130001415</v>
          </cell>
          <cell r="B178" t="str">
            <v>SAS CLINIQUE BOUCHARD</v>
          </cell>
          <cell r="C178" t="str">
            <v>CLINIQUE</v>
          </cell>
          <cell r="D178" t="str">
            <v>Provence-Alpes-Côte-d'Azur</v>
          </cell>
          <cell r="E178">
            <v>2016</v>
          </cell>
          <cell r="F178">
            <v>0</v>
          </cell>
          <cell r="G178">
            <v>2.2035847917392013E-3</v>
          </cell>
          <cell r="H178">
            <v>2.3185180032922956E-3</v>
          </cell>
          <cell r="I178">
            <v>0</v>
          </cell>
          <cell r="J178">
            <v>1.4802738325501456E-3</v>
          </cell>
          <cell r="K178">
            <v>0</v>
          </cell>
          <cell r="L178">
            <v>1.5088803185266027E-3</v>
          </cell>
          <cell r="M178">
            <v>23708.499495692806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1.3924711856593251E-3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830000154</v>
          </cell>
          <cell r="B179" t="str">
            <v>SAS POLYCLINIQUE NOTRE DAME</v>
          </cell>
          <cell r="C179" t="str">
            <v>CLINIQUE</v>
          </cell>
          <cell r="D179" t="str">
            <v>Provence-Alpes-Côte-d'Azur</v>
          </cell>
          <cell r="E179">
            <v>2016</v>
          </cell>
          <cell r="F179">
            <v>0</v>
          </cell>
          <cell r="G179">
            <v>2.4790328907066017E-3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1.4874197344239609E-3</v>
          </cell>
          <cell r="M179">
            <v>23371.296974639583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1.3564594599482734E-3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440029379</v>
          </cell>
          <cell r="B180" t="str">
            <v>CLINIQUE JULES VERNE</v>
          </cell>
          <cell r="C180" t="str">
            <v>EBNL</v>
          </cell>
          <cell r="D180" t="str">
            <v>Pays-de-la-Loire</v>
          </cell>
          <cell r="E180">
            <v>2016</v>
          </cell>
          <cell r="F180">
            <v>0</v>
          </cell>
          <cell r="G180">
            <v>9.3652353648916058E-4</v>
          </cell>
          <cell r="H180">
            <v>2.3185180032922956E-3</v>
          </cell>
          <cell r="I180">
            <v>0</v>
          </cell>
          <cell r="J180">
            <v>1.9105809798657121E-2</v>
          </cell>
          <cell r="K180">
            <v>0</v>
          </cell>
          <cell r="L180">
            <v>1.4536650040208575E-3</v>
          </cell>
          <cell r="M180">
            <v>22840.920907755317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1.4041911225522645E-3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830000063</v>
          </cell>
          <cell r="B181" t="str">
            <v>SAS CLINIQUE DU CAP D'OR</v>
          </cell>
          <cell r="C181" t="str">
            <v>CLINIQUE</v>
          </cell>
          <cell r="D181" t="str">
            <v>Provence-Alpes-Côte-d'Azur</v>
          </cell>
          <cell r="E181">
            <v>2016</v>
          </cell>
          <cell r="F181">
            <v>0</v>
          </cell>
          <cell r="G181">
            <v>1.9832263125652812E-3</v>
          </cell>
          <cell r="H181">
            <v>2.3185180032922956E-3</v>
          </cell>
          <cell r="I181">
            <v>0</v>
          </cell>
          <cell r="J181">
            <v>4.8611597444526934E-4</v>
          </cell>
          <cell r="K181">
            <v>0</v>
          </cell>
          <cell r="L181">
            <v>1.3368989166980556E-3</v>
          </cell>
          <cell r="M181">
            <v>21006.216929967391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1.2321306971175058E-3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840003685</v>
          </cell>
          <cell r="B182" t="str">
            <v>SAS CLINIQUE RHONE DURANCE</v>
          </cell>
          <cell r="C182" t="str">
            <v>CLINIQUE</v>
          </cell>
          <cell r="D182" t="str">
            <v>Provence-Alpes-Côte-d'Azur</v>
          </cell>
          <cell r="E182">
            <v>2016</v>
          </cell>
          <cell r="F182">
            <v>0</v>
          </cell>
          <cell r="G182">
            <v>2.0934055521522415E-3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1.2560433312913449E-3</v>
          </cell>
          <cell r="M182">
            <v>19735.761889695652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1.145454655067431E-3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660790379</v>
          </cell>
          <cell r="B183" t="str">
            <v>SAS MEDIPOLE SAINT ROCH</v>
          </cell>
          <cell r="C183" t="str">
            <v>CLINIQUE</v>
          </cell>
          <cell r="D183" t="str">
            <v>Occitanie</v>
          </cell>
          <cell r="E183">
            <v>2016</v>
          </cell>
          <cell r="F183">
            <v>0</v>
          </cell>
          <cell r="G183">
            <v>1.9281366927718013E-3</v>
          </cell>
          <cell r="H183">
            <v>1.1592590016461478E-3</v>
          </cell>
          <cell r="I183">
            <v>0</v>
          </cell>
          <cell r="J183">
            <v>3.0633881616613936E-4</v>
          </cell>
          <cell r="K183">
            <v>0</v>
          </cell>
          <cell r="L183">
            <v>1.2328948134002645E-3</v>
          </cell>
          <cell r="M183">
            <v>19372.037465691879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1.1310368221413966E-3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>630000164</v>
          </cell>
          <cell r="B184" t="str">
            <v>STE D'EXPLOIT.CLIN.DE LA PLAINE</v>
          </cell>
          <cell r="C184" t="str">
            <v>CLINIQUE</v>
          </cell>
          <cell r="D184" t="str">
            <v>Auvergne-Rhône-Alpes</v>
          </cell>
          <cell r="E184">
            <v>2016</v>
          </cell>
          <cell r="F184">
            <v>0</v>
          </cell>
          <cell r="G184">
            <v>2.0383159323587611E-3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1.2229895594152566E-3</v>
          </cell>
          <cell r="M184">
            <v>19216.399734703657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1.1153111115130248E-3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030000194</v>
          </cell>
          <cell r="B185" t="str">
            <v>POLYCLINIQUE LA PERGOLA (SA)</v>
          </cell>
          <cell r="C185" t="str">
            <v>CLINIQUE</v>
          </cell>
          <cell r="D185" t="str">
            <v>Auvergne-Rhône-Alpes</v>
          </cell>
          <cell r="E185">
            <v>2016</v>
          </cell>
          <cell r="F185">
            <v>0</v>
          </cell>
          <cell r="G185">
            <v>2.0383159323587611E-3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1.2229895594152566E-3</v>
          </cell>
          <cell r="M185">
            <v>19216.399734703657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1.1153111115130248E-3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 t="str">
            <v>540000908</v>
          </cell>
          <cell r="B186" t="str">
            <v>SA DE LA CLINIQUE SAINT-ANDRE</v>
          </cell>
          <cell r="C186" t="str">
            <v>CLINIQUE</v>
          </cell>
          <cell r="D186" t="str">
            <v>Grand-Est</v>
          </cell>
          <cell r="E186">
            <v>2016</v>
          </cell>
          <cell r="F186">
            <v>0</v>
          </cell>
          <cell r="G186">
            <v>1.9832263125652812E-3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1.1899357875391687E-3</v>
          </cell>
          <cell r="M186">
            <v>18697.037579711665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1.0851675679586189E-3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 t="str">
            <v>760000315</v>
          </cell>
          <cell r="B187" t="str">
            <v>CLINIQUE MATHILDE</v>
          </cell>
          <cell r="C187" t="str">
            <v>CLINIQUE</v>
          </cell>
          <cell r="D187" t="str">
            <v>Normandie</v>
          </cell>
          <cell r="E187">
            <v>2014</v>
          </cell>
          <cell r="F187">
            <v>0</v>
          </cell>
          <cell r="G187">
            <v>0</v>
          </cell>
          <cell r="H187">
            <v>1.1801046473245803E-2</v>
          </cell>
          <cell r="I187">
            <v>0</v>
          </cell>
          <cell r="J187">
            <v>1.3518071527934782E-2</v>
          </cell>
          <cell r="K187">
            <v>0</v>
          </cell>
          <cell r="L187">
            <v>1.1897804171459104E-3</v>
          </cell>
          <cell r="M187">
            <v>18694.596300012421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1.1897804171459104E-3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350001137</v>
          </cell>
          <cell r="B188" t="str">
            <v>CLINIQUE MUTUALISTE DE LA SAGESSE</v>
          </cell>
          <cell r="C188" t="str">
            <v>EBNL</v>
          </cell>
          <cell r="D188" t="str">
            <v>Bretagne</v>
          </cell>
          <cell r="E188">
            <v>2016</v>
          </cell>
          <cell r="F188">
            <v>0</v>
          </cell>
          <cell r="G188">
            <v>6.6107543752176048E-4</v>
          </cell>
          <cell r="H188">
            <v>3.4777770049384434E-3</v>
          </cell>
          <cell r="I188">
            <v>0</v>
          </cell>
          <cell r="J188">
            <v>1.4794836894035183E-2</v>
          </cell>
          <cell r="K188">
            <v>0</v>
          </cell>
          <cell r="L188">
            <v>1.1797164735460781E-3</v>
          </cell>
          <cell r="M188">
            <v>18536.465135577662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1.1447937336858947E-3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 t="str">
            <v>560002933</v>
          </cell>
          <cell r="B189" t="str">
            <v>CLINIQUE MUTUALISTE PORTE DE L'ORIENT</v>
          </cell>
          <cell r="C189" t="str">
            <v>EBNL</v>
          </cell>
          <cell r="D189" t="str">
            <v>Bretagne</v>
          </cell>
          <cell r="E189">
            <v>2016</v>
          </cell>
          <cell r="F189">
            <v>0</v>
          </cell>
          <cell r="G189">
            <v>1.9281366927718013E-3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1.1568820156630808E-3</v>
          </cell>
          <cell r="M189">
            <v>18177.67542471968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1.0550240244042129E-3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630000867</v>
          </cell>
          <cell r="B190" t="str">
            <v>SARL CLINIQUE DES CHANDIOTS</v>
          </cell>
          <cell r="C190" t="str">
            <v>CLINIQUE</v>
          </cell>
          <cell r="D190" t="str">
            <v>Auvergne-Rhône-Alpes</v>
          </cell>
          <cell r="E190">
            <v>2016</v>
          </cell>
          <cell r="F190">
            <v>0</v>
          </cell>
          <cell r="G190">
            <v>1.8179574531848413E-3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1.0907744719109048E-3</v>
          </cell>
          <cell r="M190">
            <v>17138.951114735697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9.9473693729540055E-4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070780358</v>
          </cell>
          <cell r="B191" t="str">
            <v>CH ARDECHE NORD</v>
          </cell>
          <cell r="C191" t="str">
            <v>CH</v>
          </cell>
          <cell r="D191" t="str">
            <v>Auvergne-Rhône-Alpes</v>
          </cell>
          <cell r="E191">
            <v>2014</v>
          </cell>
          <cell r="F191">
            <v>0</v>
          </cell>
          <cell r="G191">
            <v>7.8590491640878569E-4</v>
          </cell>
          <cell r="H191">
            <v>7.2073160573701018E-3</v>
          </cell>
          <cell r="I191">
            <v>0</v>
          </cell>
          <cell r="J191">
            <v>3.1793452934269131E-3</v>
          </cell>
          <cell r="K191">
            <v>0</v>
          </cell>
          <cell r="L191">
            <v>9.9511914473770363E-4</v>
          </cell>
          <cell r="M191">
            <v>15635.952998715016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9.6892708984256607E-4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 t="str">
            <v>540000890</v>
          </cell>
          <cell r="B192" t="str">
            <v>SA "ESPACE CHIRURGICAL AMBROISE PARE"</v>
          </cell>
          <cell r="C192" t="str">
            <v>CLINIQUE</v>
          </cell>
          <cell r="D192" t="str">
            <v>Grand-Est</v>
          </cell>
          <cell r="E192">
            <v>2016</v>
          </cell>
          <cell r="F192">
            <v>0</v>
          </cell>
          <cell r="G192">
            <v>1.4874197344239609E-3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8.9245184065437646E-4</v>
          </cell>
          <cell r="M192">
            <v>14022.778184783749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8.1387567596896422E-4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 t="str">
            <v>810101162</v>
          </cell>
          <cell r="B193" t="str">
            <v>SA CLINIQUE TOULOUSE LAUTREC</v>
          </cell>
          <cell r="C193" t="str">
            <v>CLINIQUE</v>
          </cell>
          <cell r="D193" t="str">
            <v>Occitanie</v>
          </cell>
          <cell r="E193">
            <v>2016</v>
          </cell>
          <cell r="F193">
            <v>0</v>
          </cell>
          <cell r="G193">
            <v>1.432330114630481E-3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8.5939806877828855E-4</v>
          </cell>
          <cell r="M193">
            <v>13503.416029791761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7.8373213241455814E-4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>440029338</v>
          </cell>
          <cell r="B194" t="str">
            <v>CLINIQUE JULES VERNE - POLE HOSPITALIER MUTUALISTE</v>
          </cell>
          <cell r="C194" t="str">
            <v>EBNL</v>
          </cell>
          <cell r="D194" t="str">
            <v>Pays-de-la-Loire</v>
          </cell>
          <cell r="E194">
            <v>2016</v>
          </cell>
          <cell r="F194">
            <v>0</v>
          </cell>
          <cell r="G194">
            <v>1.2119716354565607E-3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7.2718298127393639E-4</v>
          </cell>
          <cell r="M194">
            <v>11425.967409823797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6.6315795819693374E-4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310000179</v>
          </cell>
          <cell r="B195" t="str">
            <v>SA CLINIQUE AMBROISE PARE</v>
          </cell>
          <cell r="C195" t="str">
            <v>CLINIQUE</v>
          </cell>
          <cell r="D195" t="str">
            <v>Occitanie</v>
          </cell>
          <cell r="E195">
            <v>2016</v>
          </cell>
          <cell r="F195">
            <v>0</v>
          </cell>
          <cell r="G195">
            <v>8.8143391669568056E-4</v>
          </cell>
          <cell r="H195">
            <v>1.1592590016461478E-3</v>
          </cell>
          <cell r="I195">
            <v>0</v>
          </cell>
          <cell r="J195">
            <v>2.6843690883529537E-3</v>
          </cell>
          <cell r="K195">
            <v>0</v>
          </cell>
          <cell r="L195">
            <v>6.9999435864206451E-4</v>
          </cell>
          <cell r="M195">
            <v>10998.762257737408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6.5343070549515349E-4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 t="str">
            <v>750813305</v>
          </cell>
          <cell r="B196" t="str">
            <v>FONDATION INSTITUT "ARTHUR VERNES"</v>
          </cell>
          <cell r="C196" t="str">
            <v>EBNL</v>
          </cell>
          <cell r="D196" t="str">
            <v>Île-de-France</v>
          </cell>
          <cell r="E196">
            <v>2016</v>
          </cell>
          <cell r="F196">
            <v>0</v>
          </cell>
          <cell r="G196">
            <v>1.1568820156630808E-3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6.9412920939784849E-4</v>
          </cell>
          <cell r="M196">
            <v>10906.605254831808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6.3301441464252777E-4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>310790464</v>
          </cell>
          <cell r="B197" t="str">
            <v>SA SORERE</v>
          </cell>
          <cell r="C197" t="str">
            <v>CLINIQUE</v>
          </cell>
          <cell r="D197" t="str">
            <v>Occitanie</v>
          </cell>
          <cell r="E197">
            <v>2016</v>
          </cell>
          <cell r="F197">
            <v>0</v>
          </cell>
          <cell r="G197">
            <v>1.1017923958696006E-3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6.6107543752176037E-4</v>
          </cell>
          <cell r="M197">
            <v>10387.243099839814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6.0287087108812159E-4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 t="str">
            <v>950001370</v>
          </cell>
          <cell r="B198" t="str">
            <v>C.H.I.P.O. DE BEAUMONT-MERU</v>
          </cell>
          <cell r="C198" t="str">
            <v>CH</v>
          </cell>
          <cell r="D198" t="str">
            <v>Île-de-France</v>
          </cell>
          <cell r="E198">
            <v>2016</v>
          </cell>
          <cell r="F198">
            <v>0</v>
          </cell>
          <cell r="G198">
            <v>4.4071695834784028E-4</v>
          </cell>
          <cell r="H198">
            <v>4.6370360065845911E-3</v>
          </cell>
          <cell r="I198">
            <v>0</v>
          </cell>
          <cell r="J198">
            <v>3.1445261265002091E-3</v>
          </cell>
          <cell r="K198">
            <v>0</v>
          </cell>
          <cell r="L198">
            <v>6.4524820043086501E-4</v>
          </cell>
          <cell r="M198">
            <v>10138.555355702414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6.219663738574095E-4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 t="str">
            <v>650000243</v>
          </cell>
          <cell r="B199" t="str">
            <v>SA CLINIQUE DE L'ORMEAU</v>
          </cell>
          <cell r="C199" t="str">
            <v>CLINIQUE</v>
          </cell>
          <cell r="D199" t="str">
            <v>Occitanie</v>
          </cell>
          <cell r="E199">
            <v>2016</v>
          </cell>
          <cell r="F199">
            <v>0</v>
          </cell>
          <cell r="G199">
            <v>8.8143391669568056E-4</v>
          </cell>
          <cell r="H199">
            <v>1.1592590016461478E-3</v>
          </cell>
          <cell r="I199">
            <v>0</v>
          </cell>
          <cell r="J199">
            <v>3.3024436723301368E-4</v>
          </cell>
          <cell r="K199">
            <v>0</v>
          </cell>
          <cell r="L199">
            <v>6.0582936979726692E-4</v>
          </cell>
          <cell r="M199">
            <v>9519.1812975199573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5.592657166503559E-4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>660000621</v>
          </cell>
          <cell r="B200" t="str">
            <v>SOGESK CENTRE HELIO MARIN LE FLORIDE</v>
          </cell>
          <cell r="C200" t="str">
            <v>CLINIQUE</v>
          </cell>
          <cell r="D200" t="str">
            <v>Occitanie</v>
          </cell>
          <cell r="E200">
            <v>2016</v>
          </cell>
          <cell r="F200">
            <v>0</v>
          </cell>
          <cell r="G200">
            <v>9.916131562826406E-4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5.9496789376958434E-4</v>
          </cell>
          <cell r="M200">
            <v>9348.5187898558324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5.4258378397930944E-4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 t="str">
            <v>410000871</v>
          </cell>
          <cell r="B201" t="str">
            <v>SA CLINIQUE DU SAINT COEUR</v>
          </cell>
          <cell r="C201" t="str">
            <v>CLINIQUE</v>
          </cell>
          <cell r="D201" t="str">
            <v>Centre-Val-de-Loire</v>
          </cell>
          <cell r="E201">
            <v>2016</v>
          </cell>
          <cell r="F201">
            <v>0</v>
          </cell>
          <cell r="G201">
            <v>8.8143391669568056E-4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5.2886035001740832E-4</v>
          </cell>
          <cell r="M201">
            <v>8309.7944798718527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4.8229669687049729E-4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 t="str">
            <v>110000155</v>
          </cell>
          <cell r="B202" t="str">
            <v>SAS POLYCLINIQUE MONTREAL</v>
          </cell>
          <cell r="C202" t="str">
            <v>CLINIQUE</v>
          </cell>
          <cell r="D202" t="str">
            <v>Occitanie</v>
          </cell>
          <cell r="E202">
            <v>2016</v>
          </cell>
          <cell r="F202">
            <v>0</v>
          </cell>
          <cell r="G202">
            <v>8.8143391669568056E-4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5.2886035001740832E-4</v>
          </cell>
          <cell r="M202">
            <v>8309.7944798718527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4.8229669687049729E-4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 t="str">
            <v>540000536</v>
          </cell>
          <cell r="B203" t="str">
            <v>SA POLYCLINIQUE MAJORELLE</v>
          </cell>
          <cell r="C203" t="str">
            <v>CLINIQUE</v>
          </cell>
          <cell r="D203" t="str">
            <v>Grand-Est</v>
          </cell>
          <cell r="E203">
            <v>2016</v>
          </cell>
          <cell r="F203">
            <v>0</v>
          </cell>
          <cell r="G203">
            <v>7.7125467710872052E-4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4.6275280626523229E-4</v>
          </cell>
          <cell r="M203">
            <v>7271.0701698878711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4.2200960976168509E-4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 t="str">
            <v>840000608</v>
          </cell>
          <cell r="B204" t="str">
            <v>SA POLYCLINIQUE URBAIN V</v>
          </cell>
          <cell r="C204" t="str">
            <v>CLINIQUE</v>
          </cell>
          <cell r="D204" t="str">
            <v>Provence-Alpes-Côte-d'Azur</v>
          </cell>
          <cell r="E204">
            <v>2016</v>
          </cell>
          <cell r="F204">
            <v>0</v>
          </cell>
          <cell r="G204">
            <v>4.4071695834784028E-4</v>
          </cell>
          <cell r="H204">
            <v>1.1592590016461478E-3</v>
          </cell>
          <cell r="I204">
            <v>0</v>
          </cell>
          <cell r="J204">
            <v>2.0910208057970067E-3</v>
          </cell>
          <cell r="K204">
            <v>0</v>
          </cell>
          <cell r="L204">
            <v>4.1183025233112254E-4</v>
          </cell>
          <cell r="M204">
            <v>6470.9422011930856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3.8854842575766703E-4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 t="str">
            <v>790001242</v>
          </cell>
          <cell r="B205" t="str">
            <v>S.A.S. POLYCLINIQUE D'INKERMANN</v>
          </cell>
          <cell r="C205" t="str">
            <v>CLINIQUE</v>
          </cell>
          <cell r="D205" t="str">
            <v>Nouvelle-Aquitaine</v>
          </cell>
          <cell r="E205">
            <v>2016</v>
          </cell>
          <cell r="F205">
            <v>0</v>
          </cell>
          <cell r="G205">
            <v>6.6107543752176048E-4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3.9664526251305626E-4</v>
          </cell>
          <cell r="M205">
            <v>6232.3458599038895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3.6172252265287294E-4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 t="str">
            <v>110000114</v>
          </cell>
          <cell r="B206" t="str">
            <v>SAS POLYCLINIQUE LE LANGUEDOC</v>
          </cell>
          <cell r="C206" t="str">
            <v>CLINIQUE</v>
          </cell>
          <cell r="D206" t="str">
            <v>Occitanie</v>
          </cell>
          <cell r="E206">
            <v>2016</v>
          </cell>
          <cell r="F206">
            <v>0</v>
          </cell>
          <cell r="G206">
            <v>6.6107543752176048E-4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3.9664526251305626E-4</v>
          </cell>
          <cell r="M206">
            <v>6232.3458599038895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3.6172252265287294E-4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 t="str">
            <v>580000024</v>
          </cell>
          <cell r="B207" t="str">
            <v>SA POLYCLINIQUE DU VAL DE LOIRE</v>
          </cell>
          <cell r="C207" t="str">
            <v>CLINIQUE</v>
          </cell>
          <cell r="D207" t="str">
            <v>Bourgogne-Franche-Comté</v>
          </cell>
          <cell r="E207">
            <v>2016</v>
          </cell>
          <cell r="F207">
            <v>0</v>
          </cell>
          <cell r="G207">
            <v>6.6107543752176048E-4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3.9664526251305626E-4</v>
          </cell>
          <cell r="M207">
            <v>6232.3458599038895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3.6172252265287294E-4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 t="str">
            <v>570001115</v>
          </cell>
          <cell r="B208" t="str">
            <v>S.A. HOPITAL CLINIQUE CLAUDE BERNARD</v>
          </cell>
          <cell r="C208" t="str">
            <v>CLINIQUE</v>
          </cell>
          <cell r="D208" t="str">
            <v>Grand-Est</v>
          </cell>
          <cell r="E208">
            <v>2016</v>
          </cell>
          <cell r="F208">
            <v>0</v>
          </cell>
          <cell r="G208">
            <v>6.0598581772828035E-4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3.635914906369682E-4</v>
          </cell>
          <cell r="M208">
            <v>5712.9837049118987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3.3157897909846687E-4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 t="str">
            <v>620000331</v>
          </cell>
          <cell r="B209" t="str">
            <v>SARL CLINIQUE DE ST-OMER</v>
          </cell>
          <cell r="C209" t="str">
            <v>CLINIQUE</v>
          </cell>
          <cell r="D209" t="str">
            <v>Hauts-de-France</v>
          </cell>
          <cell r="E209">
            <v>2016</v>
          </cell>
          <cell r="F209">
            <v>0</v>
          </cell>
          <cell r="G209">
            <v>6.0598581772828035E-4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3.635914906369682E-4</v>
          </cell>
          <cell r="M209">
            <v>5712.9837049118987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3.3157897909846687E-4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 t="str">
            <v>020001632</v>
          </cell>
          <cell r="B210" t="str">
            <v>POLYCLINIQUE ST CLAUDE</v>
          </cell>
          <cell r="C210" t="str">
            <v>CLINIQUE</v>
          </cell>
          <cell r="D210" t="str">
            <v>Hauts-de-France</v>
          </cell>
          <cell r="E210">
            <v>2016</v>
          </cell>
          <cell r="F210">
            <v>0</v>
          </cell>
          <cell r="G210">
            <v>4.4071695834784028E-4</v>
          </cell>
          <cell r="H210">
            <v>1.1592590016461478E-3</v>
          </cell>
          <cell r="I210">
            <v>0</v>
          </cell>
          <cell r="J210">
            <v>5.0219950019832389E-4</v>
          </cell>
          <cell r="K210">
            <v>0</v>
          </cell>
          <cell r="L210">
            <v>3.4827740010717523E-4</v>
          </cell>
          <cell r="M210">
            <v>5472.3588500810483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3.2499557353371972E-4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 t="str">
            <v>350000071</v>
          </cell>
          <cell r="B211" t="str">
            <v>HOPITAL ARTHUR GARDINER</v>
          </cell>
          <cell r="C211" t="str">
            <v>EBNL</v>
          </cell>
          <cell r="D211" t="str">
            <v>Bretagne</v>
          </cell>
          <cell r="E211">
            <v>2016</v>
          </cell>
          <cell r="F211">
            <v>0</v>
          </cell>
          <cell r="G211">
            <v>4.4071695834784028E-4</v>
          </cell>
          <cell r="H211">
            <v>1.1592590016461478E-3</v>
          </cell>
          <cell r="I211">
            <v>0</v>
          </cell>
          <cell r="J211">
            <v>4.2827718185887048E-4</v>
          </cell>
          <cell r="K211">
            <v>0</v>
          </cell>
          <cell r="L211">
            <v>3.4532050737359711E-4</v>
          </cell>
          <cell r="M211">
            <v>5425.8982467965479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3.220386808001416E-4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 t="str">
            <v>590000386</v>
          </cell>
          <cell r="B212" t="str">
            <v>NOUVELLE CLINIQUE VILLETTE SA</v>
          </cell>
          <cell r="C212" t="str">
            <v>CLINIQUE</v>
          </cell>
          <cell r="D212" t="str">
            <v>Hauts-de-France</v>
          </cell>
          <cell r="E212">
            <v>2016</v>
          </cell>
          <cell r="F212">
            <v>0</v>
          </cell>
          <cell r="G212">
            <v>4.4071695834784028E-4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2.6443017500870416E-4</v>
          </cell>
          <cell r="M212">
            <v>4154.8972399359263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2.4114834843524865E-4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 t="str">
            <v>920140027</v>
          </cell>
          <cell r="B213" t="str">
            <v>CLINIQUE DUPRE</v>
          </cell>
          <cell r="C213" t="str">
            <v>EBNL</v>
          </cell>
          <cell r="D213" t="str">
            <v>Île-de-France</v>
          </cell>
          <cell r="E213">
            <v>2016</v>
          </cell>
          <cell r="F213">
            <v>0</v>
          </cell>
          <cell r="G213">
            <v>4.4071695834784028E-4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2.6443017500870416E-4</v>
          </cell>
          <cell r="M213">
            <v>4154.8972399359263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2.4114834843524865E-4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 t="str">
            <v>520000118</v>
          </cell>
          <cell r="B214" t="str">
            <v>SA CTRE MEDICO CHIR LE BOIS</v>
          </cell>
          <cell r="C214" t="str">
            <v>CLINIQUE</v>
          </cell>
          <cell r="D214" t="str">
            <v>Grand-Est</v>
          </cell>
          <cell r="E214">
            <v>2016</v>
          </cell>
          <cell r="F214">
            <v>0</v>
          </cell>
          <cell r="G214">
            <v>4.4071695834784028E-4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2.6443017500870416E-4</v>
          </cell>
          <cell r="M214">
            <v>4154.8972399359263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2.4114834843524865E-4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 t="str">
            <v>590781803</v>
          </cell>
          <cell r="B215" t="str">
            <v>CH SAMBRE-AVESNOIS</v>
          </cell>
          <cell r="C215" t="str">
            <v>CH</v>
          </cell>
          <cell r="D215" t="str">
            <v>Hauts-de-France</v>
          </cell>
          <cell r="E215">
            <v>2014</v>
          </cell>
          <cell r="F215">
            <v>0</v>
          </cell>
          <cell r="G215">
            <v>0</v>
          </cell>
          <cell r="H215">
            <v>2.4105617041478037E-3</v>
          </cell>
          <cell r="I215">
            <v>0</v>
          </cell>
          <cell r="J215">
            <v>2.0311587115581483E-3</v>
          </cell>
          <cell r="K215">
            <v>0</v>
          </cell>
          <cell r="L215">
            <v>2.1382724219045515E-4</v>
          </cell>
          <cell r="M215">
            <v>3359.7913640944676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2.1382724219045515E-4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 t="str">
            <v>030000426</v>
          </cell>
          <cell r="B216" t="str">
            <v>HOPITAL PRIVE SAINT-FRANCOIS</v>
          </cell>
          <cell r="C216" t="str">
            <v>CLINIQUE</v>
          </cell>
          <cell r="D216" t="str">
            <v>Auvergne-Rhône-Alpes</v>
          </cell>
          <cell r="E216">
            <v>2016</v>
          </cell>
          <cell r="F216">
            <v>0</v>
          </cell>
          <cell r="G216">
            <v>3.3053771876088024E-4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1.9832263125652813E-4</v>
          </cell>
          <cell r="M216">
            <v>3116.1729299519448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1.8086126132643647E-4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 t="str">
            <v>360000269</v>
          </cell>
          <cell r="B217" t="str">
            <v>SA CLINIQUE SAINT FRANCOIS</v>
          </cell>
          <cell r="C217" t="str">
            <v>CLINIQUE</v>
          </cell>
          <cell r="D217" t="str">
            <v>Centre-Val-de-Loire</v>
          </cell>
          <cell r="E217">
            <v>2016</v>
          </cell>
          <cell r="F217">
            <v>0</v>
          </cell>
          <cell r="G217">
            <v>3.3053771876088024E-4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1.9832263125652813E-4</v>
          </cell>
          <cell r="M217">
            <v>3116.1729299519448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1.8086126132643647E-4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 t="str">
            <v>750000564</v>
          </cell>
          <cell r="B218" t="str">
            <v>SA CLINIQUE DU LOUVRE</v>
          </cell>
          <cell r="C218" t="str">
            <v>CLINIQUE</v>
          </cell>
          <cell r="D218" t="str">
            <v>Île-de-France</v>
          </cell>
          <cell r="E218">
            <v>2016</v>
          </cell>
          <cell r="F218">
            <v>0</v>
          </cell>
          <cell r="G218">
            <v>3.3053771876088024E-4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1.9832263125652813E-4</v>
          </cell>
          <cell r="M218">
            <v>3116.1729299519448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1.8086126132643647E-4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 t="str">
            <v>660000399</v>
          </cell>
          <cell r="B219" t="str">
            <v>SAS CLINIQUE SAINT MICHEL</v>
          </cell>
          <cell r="C219" t="str">
            <v>CLINIQUE</v>
          </cell>
          <cell r="D219" t="str">
            <v>Occitanie</v>
          </cell>
          <cell r="E219">
            <v>2016</v>
          </cell>
          <cell r="F219">
            <v>0</v>
          </cell>
          <cell r="G219">
            <v>3.3053771876088024E-4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1.9832263125652813E-4</v>
          </cell>
          <cell r="M219">
            <v>3116.1729299519448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1.8086126132643647E-4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 t="str">
            <v>100009075</v>
          </cell>
          <cell r="B220" t="str">
            <v>SA POLYCLINIQUE DES URSULINES</v>
          </cell>
          <cell r="C220" t="str">
            <v>CLINIQUE</v>
          </cell>
          <cell r="D220" t="str">
            <v>Grand-Est</v>
          </cell>
          <cell r="E220">
            <v>2016</v>
          </cell>
          <cell r="F220">
            <v>0</v>
          </cell>
          <cell r="G220">
            <v>2.2035847917392014E-4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1.3221508750435208E-4</v>
          </cell>
          <cell r="M220">
            <v>2077.4486199679632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1.2057417421762432E-4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 t="str">
            <v>590000022</v>
          </cell>
          <cell r="B221" t="str">
            <v>INSTITUT OPHTALMIQUE NORD DE FRANCE</v>
          </cell>
          <cell r="C221" t="str">
            <v>CLINIQUE</v>
          </cell>
          <cell r="D221" t="str">
            <v>Hauts-de-France</v>
          </cell>
          <cell r="E221">
            <v>2016</v>
          </cell>
          <cell r="F221">
            <v>0</v>
          </cell>
          <cell r="G221">
            <v>2.2035847917392014E-4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1.3221508750435208E-4</v>
          </cell>
          <cell r="M221">
            <v>2077.4486199679632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1.2057417421762432E-4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 t="str">
            <v>320000052</v>
          </cell>
          <cell r="B222" t="str">
            <v>SAS POLYCLINIQUE DE GASCOGNE</v>
          </cell>
          <cell r="C222" t="str">
            <v>CLINIQUE</v>
          </cell>
          <cell r="D222" t="str">
            <v>Occitanie</v>
          </cell>
          <cell r="E222">
            <v>2016</v>
          </cell>
          <cell r="F222">
            <v>0</v>
          </cell>
          <cell r="G222">
            <v>2.2035847917392014E-4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1.3221508750435208E-4</v>
          </cell>
          <cell r="M222">
            <v>2077.4486199679632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1.2057417421762432E-4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 t="str">
            <v>330000258</v>
          </cell>
          <cell r="B223" t="str">
            <v>NEPHRO-DIALYSE SAS CTMR ST-AUGUSTIN</v>
          </cell>
          <cell r="C223" t="str">
            <v>CLINIQUE</v>
          </cell>
          <cell r="D223" t="str">
            <v>Nouvelle-Aquitaine</v>
          </cell>
          <cell r="E223">
            <v>2016</v>
          </cell>
          <cell r="F223">
            <v>0</v>
          </cell>
          <cell r="G223">
            <v>0</v>
          </cell>
          <cell r="H223">
            <v>1.1592590016461478E-3</v>
          </cell>
          <cell r="I223">
            <v>0</v>
          </cell>
          <cell r="J223">
            <v>1.2848315020370876E-3</v>
          </cell>
          <cell r="K223">
            <v>0</v>
          </cell>
          <cell r="L223">
            <v>1.1515250517202163E-4</v>
          </cell>
          <cell r="M223">
            <v>1809.3503356611675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1.1515250517202163E-4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 t="str">
            <v>660000282</v>
          </cell>
          <cell r="B224" t="str">
            <v>SA CLINIQUE DU VALLESPIR</v>
          </cell>
          <cell r="C224" t="str">
            <v>CLINIQUE</v>
          </cell>
          <cell r="D224" t="str">
            <v>Occitanie</v>
          </cell>
          <cell r="E224">
            <v>2016</v>
          </cell>
          <cell r="F224">
            <v>0</v>
          </cell>
          <cell r="G224">
            <v>1.6526885938044012E-4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9.9161315628264066E-5</v>
          </cell>
          <cell r="M224">
            <v>1558.0864649759724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9.0430630663218236E-5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>560000689</v>
          </cell>
          <cell r="B225" t="str">
            <v>CLINIQUE DU TER</v>
          </cell>
          <cell r="C225" t="str">
            <v>CLINIQUE</v>
          </cell>
          <cell r="D225" t="str">
            <v>Bretagne</v>
          </cell>
          <cell r="E225">
            <v>2016</v>
          </cell>
          <cell r="F225">
            <v>0</v>
          </cell>
          <cell r="G225">
            <v>1.1017923958696007E-4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6.6107543752176039E-5</v>
          </cell>
          <cell r="M225">
            <v>1038.7243099839816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6.0287087108812162E-5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 t="str">
            <v>240000612</v>
          </cell>
          <cell r="B226" t="str">
            <v>SA CLINIQUE PASTEUR</v>
          </cell>
          <cell r="C226" t="str">
            <v>CLINIQUE</v>
          </cell>
          <cell r="D226" t="str">
            <v>Nouvelle-Aquitaine</v>
          </cell>
          <cell r="E226">
            <v>2016</v>
          </cell>
          <cell r="F226">
            <v>0</v>
          </cell>
          <cell r="G226">
            <v>1.1017923958696007E-4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6.6107543752176039E-5</v>
          </cell>
          <cell r="M226">
            <v>1038.7243099839816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6.0287087108812162E-5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 t="str">
            <v>130000532</v>
          </cell>
          <cell r="B227" t="str">
            <v>CLINIQUE JEANNE D'ARC</v>
          </cell>
          <cell r="C227" t="str">
            <v>CLINIQUE</v>
          </cell>
          <cell r="D227" t="str">
            <v>Provence-Alpes-Côte-d'Azur</v>
          </cell>
          <cell r="E227">
            <v>2016</v>
          </cell>
          <cell r="F227">
            <v>0</v>
          </cell>
          <cell r="G227">
            <v>1.1017923958696007E-4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6.6107543752176039E-5</v>
          </cell>
          <cell r="M227">
            <v>1038.7243099839816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6.0287087108812162E-5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 t="str">
            <v>630786754</v>
          </cell>
          <cell r="B228" t="str">
            <v>ASSOCIATION HOSPITALIERE STE MARIE</v>
          </cell>
          <cell r="C228" t="str">
            <v>EBNL</v>
          </cell>
          <cell r="D228" t="str">
            <v>Auvergne-Rhône-Alpes</v>
          </cell>
          <cell r="E228">
            <v>2016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 t="str">
            <v>630791374</v>
          </cell>
          <cell r="B229" t="str">
            <v>S.E.L.A.R.L  -  C.I.M.R.O.R</v>
          </cell>
          <cell r="C229" t="str">
            <v>CLINIQUE</v>
          </cell>
          <cell r="D229" t="str">
            <v>Auvergne-Rhône-Alpes</v>
          </cell>
          <cell r="E229">
            <v>2016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 t="str">
            <v>580000057</v>
          </cell>
          <cell r="B230" t="str">
            <v>S.A. CLINIQUE DU MORVAN</v>
          </cell>
          <cell r="C230" t="str">
            <v>CLINIQUE</v>
          </cell>
          <cell r="D230" t="str">
            <v>Bourgogne-Franche-Comté</v>
          </cell>
          <cell r="E230">
            <v>2016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 t="str">
            <v>290030592</v>
          </cell>
          <cell r="B231" t="str">
            <v>EURL SSR DE L'ELORN</v>
          </cell>
          <cell r="C231" t="str">
            <v>CLINIQUE</v>
          </cell>
          <cell r="D231" t="str">
            <v>Bretagne</v>
          </cell>
          <cell r="E231">
            <v>2016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 t="str">
            <v>180000739</v>
          </cell>
          <cell r="B232" t="str">
            <v>SAS CLINIQUE DES GRAINETIERES</v>
          </cell>
          <cell r="C232" t="str">
            <v>CLINIQUE</v>
          </cell>
          <cell r="D232" t="str">
            <v>Centre-Val-de-Loire</v>
          </cell>
          <cell r="E232">
            <v>2016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 t="str">
            <v>280001199</v>
          </cell>
          <cell r="B233" t="str">
            <v>SAS SOC. NVELLE EXPL. CL ST FRANÇOIS</v>
          </cell>
          <cell r="C233" t="str">
            <v>CLINIQUE</v>
          </cell>
          <cell r="D233" t="str">
            <v>Centre-Val-de-Loire</v>
          </cell>
          <cell r="E233">
            <v>2016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 t="str">
            <v>100001148</v>
          </cell>
          <cell r="B234" t="str">
            <v>SAS LA CLINIQUE DE ROMILLY</v>
          </cell>
          <cell r="C234" t="str">
            <v>CLINIQUE</v>
          </cell>
          <cell r="D234" t="str">
            <v>Grand-Est</v>
          </cell>
          <cell r="E234">
            <v>2016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 t="str">
            <v>520000092</v>
          </cell>
          <cell r="B235" t="str">
            <v>SARL CLINI LA COMPASSION</v>
          </cell>
          <cell r="C235" t="str">
            <v>CLINIQUE</v>
          </cell>
          <cell r="D235" t="str">
            <v>Grand-Est</v>
          </cell>
          <cell r="E235">
            <v>2016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 t="str">
            <v>570011569</v>
          </cell>
          <cell r="B236" t="str">
            <v>STE EXPLOITATION CLINIQUE NOTRE DAME</v>
          </cell>
          <cell r="C236" t="str">
            <v>CLINIQUE</v>
          </cell>
          <cell r="D236" t="str">
            <v>Grand-Est</v>
          </cell>
          <cell r="E236">
            <v>2016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 t="str">
            <v>590000402</v>
          </cell>
          <cell r="B237" t="str">
            <v>CLINIQUE DU CAMBRESIS</v>
          </cell>
          <cell r="C237" t="str">
            <v>CLINIQUE</v>
          </cell>
          <cell r="D237" t="str">
            <v>Hauts-de-France</v>
          </cell>
          <cell r="E237">
            <v>2016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590000675</v>
          </cell>
          <cell r="B238" t="str">
            <v>POLYCLINIQUE DU PARC</v>
          </cell>
          <cell r="C238" t="str">
            <v>CLINIQUE</v>
          </cell>
          <cell r="D238" t="str">
            <v>Hauts-de-France</v>
          </cell>
          <cell r="E238">
            <v>2016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 t="str">
            <v>590005492</v>
          </cell>
          <cell r="B239" t="str">
            <v>S.A CLINIQUE DE FLANDRE</v>
          </cell>
          <cell r="C239" t="str">
            <v>CLINIQUE</v>
          </cell>
          <cell r="D239" t="str">
            <v>Hauts-de-France</v>
          </cell>
          <cell r="E239">
            <v>2016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 t="str">
            <v>590049565</v>
          </cell>
          <cell r="B240" t="str">
            <v>MAISON MEDICALE JEAN XXIII</v>
          </cell>
          <cell r="C240" t="str">
            <v>EBNL</v>
          </cell>
          <cell r="D240" t="str">
            <v>Hauts-de-France</v>
          </cell>
          <cell r="E240">
            <v>2016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 t="str">
            <v>770000313</v>
          </cell>
          <cell r="B241" t="str">
            <v>S.A CLINIQUE SAINT BRICE</v>
          </cell>
          <cell r="C241" t="str">
            <v>CLINIQUE</v>
          </cell>
          <cell r="D241" t="str">
            <v>Île-de-France</v>
          </cell>
          <cell r="E241">
            <v>2016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 t="str">
            <v>780150033</v>
          </cell>
          <cell r="B242" t="str">
            <v>MAISON DE SANTE CLAIRE DEMEURE</v>
          </cell>
          <cell r="C242" t="str">
            <v>EBNL</v>
          </cell>
          <cell r="D242" t="str">
            <v>Île-de-France</v>
          </cell>
          <cell r="E242">
            <v>2016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 t="str">
            <v>920300845</v>
          </cell>
          <cell r="B243" t="str">
            <v>MAISON MEDICALE NOTRE DAME DU LAC</v>
          </cell>
          <cell r="C243" t="str">
            <v>EBNL</v>
          </cell>
          <cell r="D243" t="str">
            <v>Île-de-France</v>
          </cell>
          <cell r="E243">
            <v>2016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 t="str">
            <v>930014378</v>
          </cell>
          <cell r="B244" t="str">
            <v>CENTRE DE DIALYSE DE L'ESTREE</v>
          </cell>
          <cell r="C244" t="str">
            <v>CLINIQUE</v>
          </cell>
          <cell r="D244" t="str">
            <v>Île-de-France</v>
          </cell>
          <cell r="E244">
            <v>2016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 t="str">
            <v>940001894</v>
          </cell>
          <cell r="B245" t="str">
            <v>SAS CLINIQUE DE BERCY</v>
          </cell>
          <cell r="C245" t="str">
            <v>CLINIQUE</v>
          </cell>
          <cell r="D245" t="str">
            <v>Île-de-France</v>
          </cell>
          <cell r="E245">
            <v>2016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 t="str">
            <v>500000542</v>
          </cell>
          <cell r="B246" t="str">
            <v>S.A. POLYCLINIQUE DE LA MANCHE</v>
          </cell>
          <cell r="C246" t="str">
            <v>CLINIQUE</v>
          </cell>
          <cell r="D246" t="str">
            <v>Normandie</v>
          </cell>
          <cell r="E246">
            <v>2016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 t="str">
            <v>230000861</v>
          </cell>
          <cell r="B247" t="str">
            <v>SA CLINIQUE LA MARCHE GUERET</v>
          </cell>
          <cell r="C247" t="str">
            <v>CLINIQUE</v>
          </cell>
          <cell r="D247" t="str">
            <v>Nouvelle-Aquitaine</v>
          </cell>
          <cell r="E247">
            <v>2016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 t="str">
            <v>640000568</v>
          </cell>
          <cell r="B248" t="str">
            <v>SAS STE NELLE EXPLOIT CLIN CARDIO.</v>
          </cell>
          <cell r="C248" t="str">
            <v>CLINIQUE</v>
          </cell>
          <cell r="D248" t="str">
            <v>Nouvelle-Aquitaine</v>
          </cell>
          <cell r="E248">
            <v>2016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 t="str">
            <v>860000140</v>
          </cell>
          <cell r="B249" t="str">
            <v>S.A.E. CLINIQUE FIEF DE GRIMOIRE</v>
          </cell>
          <cell r="C249" t="str">
            <v>CLINIQUE</v>
          </cell>
          <cell r="D249" t="str">
            <v>Nouvelle-Aquitaine</v>
          </cell>
          <cell r="E249">
            <v>2016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 t="str">
            <v>860003110</v>
          </cell>
          <cell r="B250" t="str">
            <v>S.A.R.L. "LA GIBAUDERIE"</v>
          </cell>
          <cell r="C250" t="str">
            <v>CLINIQUE</v>
          </cell>
          <cell r="D250" t="str">
            <v>Nouvelle-Aquitaine</v>
          </cell>
          <cell r="E250">
            <v>2016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 t="str">
            <v>110003118</v>
          </cell>
          <cell r="B251" t="str">
            <v>CLINIQUE DU SUD</v>
          </cell>
          <cell r="C251" t="str">
            <v>CLINIQUE</v>
          </cell>
          <cell r="D251" t="str">
            <v>Occitanie</v>
          </cell>
          <cell r="E251">
            <v>2016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A252" t="str">
            <v>310000054</v>
          </cell>
          <cell r="B252" t="str">
            <v>CLINIQUE SARRUS-TEINTURIERS</v>
          </cell>
          <cell r="C252" t="str">
            <v>CLINIQUE</v>
          </cell>
          <cell r="D252" t="str">
            <v>Occitanie</v>
          </cell>
          <cell r="E252">
            <v>2015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 t="str">
            <v>310000492</v>
          </cell>
          <cell r="B253" t="str">
            <v>SA CLINIQUE D'OCCITANIE</v>
          </cell>
          <cell r="C253" t="str">
            <v>CLINIQUE</v>
          </cell>
          <cell r="D253" t="str">
            <v>Occitanie</v>
          </cell>
          <cell r="E253">
            <v>2016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 t="str">
            <v>310788799</v>
          </cell>
          <cell r="B254" t="str">
            <v>CLINIQUE MEDIPOLE GARONNE</v>
          </cell>
          <cell r="C254" t="str">
            <v>CLINIQUE</v>
          </cell>
          <cell r="D254" t="str">
            <v>Occitanie</v>
          </cell>
          <cell r="E254">
            <v>2015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 t="str">
            <v>660000324</v>
          </cell>
          <cell r="B255" t="str">
            <v>SAS CLINIQUE NOTRE DAME D'ESPERANCE</v>
          </cell>
          <cell r="C255" t="str">
            <v>CLINIQUE</v>
          </cell>
          <cell r="D255" t="str">
            <v>Occitanie</v>
          </cell>
          <cell r="E255">
            <v>2016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 t="str">
            <v>660000373</v>
          </cell>
          <cell r="B256" t="str">
            <v>SAS CLINIQUE SAINT JOSEPH SUPERVALTECH</v>
          </cell>
          <cell r="C256" t="str">
            <v>CLINIQUE</v>
          </cell>
          <cell r="D256" t="str">
            <v>Occitanie</v>
          </cell>
          <cell r="E256">
            <v>2016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 t="str">
            <v>810000992</v>
          </cell>
          <cell r="B257" t="str">
            <v>SA POLYCLINIQUE DU SIDOBRE</v>
          </cell>
          <cell r="C257" t="str">
            <v>CLINIQUE</v>
          </cell>
          <cell r="D257" t="str">
            <v>Occitanie</v>
          </cell>
          <cell r="E257">
            <v>2016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 t="str">
            <v>440001220</v>
          </cell>
          <cell r="B258" t="str">
            <v>SASU ROZ ARVOR</v>
          </cell>
          <cell r="C258" t="str">
            <v>CLINIQUE</v>
          </cell>
          <cell r="D258" t="str">
            <v>Pays-de-la-Loire</v>
          </cell>
          <cell r="E258">
            <v>2016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060001468</v>
          </cell>
          <cell r="B259" t="str">
            <v>CLINIQUE PLEIN CIEL</v>
          </cell>
          <cell r="C259" t="str">
            <v>EBNL</v>
          </cell>
          <cell r="D259" t="str">
            <v>Provence-Alpes-Côte-d'Azur</v>
          </cell>
          <cell r="E259">
            <v>2015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 t="str">
            <v>830012639</v>
          </cell>
          <cell r="B260" t="str">
            <v>SAS CENTRE DE NEPHROLOGIE LES FLEURS</v>
          </cell>
          <cell r="C260" t="str">
            <v>CLINIQUE</v>
          </cell>
          <cell r="D260" t="str">
            <v>Provence-Alpes-Côte-d'Azur</v>
          </cell>
          <cell r="E260">
            <v>2016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 t="str">
            <v>840000640</v>
          </cell>
          <cell r="B261" t="str">
            <v>SAS CENTRE CHIRURGICAL MONTAGARD</v>
          </cell>
          <cell r="C261" t="str">
            <v>CLINIQUE</v>
          </cell>
          <cell r="D261" t="str">
            <v>Provence-Alpes-Côte-d'Azur</v>
          </cell>
          <cell r="E261">
            <v>2016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DRCI</v>
          </cell>
          <cell r="F1" t="str">
            <v>Organisation, surveillance et coordination de la recherche</v>
          </cell>
          <cell r="G1" t="str">
            <v>Centres d'excellence</v>
          </cell>
          <cell r="H1" t="str">
            <v>Total</v>
          </cell>
          <cell r="I1" t="str">
            <v>Crédits en K€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14207755.637382733</v>
          </cell>
          <cell r="F2">
            <v>11366204.509906188</v>
          </cell>
          <cell r="G2">
            <v>100000</v>
          </cell>
          <cell r="H2">
            <v>11466204.509906188</v>
          </cell>
          <cell r="I2">
            <v>11466.204509906187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4252095.9303122517</v>
          </cell>
          <cell r="F3">
            <v>3401676.7442498016</v>
          </cell>
          <cell r="G3">
            <v>0</v>
          </cell>
          <cell r="H3">
            <v>3401676.7442498016</v>
          </cell>
          <cell r="I3">
            <v>3401.6767442498017</v>
          </cell>
        </row>
        <row r="4">
          <cell r="A4" t="str">
            <v>440000289</v>
          </cell>
          <cell r="B4" t="str">
            <v>CHU DE NANTES + CH LA ROCHE/YON</v>
          </cell>
          <cell r="C4" t="str">
            <v>CHR/U</v>
          </cell>
          <cell r="D4" t="str">
            <v>Pays-de-la-Loire</v>
          </cell>
          <cell r="E4">
            <v>3023049.1740121054</v>
          </cell>
          <cell r="F4">
            <v>2418439.3392096846</v>
          </cell>
          <cell r="G4">
            <v>0</v>
          </cell>
          <cell r="H4">
            <v>2418439.3392096846</v>
          </cell>
          <cell r="I4">
            <v>2418.4393392096845</v>
          </cell>
        </row>
        <row r="5">
          <cell r="A5" t="str">
            <v>340780477</v>
          </cell>
          <cell r="B5" t="str">
            <v>CHU DE MONTPELLIER</v>
          </cell>
          <cell r="C5" t="str">
            <v>CHR/U</v>
          </cell>
          <cell r="D5" t="str">
            <v>Occitanie</v>
          </cell>
          <cell r="E5">
            <v>2948066.5531084491</v>
          </cell>
          <cell r="F5">
            <v>2358453.2424867596</v>
          </cell>
          <cell r="G5">
            <v>100000</v>
          </cell>
          <cell r="H5">
            <v>2458453.2424867596</v>
          </cell>
          <cell r="I5">
            <v>2458.4532424867593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2885471.9888789756</v>
          </cell>
          <cell r="F6">
            <v>2308377.5911031808</v>
          </cell>
          <cell r="G6">
            <v>100000</v>
          </cell>
          <cell r="H6">
            <v>2408377.5911031808</v>
          </cell>
          <cell r="I6">
            <v>2408.3775911031807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2724567.4485501526</v>
          </cell>
          <cell r="F7">
            <v>2179653.958840122</v>
          </cell>
          <cell r="G7">
            <v>100000</v>
          </cell>
          <cell r="H7">
            <v>2279653.958840122</v>
          </cell>
          <cell r="I7">
            <v>2279.653958840122</v>
          </cell>
        </row>
        <row r="8">
          <cell r="A8" t="str">
            <v>750050940</v>
          </cell>
          <cell r="B8" t="str">
            <v>UNICANCER + 4 CLCC</v>
          </cell>
          <cell r="C8" t="str">
            <v>GCS</v>
          </cell>
          <cell r="D8" t="str">
            <v>Île-de-France</v>
          </cell>
          <cell r="E8">
            <v>2316221.3110520723</v>
          </cell>
          <cell r="F8">
            <v>1852977.048841658</v>
          </cell>
          <cell r="G8">
            <v>0</v>
          </cell>
          <cell r="H8">
            <v>1852977.048841658</v>
          </cell>
          <cell r="I8">
            <v>1852.977048841658</v>
          </cell>
        </row>
        <row r="9">
          <cell r="A9" t="str">
            <v>380780080</v>
          </cell>
          <cell r="B9" t="str">
            <v>CHU GRENOBLE</v>
          </cell>
          <cell r="C9" t="str">
            <v>CHR/U</v>
          </cell>
          <cell r="D9" t="str">
            <v>Auvergne-Rhône-Alpes</v>
          </cell>
          <cell r="E9">
            <v>2074169.7353280226</v>
          </cell>
          <cell r="F9">
            <v>1659335.7882624182</v>
          </cell>
          <cell r="G9">
            <v>100000</v>
          </cell>
          <cell r="H9">
            <v>1759335.7882624182</v>
          </cell>
          <cell r="I9">
            <v>1759.3357882624182</v>
          </cell>
        </row>
        <row r="10">
          <cell r="A10" t="str">
            <v>940000664</v>
          </cell>
          <cell r="B10" t="str">
            <v>GUSTAVE ROUSSY</v>
          </cell>
          <cell r="C10" t="str">
            <v>CLCC</v>
          </cell>
          <cell r="D10" t="str">
            <v>Île-de-France</v>
          </cell>
          <cell r="E10">
            <v>2204707.7624415369</v>
          </cell>
          <cell r="F10">
            <v>1763766.2099532296</v>
          </cell>
          <cell r="G10">
            <v>0</v>
          </cell>
          <cell r="H10">
            <v>1763766.2099532296</v>
          </cell>
          <cell r="I10">
            <v>1763.7662099532297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1998781.3215752693</v>
          </cell>
          <cell r="F11">
            <v>1599025.0572602155</v>
          </cell>
          <cell r="G11">
            <v>0</v>
          </cell>
          <cell r="H11">
            <v>1599025.0572602155</v>
          </cell>
          <cell r="I11">
            <v>1599.0250572602156</v>
          </cell>
        </row>
        <row r="12">
          <cell r="A12" t="str">
            <v>330781196</v>
          </cell>
          <cell r="B12" t="str">
            <v>CHU HOPITAUX DE BORDEAUX</v>
          </cell>
          <cell r="C12" t="str">
            <v>CHR/U</v>
          </cell>
          <cell r="D12" t="str">
            <v>Nouvelle-Aquitaine</v>
          </cell>
          <cell r="E12">
            <v>1910768.7551720939</v>
          </cell>
          <cell r="F12">
            <v>1528615.0041376753</v>
          </cell>
          <cell r="G12">
            <v>100000</v>
          </cell>
          <cell r="H12">
            <v>1628615.0041376753</v>
          </cell>
          <cell r="I12">
            <v>1628.6150041376752</v>
          </cell>
        </row>
        <row r="13">
          <cell r="A13" t="str">
            <v>310781406</v>
          </cell>
          <cell r="B13" t="str">
            <v>CHU DE TOULOUSE</v>
          </cell>
          <cell r="C13" t="str">
            <v>CHR/U</v>
          </cell>
          <cell r="D13" t="str">
            <v>Occitanie</v>
          </cell>
          <cell r="E13">
            <v>1875790.8542346573</v>
          </cell>
          <cell r="F13">
            <v>1500632.6833877258</v>
          </cell>
          <cell r="G13">
            <v>100000</v>
          </cell>
          <cell r="H13">
            <v>1600632.6833877258</v>
          </cell>
          <cell r="I13">
            <v>1600.6326833877258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1483146.5072548029</v>
          </cell>
          <cell r="F14">
            <v>1186517.2058038423</v>
          </cell>
          <cell r="G14">
            <v>0</v>
          </cell>
          <cell r="H14">
            <v>1186517.2058038423</v>
          </cell>
          <cell r="I14">
            <v>1186.5172058038422</v>
          </cell>
        </row>
        <row r="15">
          <cell r="A15" t="str">
            <v>670780055</v>
          </cell>
          <cell r="B15" t="str">
            <v>HOPITAUX UNIVERSITAIRES DE STRASBOURG</v>
          </cell>
          <cell r="C15" t="str">
            <v>CHR/U</v>
          </cell>
          <cell r="D15" t="str">
            <v>Grand-Est</v>
          </cell>
          <cell r="E15">
            <v>1439502.0436799438</v>
          </cell>
          <cell r="F15">
            <v>1151601.6349439551</v>
          </cell>
          <cell r="G15">
            <v>0</v>
          </cell>
          <cell r="H15">
            <v>1151601.6349439551</v>
          </cell>
          <cell r="I15">
            <v>1151.6016349439551</v>
          </cell>
        </row>
        <row r="16">
          <cell r="A16" t="str">
            <v>210780581</v>
          </cell>
          <cell r="B16" t="str">
            <v>CHU DIJON</v>
          </cell>
          <cell r="C16" t="str">
            <v>CHR/U</v>
          </cell>
          <cell r="D16" t="str">
            <v>Bourgogne-Franche-Comté</v>
          </cell>
          <cell r="E16">
            <v>1377489.1651890327</v>
          </cell>
          <cell r="F16">
            <v>1101991.3321512262</v>
          </cell>
          <cell r="G16">
            <v>0</v>
          </cell>
          <cell r="H16">
            <v>1101991.3321512262</v>
          </cell>
          <cell r="I16">
            <v>1101.9913321512263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1329731.2864072965</v>
          </cell>
          <cell r="F17">
            <v>1063785.0291258374</v>
          </cell>
          <cell r="G17">
            <v>0</v>
          </cell>
          <cell r="H17">
            <v>1063785.0291258374</v>
          </cell>
          <cell r="I17">
            <v>1063.7850291258374</v>
          </cell>
        </row>
        <row r="18">
          <cell r="A18" t="str">
            <v>300780038</v>
          </cell>
          <cell r="B18" t="str">
            <v>CHU DE NIMES</v>
          </cell>
          <cell r="C18" t="str">
            <v>CHR/U</v>
          </cell>
          <cell r="D18" t="str">
            <v>Occitanie</v>
          </cell>
          <cell r="E18">
            <v>1280356.4322457886</v>
          </cell>
          <cell r="F18">
            <v>1024285.145796631</v>
          </cell>
          <cell r="G18">
            <v>0</v>
          </cell>
          <cell r="H18">
            <v>1024285.145796631</v>
          </cell>
          <cell r="I18">
            <v>1024.285145796631</v>
          </cell>
        </row>
        <row r="19">
          <cell r="A19" t="str">
            <v>420784878</v>
          </cell>
          <cell r="B19" t="str">
            <v>CHU SAINT-ETIENNE</v>
          </cell>
          <cell r="C19" t="str">
            <v>CHR/U</v>
          </cell>
          <cell r="D19" t="str">
            <v>Auvergne-Rhône-Alpes</v>
          </cell>
          <cell r="E19">
            <v>1254200.9191396483</v>
          </cell>
          <cell r="F19">
            <v>1003360.7353117187</v>
          </cell>
          <cell r="G19">
            <v>0</v>
          </cell>
          <cell r="H19">
            <v>1003360.7353117187</v>
          </cell>
          <cell r="I19">
            <v>1003.3607353117187</v>
          </cell>
        </row>
        <row r="20">
          <cell r="A20" t="str">
            <v>860014208</v>
          </cell>
          <cell r="B20" t="str">
            <v>CHR DE POITIERS</v>
          </cell>
          <cell r="C20" t="str">
            <v>CHR/U</v>
          </cell>
          <cell r="D20" t="str">
            <v>Nouvelle-Aquitaine</v>
          </cell>
          <cell r="E20">
            <v>1235832.5042235958</v>
          </cell>
          <cell r="F20">
            <v>988666.00337887672</v>
          </cell>
          <cell r="G20">
            <v>0</v>
          </cell>
          <cell r="H20">
            <v>988666.00337887672</v>
          </cell>
          <cell r="I20">
            <v>988.66600337887667</v>
          </cell>
        </row>
        <row r="21">
          <cell r="A21" t="str">
            <v>760780239</v>
          </cell>
          <cell r="B21" t="str">
            <v>CHU DE ROUEN</v>
          </cell>
          <cell r="C21" t="str">
            <v>CHR/U</v>
          </cell>
          <cell r="D21" t="str">
            <v>Normandie</v>
          </cell>
          <cell r="E21">
            <v>1226428.4306537365</v>
          </cell>
          <cell r="F21">
            <v>981142.74452298926</v>
          </cell>
          <cell r="G21">
            <v>0</v>
          </cell>
          <cell r="H21">
            <v>981142.74452298926</v>
          </cell>
          <cell r="I21">
            <v>981.14274452298923</v>
          </cell>
        </row>
        <row r="22">
          <cell r="A22" t="str">
            <v>490000031</v>
          </cell>
          <cell r="B22" t="str">
            <v>CHU D'ANGERS</v>
          </cell>
          <cell r="C22" t="str">
            <v>CHR/U</v>
          </cell>
          <cell r="D22" t="str">
            <v>Pays-de-la-Loire</v>
          </cell>
          <cell r="E22">
            <v>1166032.5275425969</v>
          </cell>
          <cell r="F22">
            <v>932826.02203407756</v>
          </cell>
          <cell r="G22">
            <v>0</v>
          </cell>
          <cell r="H22">
            <v>932826.02203407756</v>
          </cell>
          <cell r="I22">
            <v>932.8260220340776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1086090.9663593001</v>
          </cell>
          <cell r="F23">
            <v>868872.77308744006</v>
          </cell>
          <cell r="G23">
            <v>0</v>
          </cell>
          <cell r="H23">
            <v>868872.77308744006</v>
          </cell>
          <cell r="I23">
            <v>868.87277308744001</v>
          </cell>
        </row>
        <row r="24">
          <cell r="A24" t="str">
            <v>290000017</v>
          </cell>
          <cell r="B24" t="str">
            <v>CHRU DE BREST</v>
          </cell>
          <cell r="C24" t="str">
            <v>CHR/U</v>
          </cell>
          <cell r="D24" t="str">
            <v>Bretagne</v>
          </cell>
          <cell r="E24">
            <v>1070956.5022027912</v>
          </cell>
          <cell r="F24">
            <v>856765.20176223293</v>
          </cell>
          <cell r="G24">
            <v>0</v>
          </cell>
          <cell r="H24">
            <v>856765.20176223293</v>
          </cell>
          <cell r="I24">
            <v>856.76520176223289</v>
          </cell>
        </row>
        <row r="25">
          <cell r="A25" t="str">
            <v>370000481</v>
          </cell>
          <cell r="B25" t="str">
            <v>CHRU DE TOURS</v>
          </cell>
          <cell r="C25" t="str">
            <v>CHR/U</v>
          </cell>
          <cell r="D25" t="str">
            <v>Centre-Val-de-Loire</v>
          </cell>
          <cell r="E25">
            <v>1070077.0377554579</v>
          </cell>
          <cell r="F25">
            <v>856061.6302043664</v>
          </cell>
          <cell r="G25">
            <v>0</v>
          </cell>
          <cell r="H25">
            <v>856061.6302043664</v>
          </cell>
          <cell r="I25">
            <v>856.06163020436645</v>
          </cell>
        </row>
        <row r="26">
          <cell r="A26" t="str">
            <v>060785011</v>
          </cell>
          <cell r="B26" t="str">
            <v>CHU DE NICE - FONDATION LENVAL</v>
          </cell>
          <cell r="C26" t="str">
            <v>CHR/U</v>
          </cell>
          <cell r="D26" t="str">
            <v>Provence-Alpes-Côte-d'Azur</v>
          </cell>
          <cell r="E26">
            <v>1018347.6972817398</v>
          </cell>
          <cell r="F26">
            <v>814678.15782539186</v>
          </cell>
          <cell r="G26">
            <v>0</v>
          </cell>
          <cell r="H26">
            <v>814678.15782539186</v>
          </cell>
          <cell r="I26">
            <v>814.67815782539185</v>
          </cell>
        </row>
        <row r="27">
          <cell r="A27" t="str">
            <v>690000880</v>
          </cell>
          <cell r="B27" t="str">
            <v>CENTRE LEON BERARD</v>
          </cell>
          <cell r="C27" t="str">
            <v>CLCC</v>
          </cell>
          <cell r="D27" t="str">
            <v>Auvergne-Rhône-Alpes</v>
          </cell>
          <cell r="E27">
            <v>929141.37704404187</v>
          </cell>
          <cell r="F27">
            <v>743313.1016352335</v>
          </cell>
          <cell r="G27">
            <v>0</v>
          </cell>
          <cell r="H27">
            <v>743313.1016352335</v>
          </cell>
          <cell r="I27">
            <v>743.31310163523347</v>
          </cell>
        </row>
        <row r="28">
          <cell r="A28" t="str">
            <v>590000188</v>
          </cell>
          <cell r="B28" t="str">
            <v>CENTRE OSCAR LAMBRET</v>
          </cell>
          <cell r="C28" t="str">
            <v>CLCC</v>
          </cell>
          <cell r="D28" t="str">
            <v>Hauts-de-France</v>
          </cell>
          <cell r="E28">
            <v>897586.34956092481</v>
          </cell>
          <cell r="F28">
            <v>718069.07964873989</v>
          </cell>
          <cell r="G28">
            <v>0</v>
          </cell>
          <cell r="H28">
            <v>718069.07964873989</v>
          </cell>
          <cell r="I28">
            <v>718.06907964873994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815117.89004905883</v>
          </cell>
          <cell r="F29">
            <v>652094.31203924713</v>
          </cell>
          <cell r="G29">
            <v>0</v>
          </cell>
          <cell r="H29">
            <v>652094.31203924713</v>
          </cell>
          <cell r="I29">
            <v>652.09431203924714</v>
          </cell>
        </row>
        <row r="30">
          <cell r="A30" t="str">
            <v>750160012</v>
          </cell>
          <cell r="B30" t="str">
            <v>INSTUTUT CURIE - SAINT-CLOUD</v>
          </cell>
          <cell r="C30" t="str">
            <v>CLCC</v>
          </cell>
          <cell r="D30" t="str">
            <v>Île-de-France</v>
          </cell>
          <cell r="E30">
            <v>864886.91882255371</v>
          </cell>
          <cell r="F30">
            <v>691909.53505804297</v>
          </cell>
          <cell r="G30">
            <v>0</v>
          </cell>
          <cell r="H30">
            <v>691909.53505804297</v>
          </cell>
          <cell r="I30">
            <v>691.90953505804293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757076.47325012938</v>
          </cell>
          <cell r="F31">
            <v>605661.17860010348</v>
          </cell>
          <cell r="G31">
            <v>0</v>
          </cell>
          <cell r="H31">
            <v>605661.17860010348</v>
          </cell>
          <cell r="I31">
            <v>605.66117860010343</v>
          </cell>
        </row>
        <row r="32">
          <cell r="A32" t="str">
            <v>920000650</v>
          </cell>
          <cell r="B32" t="str">
            <v>HOPITAL FOCH - FRANCO BRITANNIQUE - MAISON JEANNE GARNIER</v>
          </cell>
          <cell r="C32" t="str">
            <v>EBNL</v>
          </cell>
          <cell r="D32" t="str">
            <v>Île-de-France</v>
          </cell>
          <cell r="E32">
            <v>724070.23818164202</v>
          </cell>
          <cell r="F32">
            <v>579256.19054531364</v>
          </cell>
          <cell r="G32">
            <v>0</v>
          </cell>
          <cell r="H32">
            <v>579256.19054531364</v>
          </cell>
          <cell r="I32">
            <v>579.25619054531364</v>
          </cell>
        </row>
        <row r="33">
          <cell r="A33" t="str">
            <v>540023264</v>
          </cell>
          <cell r="B33" t="str">
            <v>CHU DE NANCY</v>
          </cell>
          <cell r="C33" t="str">
            <v>CHR/U</v>
          </cell>
          <cell r="D33" t="str">
            <v>Grand-Est</v>
          </cell>
          <cell r="E33">
            <v>619533.22749156982</v>
          </cell>
          <cell r="F33">
            <v>495626.58199325588</v>
          </cell>
          <cell r="G33">
            <v>0</v>
          </cell>
          <cell r="H33">
            <v>495626.58199325588</v>
          </cell>
          <cell r="I33">
            <v>495.62658199325585</v>
          </cell>
        </row>
        <row r="34">
          <cell r="A34" t="str">
            <v>490000155</v>
          </cell>
          <cell r="B34" t="str">
            <v>INSTITUT DE CANCEROLOGIE DE L'OUEST</v>
          </cell>
          <cell r="C34" t="str">
            <v>CLCC</v>
          </cell>
          <cell r="D34" t="str">
            <v>Pays-de-la-Loire</v>
          </cell>
          <cell r="E34">
            <v>614341.66171949264</v>
          </cell>
          <cell r="F34">
            <v>491473.32937559416</v>
          </cell>
          <cell r="G34">
            <v>0</v>
          </cell>
          <cell r="H34">
            <v>491473.32937559416</v>
          </cell>
          <cell r="I34">
            <v>491.47332937559418</v>
          </cell>
        </row>
        <row r="35">
          <cell r="A35" t="str">
            <v>130001647</v>
          </cell>
          <cell r="B35" t="str">
            <v>INSTITUT PAOLI CALMETTES</v>
          </cell>
          <cell r="C35" t="str">
            <v>CLCC</v>
          </cell>
          <cell r="D35" t="str">
            <v>Provence-Alpes-Côte-d'Azur</v>
          </cell>
          <cell r="E35">
            <v>605969.27630142123</v>
          </cell>
          <cell r="F35">
            <v>484775.42104113701</v>
          </cell>
          <cell r="G35">
            <v>0</v>
          </cell>
          <cell r="H35">
            <v>484775.42104113701</v>
          </cell>
          <cell r="I35">
            <v>484.77542104113701</v>
          </cell>
        </row>
        <row r="36">
          <cell r="A36" t="str">
            <v>340000207</v>
          </cell>
          <cell r="B36" t="str">
            <v>CENTRE PAUL LAMARQUE</v>
          </cell>
          <cell r="C36" t="str">
            <v>CLCC</v>
          </cell>
          <cell r="D36" t="str">
            <v>Occitanie</v>
          </cell>
          <cell r="E36">
            <v>591909.57916106936</v>
          </cell>
          <cell r="F36">
            <v>473527.66332885553</v>
          </cell>
          <cell r="G36">
            <v>0</v>
          </cell>
          <cell r="H36">
            <v>473527.66332885553</v>
          </cell>
          <cell r="I36">
            <v>473.52766332885551</v>
          </cell>
        </row>
        <row r="37">
          <cell r="A37" t="str">
            <v>750000549</v>
          </cell>
          <cell r="B37" t="str">
            <v>FONDATION OPHTALMOLOGIQUE ROTHSCHILD</v>
          </cell>
          <cell r="C37" t="str">
            <v>EBNL</v>
          </cell>
          <cell r="D37" t="str">
            <v>Île-de-France</v>
          </cell>
          <cell r="E37">
            <v>615580.9225204176</v>
          </cell>
          <cell r="F37">
            <v>492464.73801633413</v>
          </cell>
          <cell r="G37">
            <v>0</v>
          </cell>
          <cell r="H37">
            <v>492464.73801633413</v>
          </cell>
          <cell r="I37">
            <v>492.46473801633414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435111.56739860791</v>
          </cell>
          <cell r="F38">
            <v>348089.25391888636</v>
          </cell>
          <cell r="G38">
            <v>0</v>
          </cell>
          <cell r="H38">
            <v>348089.25391888636</v>
          </cell>
          <cell r="I38">
            <v>348.08925391888636</v>
          </cell>
        </row>
        <row r="39">
          <cell r="A39" t="str">
            <v>310782347</v>
          </cell>
          <cell r="B39" t="str">
            <v>INSTITUT CLAUDIUS REGAUD</v>
          </cell>
          <cell r="C39" t="str">
            <v>CLCC</v>
          </cell>
          <cell r="D39" t="str">
            <v>Occitanie</v>
          </cell>
          <cell r="E39">
            <v>406621.14191276068</v>
          </cell>
          <cell r="F39">
            <v>325296.91353020858</v>
          </cell>
          <cell r="G39">
            <v>0</v>
          </cell>
          <cell r="H39">
            <v>325296.91353020858</v>
          </cell>
          <cell r="I39">
            <v>325.2969135302086</v>
          </cell>
        </row>
        <row r="40">
          <cell r="A40" t="str">
            <v>060000528</v>
          </cell>
          <cell r="B40" t="str">
            <v>CENTRE ANTOINE LACASSAGNE</v>
          </cell>
          <cell r="C40" t="str">
            <v>CLCC</v>
          </cell>
          <cell r="D40" t="str">
            <v>Provence-Alpes-Côte-d'Azur</v>
          </cell>
          <cell r="E40">
            <v>399143.78105995286</v>
          </cell>
          <cell r="F40">
            <v>319315.02484796231</v>
          </cell>
          <cell r="G40">
            <v>0</v>
          </cell>
          <cell r="H40">
            <v>319315.02484796231</v>
          </cell>
          <cell r="I40">
            <v>319.31502484796232</v>
          </cell>
        </row>
        <row r="41">
          <cell r="A41" t="str">
            <v>330000662</v>
          </cell>
          <cell r="B41" t="str">
            <v>INSTITUT BERGONIE</v>
          </cell>
          <cell r="C41" t="str">
            <v>CLCC</v>
          </cell>
          <cell r="D41" t="str">
            <v>Nouvelle-Aquitaine</v>
          </cell>
          <cell r="E41">
            <v>378804.79485604743</v>
          </cell>
          <cell r="F41">
            <v>303043.83588483796</v>
          </cell>
          <cell r="G41">
            <v>0</v>
          </cell>
          <cell r="H41">
            <v>303043.83588483796</v>
          </cell>
          <cell r="I41">
            <v>303.04383588483796</v>
          </cell>
        </row>
        <row r="42">
          <cell r="A42" t="str">
            <v>140000555</v>
          </cell>
          <cell r="B42" t="str">
            <v>CENTRE FRANCOIS BACLESSE</v>
          </cell>
          <cell r="C42" t="str">
            <v>CLCC</v>
          </cell>
          <cell r="D42" t="str">
            <v>Normandie</v>
          </cell>
          <cell r="E42">
            <v>334388.14202183252</v>
          </cell>
          <cell r="F42">
            <v>267510.51361746603</v>
          </cell>
          <cell r="G42">
            <v>0</v>
          </cell>
          <cell r="H42">
            <v>267510.51361746603</v>
          </cell>
          <cell r="I42">
            <v>267.51051361746602</v>
          </cell>
        </row>
        <row r="43">
          <cell r="A43" t="str">
            <v>630000479</v>
          </cell>
          <cell r="B43" t="str">
            <v>CENTRE REGIONAL JEAN PERRIN</v>
          </cell>
          <cell r="C43" t="str">
            <v>CLCC</v>
          </cell>
          <cell r="D43" t="str">
            <v>Auvergne-Rhône-Alpes</v>
          </cell>
          <cell r="E43">
            <v>309862.96310889133</v>
          </cell>
          <cell r="F43">
            <v>247890.37048711308</v>
          </cell>
          <cell r="G43">
            <v>0</v>
          </cell>
          <cell r="H43">
            <v>247890.37048711308</v>
          </cell>
          <cell r="I43">
            <v>247.89037048711307</v>
          </cell>
        </row>
        <row r="44">
          <cell r="A44" t="str">
            <v>970211207</v>
          </cell>
          <cell r="B44" t="str">
            <v>CHU DE FORT-DE-FRANCE</v>
          </cell>
          <cell r="C44" t="str">
            <v>CHR/U</v>
          </cell>
          <cell r="D44" t="str">
            <v>Martinique</v>
          </cell>
          <cell r="E44">
            <v>371428.42106707039</v>
          </cell>
          <cell r="F44">
            <v>297142.7368536563</v>
          </cell>
          <cell r="G44">
            <v>0</v>
          </cell>
          <cell r="H44">
            <v>297142.7368536563</v>
          </cell>
          <cell r="I44">
            <v>297.14273685365629</v>
          </cell>
        </row>
        <row r="45">
          <cell r="A45" t="str">
            <v>970100228</v>
          </cell>
          <cell r="B45" t="str">
            <v>CHU DE POINTE A PITRE</v>
          </cell>
          <cell r="C45" t="str">
            <v>CHR/U</v>
          </cell>
          <cell r="D45" t="str">
            <v>Guadeloupe</v>
          </cell>
          <cell r="E45">
            <v>371428.42106707039</v>
          </cell>
          <cell r="F45">
            <v>297142.7368536563</v>
          </cell>
          <cell r="G45">
            <v>0</v>
          </cell>
          <cell r="H45">
            <v>297142.7368536563</v>
          </cell>
          <cell r="I45">
            <v>297.14273685365629</v>
          </cell>
        </row>
        <row r="46">
          <cell r="A46" t="str">
            <v>970408589</v>
          </cell>
          <cell r="B46" t="str">
            <v>CHR DE LA REUNION</v>
          </cell>
          <cell r="C46" t="str">
            <v>CHR/U</v>
          </cell>
          <cell r="D46" t="str">
            <v>Océan Indien</v>
          </cell>
          <cell r="E46">
            <v>386167.64412528754</v>
          </cell>
          <cell r="F46">
            <v>308934.11530023004</v>
          </cell>
          <cell r="G46">
            <v>0</v>
          </cell>
          <cell r="H46">
            <v>308934.11530023004</v>
          </cell>
          <cell r="I46">
            <v>308.93411530023002</v>
          </cell>
        </row>
        <row r="47">
          <cell r="A47" t="str">
            <v>750050999</v>
          </cell>
          <cell r="B47" t="str">
            <v>GCS CNCR</v>
          </cell>
          <cell r="C47" t="str">
            <v>GCS</v>
          </cell>
          <cell r="D47" t="str">
            <v>Île-de-France</v>
          </cell>
          <cell r="E47">
            <v>1000000</v>
          </cell>
          <cell r="F47">
            <v>800000</v>
          </cell>
          <cell r="G47">
            <v>0</v>
          </cell>
          <cell r="H47">
            <v>800000</v>
          </cell>
          <cell r="I47">
            <v>800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DRCI</v>
          </cell>
          <cell r="F1" t="str">
            <v>Conception des protocoles, gestion et analyse des données</v>
          </cell>
          <cell r="G1" t="str">
            <v>Crédits en K€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14207755.637382733</v>
          </cell>
          <cell r="F2">
            <v>2841551.1274765469</v>
          </cell>
          <cell r="G2">
            <v>2841.5511274765468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4252095.9303122517</v>
          </cell>
          <cell r="F3">
            <v>850419.1860624504</v>
          </cell>
          <cell r="G3">
            <v>850.41918606245042</v>
          </cell>
        </row>
        <row r="4">
          <cell r="A4" t="str">
            <v>440000289</v>
          </cell>
          <cell r="B4" t="str">
            <v>CHU DE NANTES + CH LA ROCHE/YON</v>
          </cell>
          <cell r="C4" t="str">
            <v>CHR/U</v>
          </cell>
          <cell r="D4" t="str">
            <v>Pays-de-la-Loire</v>
          </cell>
          <cell r="E4">
            <v>3023049.1740121054</v>
          </cell>
          <cell r="F4">
            <v>604609.83480242116</v>
          </cell>
          <cell r="G4">
            <v>604.60983480242112</v>
          </cell>
        </row>
        <row r="5">
          <cell r="A5" t="str">
            <v>340780477</v>
          </cell>
          <cell r="B5" t="str">
            <v>CHU DE MONTPELLIER</v>
          </cell>
          <cell r="C5" t="str">
            <v>CHR/U</v>
          </cell>
          <cell r="D5" t="str">
            <v>Occitanie</v>
          </cell>
          <cell r="E5">
            <v>2948066.5531084491</v>
          </cell>
          <cell r="F5">
            <v>589613.31062168989</v>
          </cell>
          <cell r="G5">
            <v>589.61331062168983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2885471.9888789756</v>
          </cell>
          <cell r="F6">
            <v>577094.39777579519</v>
          </cell>
          <cell r="G6">
            <v>577.09439777579519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2724567.4485501526</v>
          </cell>
          <cell r="F7">
            <v>544913.4897100305</v>
          </cell>
          <cell r="G7">
            <v>544.91348971003049</v>
          </cell>
        </row>
        <row r="8">
          <cell r="A8" t="str">
            <v>750050940</v>
          </cell>
          <cell r="B8" t="str">
            <v>UNICANCER + 4 CLCC</v>
          </cell>
          <cell r="C8" t="str">
            <v>GCS</v>
          </cell>
          <cell r="D8" t="str">
            <v>Île-de-France</v>
          </cell>
          <cell r="E8">
            <v>2316221.3110520723</v>
          </cell>
          <cell r="F8">
            <v>463244.26221041451</v>
          </cell>
          <cell r="G8">
            <v>463.24426221041449</v>
          </cell>
        </row>
        <row r="9">
          <cell r="A9" t="str">
            <v>380780080</v>
          </cell>
          <cell r="B9" t="str">
            <v>CHU GRENOBLE</v>
          </cell>
          <cell r="C9" t="str">
            <v>CHR/U</v>
          </cell>
          <cell r="D9" t="str">
            <v>Auvergne-Rhône-Alpes</v>
          </cell>
          <cell r="E9">
            <v>2074169.7353280226</v>
          </cell>
          <cell r="F9">
            <v>414833.94706560456</v>
          </cell>
          <cell r="G9">
            <v>414.83394706560455</v>
          </cell>
        </row>
        <row r="10">
          <cell r="A10" t="str">
            <v>940000664</v>
          </cell>
          <cell r="B10" t="str">
            <v>GUSTAVE ROUSSY</v>
          </cell>
          <cell r="C10" t="str">
            <v>CLCC</v>
          </cell>
          <cell r="D10" t="str">
            <v>Île-de-France</v>
          </cell>
          <cell r="E10">
            <v>2204707.7624415369</v>
          </cell>
          <cell r="F10">
            <v>440941.55248830741</v>
          </cell>
          <cell r="G10">
            <v>440.94155248830742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1998781.3215752693</v>
          </cell>
          <cell r="F11">
            <v>399756.26431505388</v>
          </cell>
          <cell r="G11">
            <v>399.7562643150539</v>
          </cell>
        </row>
        <row r="12">
          <cell r="A12" t="str">
            <v>330781196</v>
          </cell>
          <cell r="B12" t="str">
            <v>CHU HOPITAUX DE BORDEAUX</v>
          </cell>
          <cell r="C12" t="str">
            <v>CHR/U</v>
          </cell>
          <cell r="D12" t="str">
            <v>Nouvelle-Aquitaine</v>
          </cell>
          <cell r="E12">
            <v>1910768.7551720939</v>
          </cell>
          <cell r="F12">
            <v>382153.75103441882</v>
          </cell>
          <cell r="G12">
            <v>382.1537510344188</v>
          </cell>
        </row>
        <row r="13">
          <cell r="A13" t="str">
            <v>310781406</v>
          </cell>
          <cell r="B13" t="str">
            <v>CHU DE TOULOUSE</v>
          </cell>
          <cell r="C13" t="str">
            <v>CHR/U</v>
          </cell>
          <cell r="D13" t="str">
            <v>Occitanie</v>
          </cell>
          <cell r="E13">
            <v>1875790.8542346573</v>
          </cell>
          <cell r="F13">
            <v>375158.17084693146</v>
          </cell>
          <cell r="G13">
            <v>375.15817084693145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1483146.5072548029</v>
          </cell>
          <cell r="F14">
            <v>296629.30145096057</v>
          </cell>
          <cell r="G14">
            <v>296.62930145096055</v>
          </cell>
        </row>
        <row r="15">
          <cell r="A15" t="str">
            <v>670780055</v>
          </cell>
          <cell r="B15" t="str">
            <v>HOPITAUX UNIVERSITAIRES DE STRASBOURG</v>
          </cell>
          <cell r="C15" t="str">
            <v>CHR/U</v>
          </cell>
          <cell r="D15" t="str">
            <v>Grand-Est</v>
          </cell>
          <cell r="E15">
            <v>1439502.0436799438</v>
          </cell>
          <cell r="F15">
            <v>287900.40873598878</v>
          </cell>
          <cell r="G15">
            <v>287.90040873598878</v>
          </cell>
        </row>
        <row r="16">
          <cell r="A16" t="str">
            <v>210780581</v>
          </cell>
          <cell r="B16" t="str">
            <v>CHU DIJON</v>
          </cell>
          <cell r="C16" t="str">
            <v>CHR/U</v>
          </cell>
          <cell r="D16" t="str">
            <v>Bourgogne-Franche-Comté</v>
          </cell>
          <cell r="E16">
            <v>1377489.1651890327</v>
          </cell>
          <cell r="F16">
            <v>275497.83303780656</v>
          </cell>
          <cell r="G16">
            <v>275.49783303780657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1329731.2864072965</v>
          </cell>
          <cell r="F17">
            <v>265946.25728145934</v>
          </cell>
          <cell r="G17">
            <v>265.94625728145934</v>
          </cell>
        </row>
        <row r="18">
          <cell r="A18" t="str">
            <v>300780038</v>
          </cell>
          <cell r="B18" t="str">
            <v>CHU DE NIMES</v>
          </cell>
          <cell r="C18" t="str">
            <v>CHR/U</v>
          </cell>
          <cell r="D18" t="str">
            <v>Occitanie</v>
          </cell>
          <cell r="E18">
            <v>1280356.4322457886</v>
          </cell>
          <cell r="F18">
            <v>256071.28644915775</v>
          </cell>
          <cell r="G18">
            <v>256.07128644915775</v>
          </cell>
        </row>
        <row r="19">
          <cell r="A19" t="str">
            <v>420784878</v>
          </cell>
          <cell r="B19" t="str">
            <v>CHU SAINT-ETIENNE</v>
          </cell>
          <cell r="C19" t="str">
            <v>CHR/U</v>
          </cell>
          <cell r="D19" t="str">
            <v>Auvergne-Rhône-Alpes</v>
          </cell>
          <cell r="E19">
            <v>1254200.9191396483</v>
          </cell>
          <cell r="F19">
            <v>250840.18382792966</v>
          </cell>
          <cell r="G19">
            <v>250.84018382792968</v>
          </cell>
        </row>
        <row r="20">
          <cell r="A20" t="str">
            <v>860014208</v>
          </cell>
          <cell r="B20" t="str">
            <v>CHR DE POITIERS</v>
          </cell>
          <cell r="C20" t="str">
            <v>CHR/U</v>
          </cell>
          <cell r="D20" t="str">
            <v>Nouvelle-Aquitaine</v>
          </cell>
          <cell r="E20">
            <v>1235832.5042235958</v>
          </cell>
          <cell r="F20">
            <v>247166.50084471918</v>
          </cell>
          <cell r="G20">
            <v>247.16650084471917</v>
          </cell>
        </row>
        <row r="21">
          <cell r="A21" t="str">
            <v>760780239</v>
          </cell>
          <cell r="B21" t="str">
            <v>CHU DE ROUEN</v>
          </cell>
          <cell r="C21" t="str">
            <v>CHR/U</v>
          </cell>
          <cell r="D21" t="str">
            <v>Normandie</v>
          </cell>
          <cell r="E21">
            <v>1226428.4306537365</v>
          </cell>
          <cell r="F21">
            <v>245285.68613074732</v>
          </cell>
          <cell r="G21">
            <v>245.28568613074731</v>
          </cell>
        </row>
        <row r="22">
          <cell r="A22" t="str">
            <v>490000031</v>
          </cell>
          <cell r="B22" t="str">
            <v>CHU D'ANGERS</v>
          </cell>
          <cell r="C22" t="str">
            <v>CHR/U</v>
          </cell>
          <cell r="D22" t="str">
            <v>Pays-de-la-Loire</v>
          </cell>
          <cell r="E22">
            <v>1166032.5275425969</v>
          </cell>
          <cell r="F22">
            <v>233206.50550851939</v>
          </cell>
          <cell r="G22">
            <v>233.2065055085194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1086090.9663593001</v>
          </cell>
          <cell r="F23">
            <v>217218.19327186001</v>
          </cell>
          <cell r="G23">
            <v>217.21819327186</v>
          </cell>
        </row>
        <row r="24">
          <cell r="A24" t="str">
            <v>290000017</v>
          </cell>
          <cell r="B24" t="str">
            <v>CHRU DE BREST</v>
          </cell>
          <cell r="C24" t="str">
            <v>CHR/U</v>
          </cell>
          <cell r="D24" t="str">
            <v>Bretagne</v>
          </cell>
          <cell r="E24">
            <v>1070956.5022027912</v>
          </cell>
          <cell r="F24">
            <v>214191.30044055823</v>
          </cell>
          <cell r="G24">
            <v>214.19130044055822</v>
          </cell>
        </row>
        <row r="25">
          <cell r="A25" t="str">
            <v>370000481</v>
          </cell>
          <cell r="B25" t="str">
            <v>CHRU DE TOURS</v>
          </cell>
          <cell r="C25" t="str">
            <v>CHR/U</v>
          </cell>
          <cell r="D25" t="str">
            <v>Centre-Val-de-Loire</v>
          </cell>
          <cell r="E25">
            <v>1070077.0377554579</v>
          </cell>
          <cell r="F25">
            <v>214015.4075510916</v>
          </cell>
          <cell r="G25">
            <v>214.01540755109161</v>
          </cell>
        </row>
        <row r="26">
          <cell r="A26" t="str">
            <v>060785011</v>
          </cell>
          <cell r="B26" t="str">
            <v>CHU DE NICE - FONDATION LENVAL</v>
          </cell>
          <cell r="C26" t="str">
            <v>CHR/U</v>
          </cell>
          <cell r="D26" t="str">
            <v>Provence-Alpes-Côte-d'Azur</v>
          </cell>
          <cell r="E26">
            <v>1018347.6972817398</v>
          </cell>
          <cell r="F26">
            <v>203669.53945634796</v>
          </cell>
          <cell r="G26">
            <v>203.66953945634796</v>
          </cell>
        </row>
        <row r="27">
          <cell r="A27" t="str">
            <v>690000880</v>
          </cell>
          <cell r="B27" t="str">
            <v>CENTRE LEON BERARD</v>
          </cell>
          <cell r="C27" t="str">
            <v>CLCC</v>
          </cell>
          <cell r="D27" t="str">
            <v>Auvergne-Rhône-Alpes</v>
          </cell>
          <cell r="E27">
            <v>929141.37704404187</v>
          </cell>
          <cell r="F27">
            <v>185828.27540880837</v>
          </cell>
          <cell r="G27">
            <v>185.82827540880837</v>
          </cell>
        </row>
        <row r="28">
          <cell r="A28" t="str">
            <v>590000188</v>
          </cell>
          <cell r="B28" t="str">
            <v>CENTRE OSCAR LAMBRET</v>
          </cell>
          <cell r="C28" t="str">
            <v>CLCC</v>
          </cell>
          <cell r="D28" t="str">
            <v>Hauts-de-France</v>
          </cell>
          <cell r="E28">
            <v>897586.34956092481</v>
          </cell>
          <cell r="F28">
            <v>179517.26991218497</v>
          </cell>
          <cell r="G28">
            <v>179.51726991218499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815117.89004905883</v>
          </cell>
          <cell r="F29">
            <v>163023.57800981178</v>
          </cell>
          <cell r="G29">
            <v>163.02357800981179</v>
          </cell>
        </row>
        <row r="30">
          <cell r="A30" t="str">
            <v>750160012</v>
          </cell>
          <cell r="B30" t="str">
            <v>INSTUTUT CURIE - SAINT-CLOUD</v>
          </cell>
          <cell r="C30" t="str">
            <v>CLCC</v>
          </cell>
          <cell r="D30" t="str">
            <v>Île-de-France</v>
          </cell>
          <cell r="E30">
            <v>864886.91882255371</v>
          </cell>
          <cell r="F30">
            <v>172977.38376451074</v>
          </cell>
          <cell r="G30">
            <v>172.97738376451073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757076.47325012938</v>
          </cell>
          <cell r="F31">
            <v>151415.29465002587</v>
          </cell>
          <cell r="G31">
            <v>151.41529465002586</v>
          </cell>
        </row>
        <row r="32">
          <cell r="A32" t="str">
            <v>920000650</v>
          </cell>
          <cell r="B32" t="str">
            <v>HOPITAL FOCH - FRANCO BRITANNIQUE - MAISON JEANNE GARNIER</v>
          </cell>
          <cell r="C32" t="str">
            <v>EBNL</v>
          </cell>
          <cell r="D32" t="str">
            <v>Île-de-France</v>
          </cell>
          <cell r="E32">
            <v>724070.23818164202</v>
          </cell>
          <cell r="F32">
            <v>144814.04763632841</v>
          </cell>
          <cell r="G32">
            <v>144.81404763632841</v>
          </cell>
        </row>
        <row r="33">
          <cell r="A33" t="str">
            <v>540023264</v>
          </cell>
          <cell r="B33" t="str">
            <v>CHU DE NANCY</v>
          </cell>
          <cell r="C33" t="str">
            <v>CHR/U</v>
          </cell>
          <cell r="D33" t="str">
            <v>Grand-Est</v>
          </cell>
          <cell r="E33">
            <v>619533.22749156982</v>
          </cell>
          <cell r="F33">
            <v>123906.64549831397</v>
          </cell>
          <cell r="G33">
            <v>123.90664549831396</v>
          </cell>
        </row>
        <row r="34">
          <cell r="A34" t="str">
            <v>490000155</v>
          </cell>
          <cell r="B34" t="str">
            <v>INSTITUT DE CANCEROLOGIE DE L'OUEST</v>
          </cell>
          <cell r="C34" t="str">
            <v>CLCC</v>
          </cell>
          <cell r="D34" t="str">
            <v>Pays-de-la-Loire</v>
          </cell>
          <cell r="E34">
            <v>614341.66171949264</v>
          </cell>
          <cell r="F34">
            <v>122868.33234389854</v>
          </cell>
          <cell r="G34">
            <v>122.86833234389854</v>
          </cell>
        </row>
        <row r="35">
          <cell r="A35" t="str">
            <v>130001647</v>
          </cell>
          <cell r="B35" t="str">
            <v>INSTITUT PAOLI CALMETTES</v>
          </cell>
          <cell r="C35" t="str">
            <v>CLCC</v>
          </cell>
          <cell r="D35" t="str">
            <v>Provence-Alpes-Côte-d'Azur</v>
          </cell>
          <cell r="E35">
            <v>605969.27630142123</v>
          </cell>
          <cell r="F35">
            <v>121193.85526028425</v>
          </cell>
          <cell r="G35">
            <v>121.19385526028425</v>
          </cell>
        </row>
        <row r="36">
          <cell r="A36" t="str">
            <v>340000207</v>
          </cell>
          <cell r="B36" t="str">
            <v>CENTRE PAUL LAMARQUE</v>
          </cell>
          <cell r="C36" t="str">
            <v>CLCC</v>
          </cell>
          <cell r="D36" t="str">
            <v>Occitanie</v>
          </cell>
          <cell r="E36">
            <v>591909.57916106936</v>
          </cell>
          <cell r="F36">
            <v>118381.91583221388</v>
          </cell>
          <cell r="G36">
            <v>118.38191583221388</v>
          </cell>
        </row>
        <row r="37">
          <cell r="A37" t="str">
            <v>750000549</v>
          </cell>
          <cell r="B37" t="str">
            <v>FONDATION OPHTALMOLOGIQUE ROTHSCHILD</v>
          </cell>
          <cell r="C37" t="str">
            <v>EBNL</v>
          </cell>
          <cell r="D37" t="str">
            <v>Île-de-France</v>
          </cell>
          <cell r="E37">
            <v>615580.9225204176</v>
          </cell>
          <cell r="F37">
            <v>123116.18450408353</v>
          </cell>
          <cell r="G37">
            <v>123.11618450408353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435111.56739860791</v>
          </cell>
          <cell r="F38">
            <v>87022.31347972159</v>
          </cell>
          <cell r="G38">
            <v>87.022313479721589</v>
          </cell>
        </row>
        <row r="39">
          <cell r="A39" t="str">
            <v>310782347</v>
          </cell>
          <cell r="B39" t="str">
            <v>INSTITUT CLAUDIUS REGAUD</v>
          </cell>
          <cell r="C39" t="str">
            <v>CLCC</v>
          </cell>
          <cell r="D39" t="str">
            <v>Occitanie</v>
          </cell>
          <cell r="E39">
            <v>406621.14191276068</v>
          </cell>
          <cell r="F39">
            <v>81324.228382552144</v>
          </cell>
          <cell r="G39">
            <v>81.32422838255215</v>
          </cell>
        </row>
        <row r="40">
          <cell r="A40" t="str">
            <v>060000528</v>
          </cell>
          <cell r="B40" t="str">
            <v>CENTRE ANTOINE LACASSAGNE</v>
          </cell>
          <cell r="C40" t="str">
            <v>CLCC</v>
          </cell>
          <cell r="D40" t="str">
            <v>Provence-Alpes-Côte-d'Azur</v>
          </cell>
          <cell r="E40">
            <v>399143.78105995286</v>
          </cell>
          <cell r="F40">
            <v>79828.756211990578</v>
          </cell>
          <cell r="G40">
            <v>79.82875621199058</v>
          </cell>
        </row>
        <row r="41">
          <cell r="A41" t="str">
            <v>330000662</v>
          </cell>
          <cell r="B41" t="str">
            <v>INSTITUT BERGONIE</v>
          </cell>
          <cell r="C41" t="str">
            <v>CLCC</v>
          </cell>
          <cell r="D41" t="str">
            <v>Nouvelle-Aquitaine</v>
          </cell>
          <cell r="E41">
            <v>378804.79485604743</v>
          </cell>
          <cell r="F41">
            <v>75760.958971209489</v>
          </cell>
          <cell r="G41">
            <v>75.76095897120949</v>
          </cell>
        </row>
        <row r="42">
          <cell r="A42" t="str">
            <v>140000555</v>
          </cell>
          <cell r="B42" t="str">
            <v>CENTRE FRANCOIS BACLESSE</v>
          </cell>
          <cell r="C42" t="str">
            <v>CLCC</v>
          </cell>
          <cell r="D42" t="str">
            <v>Normandie</v>
          </cell>
          <cell r="E42">
            <v>334388.14202183252</v>
          </cell>
          <cell r="F42">
            <v>66877.628404366507</v>
          </cell>
          <cell r="G42">
            <v>66.877628404366504</v>
          </cell>
        </row>
        <row r="43">
          <cell r="A43" t="str">
            <v>630000479</v>
          </cell>
          <cell r="B43" t="str">
            <v>CENTRE REGIONAL JEAN PERRIN</v>
          </cell>
          <cell r="C43" t="str">
            <v>CLCC</v>
          </cell>
          <cell r="D43" t="str">
            <v>Auvergne-Rhône-Alpes</v>
          </cell>
          <cell r="E43">
            <v>309862.96310889133</v>
          </cell>
          <cell r="F43">
            <v>61972.592621778269</v>
          </cell>
          <cell r="G43">
            <v>61.972592621778269</v>
          </cell>
        </row>
        <row r="44">
          <cell r="A44" t="str">
            <v>970211207</v>
          </cell>
          <cell r="B44" t="str">
            <v>CHU DE FORT-DE-FRANCE</v>
          </cell>
          <cell r="C44" t="str">
            <v>CHR/U</v>
          </cell>
          <cell r="D44" t="str">
            <v>Martinique</v>
          </cell>
          <cell r="E44">
            <v>371428.42106707039</v>
          </cell>
          <cell r="F44">
            <v>74285.684213414075</v>
          </cell>
          <cell r="G44">
            <v>74.285684213414072</v>
          </cell>
        </row>
        <row r="45">
          <cell r="A45" t="str">
            <v>970100228</v>
          </cell>
          <cell r="B45" t="str">
            <v>CHU DE POINTE A PITRE</v>
          </cell>
          <cell r="C45" t="str">
            <v>CHR/U</v>
          </cell>
          <cell r="D45" t="str">
            <v>Guadeloupe</v>
          </cell>
          <cell r="E45">
            <v>371428.42106707039</v>
          </cell>
          <cell r="F45">
            <v>74285.684213414075</v>
          </cell>
          <cell r="G45">
            <v>74.285684213414072</v>
          </cell>
        </row>
        <row r="46">
          <cell r="A46" t="str">
            <v>970408589</v>
          </cell>
          <cell r="B46" t="str">
            <v>CHR DE LA REUNION</v>
          </cell>
          <cell r="C46" t="str">
            <v>CHR/U</v>
          </cell>
          <cell r="D46" t="str">
            <v>Océan Indien</v>
          </cell>
          <cell r="E46">
            <v>386167.64412528754</v>
          </cell>
          <cell r="F46">
            <v>77233.52882505751</v>
          </cell>
          <cell r="G46">
            <v>77.233528825057505</v>
          </cell>
        </row>
        <row r="47">
          <cell r="A47" t="str">
            <v>750050999</v>
          </cell>
          <cell r="B47" t="str">
            <v>GCS CNCR</v>
          </cell>
          <cell r="C47" t="str">
            <v>GCS</v>
          </cell>
          <cell r="D47" t="str">
            <v>Île-de-France</v>
          </cell>
          <cell r="E47">
            <v>1000000</v>
          </cell>
          <cell r="F47">
            <v>200000</v>
          </cell>
          <cell r="G47">
            <v>200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"/>
      <sheetName val="CRC"/>
      <sheetName val="SIRIC"/>
      <sheetName val="TOTAL"/>
      <sheetName val="Feuil6"/>
    </sheetNames>
    <sheetDataSet>
      <sheetData sheetId="0"/>
      <sheetData sheetId="1"/>
      <sheetData sheetId="2"/>
      <sheetData sheetId="3"/>
      <sheetData sheetId="4">
        <row r="23">
          <cell r="A23" t="str">
            <v>AP-HM</v>
          </cell>
          <cell r="B23">
            <v>865000</v>
          </cell>
        </row>
        <row r="24">
          <cell r="A24" t="str">
            <v>AP-HP</v>
          </cell>
          <cell r="B24">
            <v>9109550</v>
          </cell>
        </row>
        <row r="25">
          <cell r="A25" t="str">
            <v>CENTRE HOSPITALIER DE CAYENNE</v>
          </cell>
          <cell r="B25">
            <v>201600</v>
          </cell>
        </row>
        <row r="26">
          <cell r="A26" t="str">
            <v>CENTRE HOSPITALIER DE LA ROCHE/YON</v>
          </cell>
          <cell r="B26">
            <v>480000</v>
          </cell>
        </row>
        <row r="27">
          <cell r="A27" t="str">
            <v>CENTRE HOSPITALIER DU MANS</v>
          </cell>
          <cell r="B27">
            <v>480000</v>
          </cell>
        </row>
        <row r="28">
          <cell r="A28" t="str">
            <v>CH ANNECY-GENEVOIS</v>
          </cell>
          <cell r="B28">
            <v>480000</v>
          </cell>
        </row>
        <row r="29">
          <cell r="A29" t="str">
            <v>CH INTERCOMMUNAL DE CRETEIL</v>
          </cell>
          <cell r="B29">
            <v>513600</v>
          </cell>
        </row>
        <row r="30">
          <cell r="A30" t="str">
            <v>CH SAINTE-ANNE</v>
          </cell>
          <cell r="B30">
            <v>513600</v>
          </cell>
        </row>
        <row r="31">
          <cell r="A31" t="str">
            <v>CHNO DES QUINZE-VINGT PARIS</v>
          </cell>
          <cell r="B31">
            <v>513600</v>
          </cell>
        </row>
        <row r="32">
          <cell r="A32" t="str">
            <v>CHR DE REIMS</v>
          </cell>
          <cell r="B32">
            <v>480000</v>
          </cell>
        </row>
        <row r="33">
          <cell r="A33" t="str">
            <v>CHR/U DE POITIERS</v>
          </cell>
          <cell r="B33">
            <v>480000</v>
          </cell>
        </row>
        <row r="34">
          <cell r="A34" t="str">
            <v>CHR/U LILLE</v>
          </cell>
          <cell r="B34">
            <v>1225000</v>
          </cell>
        </row>
        <row r="35">
          <cell r="A35" t="str">
            <v>CHR/U METZ-THIONVILLE</v>
          </cell>
          <cell r="B35">
            <v>480000</v>
          </cell>
        </row>
        <row r="36">
          <cell r="A36" t="str">
            <v>CHR/U REUNION</v>
          </cell>
          <cell r="B36">
            <v>628800</v>
          </cell>
        </row>
        <row r="37">
          <cell r="A37" t="str">
            <v>CHR/UU DE BREST</v>
          </cell>
          <cell r="B37">
            <v>725000</v>
          </cell>
        </row>
        <row r="38">
          <cell r="A38" t="str">
            <v>CHR/UU DE TOURS</v>
          </cell>
          <cell r="B38">
            <v>725000</v>
          </cell>
        </row>
        <row r="39">
          <cell r="A39" t="str">
            <v>CHU BESANCON</v>
          </cell>
          <cell r="B39">
            <v>725000</v>
          </cell>
        </row>
        <row r="40">
          <cell r="A40" t="str">
            <v>CHU COTE DE NACRE - CAEN</v>
          </cell>
          <cell r="B40">
            <v>480000</v>
          </cell>
        </row>
        <row r="41">
          <cell r="A41" t="str">
            <v>CHU D'ANGERS</v>
          </cell>
          <cell r="B41">
            <v>480000</v>
          </cell>
        </row>
        <row r="42">
          <cell r="A42" t="str">
            <v>CHU DE CLERMONT-FERRAND</v>
          </cell>
          <cell r="B42">
            <v>480000</v>
          </cell>
        </row>
        <row r="43">
          <cell r="A43" t="str">
            <v>CHU DE LIMOGES</v>
          </cell>
          <cell r="B43">
            <v>730000</v>
          </cell>
        </row>
        <row r="44">
          <cell r="A44" t="str">
            <v>CHU DE MARTINIQUE</v>
          </cell>
          <cell r="B44">
            <v>201600</v>
          </cell>
        </row>
        <row r="45">
          <cell r="A45" t="str">
            <v>CHU DE NANCY</v>
          </cell>
          <cell r="B45">
            <v>725000</v>
          </cell>
        </row>
        <row r="46">
          <cell r="A46" t="str">
            <v>CHU DE NANTES</v>
          </cell>
          <cell r="B46">
            <v>1090000</v>
          </cell>
        </row>
        <row r="47">
          <cell r="A47" t="str">
            <v>CHU DE NICE</v>
          </cell>
          <cell r="B47">
            <v>480000</v>
          </cell>
        </row>
        <row r="48">
          <cell r="A48" t="str">
            <v>CHU DE POINTE A PITRE/ ABYMES</v>
          </cell>
          <cell r="B48">
            <v>201600</v>
          </cell>
        </row>
        <row r="49">
          <cell r="A49" t="str">
            <v>CHU DE RENNES</v>
          </cell>
          <cell r="B49">
            <v>950000</v>
          </cell>
        </row>
        <row r="50">
          <cell r="A50" t="str">
            <v>CHU DIJON</v>
          </cell>
          <cell r="B50">
            <v>725000</v>
          </cell>
        </row>
        <row r="51">
          <cell r="A51" t="str">
            <v>CHU GRENOBLE</v>
          </cell>
          <cell r="B51">
            <v>1160000</v>
          </cell>
        </row>
        <row r="52">
          <cell r="A52" t="str">
            <v>CHU HOPITAUX DE BORDEAUX</v>
          </cell>
          <cell r="B52">
            <v>725000</v>
          </cell>
        </row>
        <row r="53">
          <cell r="A53" t="str">
            <v>CHU MONTPELLIER</v>
          </cell>
          <cell r="B53">
            <v>480000</v>
          </cell>
        </row>
        <row r="54">
          <cell r="A54" t="str">
            <v>CHU ROUEN</v>
          </cell>
          <cell r="B54">
            <v>480000</v>
          </cell>
        </row>
        <row r="55">
          <cell r="A55" t="str">
            <v>CHU SAINT-ETIENNE</v>
          </cell>
          <cell r="B55">
            <v>480000</v>
          </cell>
        </row>
        <row r="56">
          <cell r="A56" t="str">
            <v>CLCC GEORGES-FRANCOIS LECLERC</v>
          </cell>
          <cell r="B56">
            <v>480000</v>
          </cell>
        </row>
        <row r="57">
          <cell r="A57" t="str">
            <v>GCS DU GPT DES HOPITAUX DE L'ICL</v>
          </cell>
          <cell r="B57">
            <v>480000</v>
          </cell>
        </row>
        <row r="58">
          <cell r="A58" t="str">
            <v>GCS LCU LYON CANCÉROLOGIE UNIVERSITÉ</v>
          </cell>
          <cell r="B58">
            <v>1154679</v>
          </cell>
        </row>
        <row r="59">
          <cell r="A59" t="str">
            <v>GCS PRRC PACA OUEST ET SIEGE</v>
          </cell>
          <cell r="B59">
            <v>600000</v>
          </cell>
        </row>
        <row r="60">
          <cell r="A60" t="str">
            <v>GUSTAVE ROUSSY</v>
          </cell>
          <cell r="B60">
            <v>1250400</v>
          </cell>
        </row>
        <row r="61">
          <cell r="A61" t="str">
            <v>HOPITAL FOCH</v>
          </cell>
          <cell r="B61">
            <v>513600</v>
          </cell>
        </row>
        <row r="62">
          <cell r="A62" t="str">
            <v>HOPITAUX UNIVERSITAIRES DE STRASBOURG</v>
          </cell>
          <cell r="B62">
            <v>480000</v>
          </cell>
        </row>
        <row r="63">
          <cell r="A63" t="str">
            <v>HOSPICES CIVILS DE LYON</v>
          </cell>
          <cell r="B63">
            <v>1250000</v>
          </cell>
        </row>
        <row r="64">
          <cell r="A64" t="str">
            <v>HOTEL DIEU ST-JACQUES CHU DE TOULOUSE</v>
          </cell>
          <cell r="B64">
            <v>725000</v>
          </cell>
        </row>
        <row r="65">
          <cell r="A65" t="str">
            <v>ICM (INSTITUT REGIONAL DU CANCER DE MONTPELLIER)</v>
          </cell>
          <cell r="B65">
            <v>920000</v>
          </cell>
        </row>
        <row r="66">
          <cell r="A66" t="str">
            <v>INSTITUT BERGONIE</v>
          </cell>
          <cell r="B66">
            <v>1080000</v>
          </cell>
        </row>
        <row r="67">
          <cell r="A67" t="str">
            <v>INSTITUT CURIE - Paris Saint-Cloud</v>
          </cell>
          <cell r="B67">
            <v>1445079</v>
          </cell>
        </row>
        <row r="68">
          <cell r="A68" t="str">
            <v>INSTITUT DE CANCEROLOGIE DE LORRAINE</v>
          </cell>
          <cell r="B68">
            <v>480000</v>
          </cell>
        </row>
        <row r="69">
          <cell r="A69" t="str">
            <v xml:space="preserve">INSTITUT DE CANCEROLOGIE DE L'OUEST (ICO) </v>
          </cell>
          <cell r="B69">
            <v>480000</v>
          </cell>
        </row>
        <row r="70">
          <cell r="A70" t="str">
            <v>INSTITUT PAOLI CALMETTES</v>
          </cell>
          <cell r="B70">
            <v>960000</v>
          </cell>
        </row>
        <row r="71">
          <cell r="A71" t="str">
            <v>Total général</v>
          </cell>
          <cell r="B71">
            <v>40792708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 xml:space="preserve"> Coordination territoriale (ex GIRCI - EMRC)</v>
          </cell>
          <cell r="F1" t="str">
            <v>Crédits en k€</v>
          </cell>
        </row>
        <row r="2">
          <cell r="A2" t="str">
            <v>330781196</v>
          </cell>
          <cell r="B2" t="str">
            <v>CHU HOPITAUX DE BORDEAUX</v>
          </cell>
          <cell r="C2" t="str">
            <v>CHR/U</v>
          </cell>
          <cell r="D2" t="str">
            <v>Nouvelle-Aquitaine</v>
          </cell>
          <cell r="E2">
            <v>3230470.7826086953</v>
          </cell>
          <cell r="F2">
            <v>3230.4707826086951</v>
          </cell>
        </row>
        <row r="3">
          <cell r="A3" t="str">
            <v>210011789</v>
          </cell>
          <cell r="B3" t="str">
            <v>GCS "GROUPEMENT DU GRAND-EST-G.G.EST" CHU DIJON</v>
          </cell>
          <cell r="C3" t="str">
            <v>GCS</v>
          </cell>
          <cell r="D3" t="str">
            <v>Bourgogne Franche-Comté</v>
          </cell>
          <cell r="E3">
            <v>1720357.0869565217</v>
          </cell>
          <cell r="F3">
            <v>1720.3570869565217</v>
          </cell>
        </row>
        <row r="4">
          <cell r="A4" t="str">
            <v>750000549</v>
          </cell>
          <cell r="B4" t="str">
            <v>FONDATION OPHTALMOLOGIQUE ROTHSCHILD</v>
          </cell>
          <cell r="C4" t="str">
            <v>EBNL</v>
          </cell>
          <cell r="D4" t="str">
            <v>Ile-de-France</v>
          </cell>
          <cell r="E4">
            <v>2593063.9130434785</v>
          </cell>
          <cell r="F4">
            <v>2593.0639130434784</v>
          </cell>
        </row>
        <row r="5">
          <cell r="A5" t="str">
            <v>590780193</v>
          </cell>
          <cell r="B5" t="str">
            <v>CHR/U LILLE</v>
          </cell>
          <cell r="C5" t="str">
            <v>CHR/U</v>
          </cell>
          <cell r="D5" t="str">
            <v>Hauts-de-France</v>
          </cell>
          <cell r="E5">
            <v>1504174.0869565217</v>
          </cell>
          <cell r="F5">
            <v>1504.1740869565217</v>
          </cell>
        </row>
        <row r="6">
          <cell r="A6">
            <v>490018934</v>
          </cell>
          <cell r="B6" t="str">
            <v>GCS"HOPITAUX UNIVERSITAIRES GRAND OUEST" (HUGO)</v>
          </cell>
          <cell r="C6" t="str">
            <v>GCS</v>
          </cell>
          <cell r="D6" t="str">
            <v>Pays de la Loire</v>
          </cell>
          <cell r="E6">
            <v>1891526.086956522</v>
          </cell>
          <cell r="F6">
            <v>1891.526086956522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1099983.043478261</v>
          </cell>
          <cell r="F7">
            <v>1099.9830434782609</v>
          </cell>
        </row>
        <row r="8">
          <cell r="A8" t="str">
            <v>690781810</v>
          </cell>
          <cell r="B8" t="str">
            <v>HOSPICES CIVILS DE LYON</v>
          </cell>
          <cell r="C8" t="str">
            <v>CHR/U</v>
          </cell>
          <cell r="D8" t="str">
            <v xml:space="preserve">Auvergne Rhône-Alpes </v>
          </cell>
          <cell r="E8">
            <v>1782588.0869565217</v>
          </cell>
          <cell r="F8">
            <v>1782.5880869565217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13822163.086956521</v>
          </cell>
          <cell r="F9">
            <v>13822.163086956522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 régionale"/>
      <sheetName val="CRB-ES"/>
      <sheetName val="CRB-ES (2)"/>
      <sheetName val="CRB-APHP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Certifié (1)/en cours (0)</v>
          </cell>
          <cell r="F1" t="str">
            <v>R1
(10%)</v>
          </cell>
          <cell r="G1" t="str">
            <v>R2
(10%)</v>
          </cell>
          <cell r="H1" t="str">
            <v>P1
(10%)</v>
          </cell>
          <cell r="I1" t="str">
            <v>P2
(10%)</v>
          </cell>
          <cell r="J1" t="str">
            <v>S1
(10%)</v>
          </cell>
          <cell r="K1" t="str">
            <v>S2
(10%)</v>
          </cell>
          <cell r="L1" t="str">
            <v>M1
(10%)</v>
          </cell>
          <cell r="M1" t="str">
            <v>M2
(10%)</v>
          </cell>
          <cell r="N1" t="str">
            <v>C1
(10%)</v>
          </cell>
          <cell r="O1" t="str">
            <v>C2
(10%)</v>
          </cell>
          <cell r="P1" t="str">
            <v>Score</v>
          </cell>
          <cell r="Q1" t="str">
            <v>Socle (€)</v>
          </cell>
          <cell r="R1" t="str">
            <v>Activité 2014-2015 (€)</v>
          </cell>
          <cell r="S1" t="str">
            <v>Total 2017 (€)</v>
          </cell>
          <cell r="T1">
            <v>2016</v>
          </cell>
          <cell r="U1" t="str">
            <v>effets revenus (2017 vs 2016)</v>
          </cell>
          <cell r="V1" t="str">
            <v>Crédits 2017 post-lissage</v>
          </cell>
        </row>
        <row r="2">
          <cell r="A2" t="str">
            <v>670000033</v>
          </cell>
          <cell r="B2" t="str">
            <v>CENTRE PAUL STRAUSS</v>
          </cell>
          <cell r="C2" t="str">
            <v>CLCC</v>
          </cell>
          <cell r="D2" t="str">
            <v>Alsace Champagne-Ardennes Lorraine</v>
          </cell>
          <cell r="E2">
            <v>0</v>
          </cell>
          <cell r="F2">
            <v>110</v>
          </cell>
          <cell r="G2">
            <v>0</v>
          </cell>
          <cell r="H2">
            <v>15</v>
          </cell>
          <cell r="I2">
            <v>377</v>
          </cell>
          <cell r="J2">
            <v>2691</v>
          </cell>
          <cell r="K2">
            <v>415</v>
          </cell>
          <cell r="L2">
            <v>9</v>
          </cell>
          <cell r="M2">
            <v>1308</v>
          </cell>
          <cell r="N2">
            <v>13600</v>
          </cell>
          <cell r="O2">
            <v>14216</v>
          </cell>
          <cell r="P2">
            <v>1.1348809689570565</v>
          </cell>
          <cell r="Q2">
            <v>100000</v>
          </cell>
          <cell r="R2">
            <v>168528.46203296012</v>
          </cell>
          <cell r="S2">
            <v>268528.46203296015</v>
          </cell>
          <cell r="T2">
            <v>208208.36623455427</v>
          </cell>
          <cell r="U2">
            <v>60320.095798405877</v>
          </cell>
          <cell r="V2">
            <v>238368.41413375721</v>
          </cell>
        </row>
        <row r="3">
          <cell r="A3" t="str">
            <v>670000082</v>
          </cell>
          <cell r="B3" t="str">
            <v>CLINIQUE ADASSA</v>
          </cell>
          <cell r="C3" t="str">
            <v>EBNL</v>
          </cell>
          <cell r="D3" t="str">
            <v>Alsace Champagne-Ardennes Lorraine</v>
          </cell>
        </row>
        <row r="4">
          <cell r="A4" t="str">
            <v>670016237</v>
          </cell>
          <cell r="B4" t="str">
            <v>CLINIQUE SAINTE ODILE</v>
          </cell>
          <cell r="C4" t="str">
            <v>Clinique</v>
          </cell>
          <cell r="D4" t="str">
            <v>Alsace Champagne-Ardennes Lorraine</v>
          </cell>
        </row>
        <row r="5">
          <cell r="A5" t="str">
            <v>670780055</v>
          </cell>
          <cell r="B5" t="str">
            <v>HOPITAUX UNIVERSITAIRES DE STRASBOURG</v>
          </cell>
          <cell r="C5" t="str">
            <v>CHR</v>
          </cell>
          <cell r="D5" t="str">
            <v>Alsace Champagne-Ardennes Lorraine</v>
          </cell>
          <cell r="E5">
            <v>1</v>
          </cell>
          <cell r="F5">
            <v>863</v>
          </cell>
          <cell r="G5">
            <v>241</v>
          </cell>
          <cell r="H5">
            <v>2072</v>
          </cell>
          <cell r="I5">
            <v>4005</v>
          </cell>
          <cell r="J5">
            <v>856</v>
          </cell>
          <cell r="K5">
            <v>4341</v>
          </cell>
          <cell r="L5">
            <v>368</v>
          </cell>
          <cell r="M5">
            <v>2558</v>
          </cell>
          <cell r="N5">
            <v>4990</v>
          </cell>
          <cell r="O5">
            <v>26913</v>
          </cell>
          <cell r="P5">
            <v>1.0629188377725685</v>
          </cell>
          <cell r="Q5">
            <v>150000</v>
          </cell>
          <cell r="R5">
            <v>157842.17190662108</v>
          </cell>
          <cell r="S5">
            <v>307842.17190662108</v>
          </cell>
          <cell r="T5">
            <v>283105.43396396353</v>
          </cell>
          <cell r="U5">
            <v>24736.73794265755</v>
          </cell>
          <cell r="V5">
            <v>295473.8029352923</v>
          </cell>
        </row>
        <row r="6">
          <cell r="A6" t="str">
            <v>670780170</v>
          </cell>
          <cell r="B6" t="str">
            <v>CLINIQUE DE L'ORANGERIE STRASB.</v>
          </cell>
          <cell r="C6" t="str">
            <v>Clinique</v>
          </cell>
          <cell r="D6" t="str">
            <v>Alsace Champagne-Ardennes Lorraine</v>
          </cell>
        </row>
        <row r="7">
          <cell r="A7" t="str">
            <v>670780188</v>
          </cell>
          <cell r="B7" t="str">
            <v>GROUPE HOSPITALIER SAINT VINCENT</v>
          </cell>
          <cell r="C7" t="str">
            <v>EBNL</v>
          </cell>
          <cell r="D7" t="str">
            <v>Alsace Champagne-Ardennes Lorraine</v>
          </cell>
        </row>
        <row r="8">
          <cell r="A8" t="str">
            <v>670780337</v>
          </cell>
          <cell r="B8" t="str">
            <v>CENTRE HOSPITALIER DE HAGUENAU</v>
          </cell>
          <cell r="C8" t="str">
            <v>CH</v>
          </cell>
          <cell r="D8" t="str">
            <v>Alsace Champagne-Ardennes Lorraine</v>
          </cell>
        </row>
        <row r="9">
          <cell r="A9" t="str">
            <v>670780345</v>
          </cell>
          <cell r="B9" t="str">
            <v>CH SAINTE-CATHERINE DE SAVERNE</v>
          </cell>
          <cell r="C9" t="str">
            <v>CH</v>
          </cell>
          <cell r="D9" t="str">
            <v>Alsace Champagne-Ardennes Lorraine</v>
          </cell>
        </row>
        <row r="10">
          <cell r="A10" t="str">
            <v>670780543</v>
          </cell>
          <cell r="B10" t="str">
            <v>CH DE WISSEMBOURG</v>
          </cell>
          <cell r="C10" t="str">
            <v>CH</v>
          </cell>
          <cell r="D10" t="str">
            <v>Alsace Champagne-Ardennes Lorraine</v>
          </cell>
        </row>
        <row r="11">
          <cell r="A11" t="str">
            <v>670780691</v>
          </cell>
          <cell r="B11" t="str">
            <v>CENTRE HOSPITALIER DE SELESTAT</v>
          </cell>
          <cell r="C11" t="str">
            <v>CH</v>
          </cell>
          <cell r="D11" t="str">
            <v>Alsace Champagne-Ardennes Lorraine</v>
          </cell>
        </row>
        <row r="12">
          <cell r="A12" t="str">
            <v>680000486</v>
          </cell>
          <cell r="B12" t="str">
            <v>CENTRE HOSPITALIER MULHOUSE</v>
          </cell>
          <cell r="C12" t="str">
            <v>CH</v>
          </cell>
          <cell r="D12" t="str">
            <v>Alsace Champagne-Ardennes Lorraine</v>
          </cell>
        </row>
        <row r="13">
          <cell r="A13" t="str">
            <v>680000973</v>
          </cell>
          <cell r="B13" t="str">
            <v>CENTRE HOSPITALIER DE COLMAR</v>
          </cell>
          <cell r="C13" t="str">
            <v>CH</v>
          </cell>
          <cell r="D13" t="str">
            <v>Alsace Champagne-Ardennes Lorraine</v>
          </cell>
        </row>
        <row r="14">
          <cell r="A14" t="str">
            <v>080000615</v>
          </cell>
          <cell r="B14" t="str">
            <v>CH DE CHARLEVILLE MEZIERES</v>
          </cell>
          <cell r="C14" t="str">
            <v>CH</v>
          </cell>
          <cell r="D14" t="str">
            <v>Alsace Champagne-Ardennes Lorraine</v>
          </cell>
        </row>
        <row r="15">
          <cell r="A15" t="str">
            <v>100000017</v>
          </cell>
          <cell r="B15" t="str">
            <v>CENTRE HOSPITALIER DE TROYES</v>
          </cell>
          <cell r="C15" t="str">
            <v>CH</v>
          </cell>
          <cell r="D15" t="str">
            <v>Alsace Champagne-Ardennes Lorraine</v>
          </cell>
        </row>
        <row r="16">
          <cell r="A16" t="str">
            <v>510000029</v>
          </cell>
          <cell r="B16" t="str">
            <v>ADMINISTRATION GENERALE DU CHR DE REIMS</v>
          </cell>
          <cell r="C16" t="str">
            <v>CHR</v>
          </cell>
          <cell r="D16" t="str">
            <v>Alsace Champagne-Ardennes Lorraine</v>
          </cell>
          <cell r="E16">
            <v>1</v>
          </cell>
          <cell r="F16">
            <v>1517</v>
          </cell>
          <cell r="G16">
            <v>1079</v>
          </cell>
          <cell r="H16">
            <v>2292</v>
          </cell>
          <cell r="I16">
            <v>1079</v>
          </cell>
          <cell r="J16">
            <v>406</v>
          </cell>
          <cell r="K16">
            <v>4667</v>
          </cell>
          <cell r="L16">
            <v>51</v>
          </cell>
          <cell r="M16">
            <v>531</v>
          </cell>
          <cell r="N16">
            <v>1291</v>
          </cell>
          <cell r="O16">
            <v>32523</v>
          </cell>
          <cell r="P16">
            <v>0.59616702339786565</v>
          </cell>
          <cell r="Q16">
            <v>150000</v>
          </cell>
          <cell r="R16">
            <v>88530.087574154968</v>
          </cell>
          <cell r="S16">
            <v>238530.08757415495</v>
          </cell>
          <cell r="T16">
            <v>194368.32882417747</v>
          </cell>
          <cell r="U16">
            <v>44161.758749977482</v>
          </cell>
          <cell r="V16">
            <v>216449.20819916623</v>
          </cell>
        </row>
        <row r="17">
          <cell r="A17" t="str">
            <v>510000037</v>
          </cell>
          <cell r="B17" t="str">
            <v>CENTRE HOSPITALIER DE CHALONS</v>
          </cell>
          <cell r="C17" t="str">
            <v>CH</v>
          </cell>
          <cell r="D17" t="str">
            <v>Alsace Champagne-Ardennes Lorraine</v>
          </cell>
        </row>
        <row r="18">
          <cell r="A18" t="str">
            <v>510000185</v>
          </cell>
          <cell r="B18" t="str">
            <v>POLYCLINIQUE COURLANCY - REIMS</v>
          </cell>
          <cell r="C18" t="str">
            <v>Clinique</v>
          </cell>
          <cell r="D18" t="str">
            <v>Alsace Champagne-Ardennes Lorraine</v>
          </cell>
        </row>
        <row r="19">
          <cell r="A19" t="str">
            <v>510000516</v>
          </cell>
          <cell r="B19" t="str">
            <v>INSTITUT JEAN GODINOT</v>
          </cell>
          <cell r="C19" t="str">
            <v>CLCC</v>
          </cell>
          <cell r="D19" t="str">
            <v>Alsace Champagne-Ardennes Lorraine</v>
          </cell>
          <cell r="E19">
            <v>0</v>
          </cell>
          <cell r="F19">
            <v>213</v>
          </cell>
          <cell r="G19">
            <v>0</v>
          </cell>
          <cell r="H19">
            <v>0</v>
          </cell>
          <cell r="I19">
            <v>421</v>
          </cell>
          <cell r="J19">
            <v>0</v>
          </cell>
          <cell r="K19">
            <v>1186</v>
          </cell>
          <cell r="L19">
            <v>2</v>
          </cell>
          <cell r="M19">
            <v>59</v>
          </cell>
          <cell r="N19">
            <v>0</v>
          </cell>
          <cell r="O19">
            <v>18732</v>
          </cell>
          <cell r="P19">
            <v>6.3839132464292209E-2</v>
          </cell>
          <cell r="Q19">
            <v>100000</v>
          </cell>
          <cell r="R19">
            <v>9480.0345639884345</v>
          </cell>
          <cell r="S19">
            <v>109480.03456398843</v>
          </cell>
          <cell r="T19">
            <v>146165.2206850865</v>
          </cell>
          <cell r="U19">
            <v>-36685.186121098071</v>
          </cell>
          <cell r="V19">
            <v>127822.62762453748</v>
          </cell>
        </row>
        <row r="20">
          <cell r="A20" t="str">
            <v>520780032</v>
          </cell>
          <cell r="B20" t="str">
            <v>CENTRE HOSPITALIER DE CHAUMONT</v>
          </cell>
          <cell r="C20" t="str">
            <v>CH</v>
          </cell>
          <cell r="D20" t="str">
            <v>Alsace Champagne-Ardennes Lorraine</v>
          </cell>
        </row>
        <row r="21">
          <cell r="A21" t="str">
            <v>520780057</v>
          </cell>
          <cell r="B21" t="str">
            <v>CENTRE HOSPITALIER DE LANGRES</v>
          </cell>
          <cell r="C21" t="str">
            <v>CH</v>
          </cell>
          <cell r="D21" t="str">
            <v>Alsace Champagne-Ardennes Lorraine</v>
          </cell>
        </row>
        <row r="22">
          <cell r="A22" t="str">
            <v>540000478</v>
          </cell>
          <cell r="B22" t="str">
            <v>POLYCLINIQUE LOUIS PASTEUR ESSEY LES NANCY</v>
          </cell>
          <cell r="C22" t="str">
            <v>Clinique</v>
          </cell>
          <cell r="D22" t="str">
            <v>Alsace Champagne-Ardennes Lorraine</v>
          </cell>
        </row>
        <row r="23">
          <cell r="A23" t="str">
            <v>540000486</v>
          </cell>
          <cell r="B23" t="str">
            <v>POLYCLINIQUE DE GENTILLY NANCY</v>
          </cell>
          <cell r="C23" t="str">
            <v>Clinique</v>
          </cell>
          <cell r="D23" t="str">
            <v>Alsace Champagne-Ardennes Lorraine</v>
          </cell>
        </row>
        <row r="24">
          <cell r="A24" t="str">
            <v>540000767</v>
          </cell>
          <cell r="B24" t="str">
            <v>CENTRE HOSPITALIER DE BRIEY</v>
          </cell>
          <cell r="C24" t="str">
            <v>CH</v>
          </cell>
          <cell r="D24" t="str">
            <v>Alsace Champagne-Ardennes Lorraine</v>
          </cell>
        </row>
        <row r="25">
          <cell r="A25" t="str">
            <v>540001286</v>
          </cell>
          <cell r="B25" t="str">
            <v>INSTITUT DE CANCEROLOGIE DE LORRAINE</v>
          </cell>
          <cell r="C25" t="str">
            <v>CLCC</v>
          </cell>
          <cell r="D25" t="str">
            <v>Alsace Champagne-Ardennes Lorraine</v>
          </cell>
          <cell r="E25">
            <v>0</v>
          </cell>
          <cell r="F25">
            <v>107</v>
          </cell>
          <cell r="G25">
            <v>309</v>
          </cell>
          <cell r="H25">
            <v>133</v>
          </cell>
          <cell r="I25">
            <v>356</v>
          </cell>
          <cell r="J25">
            <v>191</v>
          </cell>
          <cell r="K25">
            <v>163</v>
          </cell>
          <cell r="L25">
            <v>33</v>
          </cell>
          <cell r="M25">
            <v>155</v>
          </cell>
          <cell r="N25">
            <v>27189</v>
          </cell>
          <cell r="O25">
            <v>1232</v>
          </cell>
          <cell r="P25">
            <v>1.3786683588292454</v>
          </cell>
          <cell r="Q25">
            <v>100000</v>
          </cell>
          <cell r="R25">
            <v>204730.59688411234</v>
          </cell>
          <cell r="S25">
            <v>304730.59688411234</v>
          </cell>
          <cell r="T25">
            <v>275454.19208241173</v>
          </cell>
          <cell r="U25">
            <v>29276.404801700613</v>
          </cell>
          <cell r="V25">
            <v>290092.39448326203</v>
          </cell>
        </row>
        <row r="26">
          <cell r="A26" t="str">
            <v>540020112</v>
          </cell>
          <cell r="B26" t="str">
            <v>SYNDICAT INTERHOSPITALIER SINCAL</v>
          </cell>
          <cell r="C26" t="str">
            <v>CH</v>
          </cell>
          <cell r="D26" t="str">
            <v>Alsace Champagne-Ardennes Lorraine</v>
          </cell>
        </row>
        <row r="27">
          <cell r="A27" t="str">
            <v>540023264</v>
          </cell>
          <cell r="B27" t="str">
            <v>CHU DE NANCY</v>
          </cell>
          <cell r="C27" t="str">
            <v>CHR</v>
          </cell>
          <cell r="D27" t="str">
            <v>Alsace Champagne-Ardennes Lorraine</v>
          </cell>
          <cell r="E27">
            <v>1</v>
          </cell>
          <cell r="F27">
            <v>1453</v>
          </cell>
          <cell r="G27">
            <v>961</v>
          </cell>
          <cell r="H27">
            <v>4517</v>
          </cell>
          <cell r="I27">
            <v>834</v>
          </cell>
          <cell r="J27">
            <v>484</v>
          </cell>
          <cell r="K27">
            <v>26269</v>
          </cell>
          <cell r="L27">
            <v>111</v>
          </cell>
          <cell r="M27">
            <v>3020</v>
          </cell>
          <cell r="N27">
            <v>2505</v>
          </cell>
          <cell r="O27">
            <v>430952</v>
          </cell>
          <cell r="P27">
            <v>1.5118994763750808</v>
          </cell>
          <cell r="Q27">
            <v>150000</v>
          </cell>
          <cell r="R27">
            <v>224515.25796232783</v>
          </cell>
          <cell r="S27">
            <v>374515.2579623278</v>
          </cell>
          <cell r="T27">
            <v>715816.13421740069</v>
          </cell>
          <cell r="U27">
            <v>-341300.87625507289</v>
          </cell>
          <cell r="V27">
            <v>545165.69608986424</v>
          </cell>
        </row>
        <row r="28">
          <cell r="A28" t="str">
            <v>550003354</v>
          </cell>
          <cell r="B28" t="str">
            <v>CENTRE HOSPITALIER DE BAR LE DUC</v>
          </cell>
          <cell r="C28" t="str">
            <v>CH</v>
          </cell>
          <cell r="D28" t="str">
            <v>Alsace Champagne-Ardennes Lorraine</v>
          </cell>
        </row>
        <row r="29">
          <cell r="A29" t="str">
            <v>550006795</v>
          </cell>
          <cell r="B29" t="str">
            <v>CENTRE HOSPITALIER DE VERDUN/SAINT MIHIEL</v>
          </cell>
          <cell r="C29" t="str">
            <v>CH</v>
          </cell>
          <cell r="D29" t="str">
            <v>Alsace Champagne-Ardennes Lorraine</v>
          </cell>
        </row>
        <row r="30">
          <cell r="A30" t="str">
            <v>570000158</v>
          </cell>
          <cell r="B30" t="str">
            <v>CENTRE HOSPITALIER DU PARC - SARREGUEMINES</v>
          </cell>
          <cell r="C30" t="str">
            <v>CH</v>
          </cell>
          <cell r="D30" t="str">
            <v>Alsace Champagne-Ardennes Lorraine</v>
          </cell>
        </row>
        <row r="31">
          <cell r="A31" t="str">
            <v>570000646</v>
          </cell>
          <cell r="B31" t="str">
            <v>HOPITAL CLINIQUE CLAUDE BERNARD METZ</v>
          </cell>
          <cell r="C31" t="str">
            <v>Clinique</v>
          </cell>
          <cell r="D31" t="str">
            <v>Alsace Champagne-Ardennes Lorraine</v>
          </cell>
        </row>
        <row r="32">
          <cell r="A32" t="str">
            <v>570005165</v>
          </cell>
          <cell r="B32" t="str">
            <v>CHR METZ-THIONVILLE</v>
          </cell>
          <cell r="C32" t="str">
            <v>CHR</v>
          </cell>
          <cell r="D32" t="str">
            <v>Alsace Champagne-Ardennes Lorraine</v>
          </cell>
        </row>
        <row r="33">
          <cell r="A33" t="str">
            <v>570010173</v>
          </cell>
          <cell r="B33" t="str">
            <v>HOSPITALOR</v>
          </cell>
          <cell r="C33" t="str">
            <v>EBNL</v>
          </cell>
          <cell r="D33" t="str">
            <v>Alsace Champagne-Ardennes Lorraine</v>
          </cell>
        </row>
        <row r="34">
          <cell r="A34" t="str">
            <v>570023630</v>
          </cell>
          <cell r="B34" t="str">
            <v>ASSOCIATION DES HOPITAUX PRIVES DE METZ</v>
          </cell>
          <cell r="C34" t="str">
            <v>EBNL</v>
          </cell>
          <cell r="D34" t="str">
            <v>Alsace Champagne-Ardennes Lorraine</v>
          </cell>
        </row>
        <row r="35">
          <cell r="A35" t="str">
            <v>880007059</v>
          </cell>
          <cell r="B35" t="str">
            <v>CHI EMILE DURKHEIM  EPINAL</v>
          </cell>
          <cell r="C35" t="str">
            <v>CH</v>
          </cell>
          <cell r="D35" t="str">
            <v>Alsace Champagne-Ardennes Lorraine</v>
          </cell>
        </row>
        <row r="36">
          <cell r="A36" t="str">
            <v>880007299</v>
          </cell>
          <cell r="B36" t="str">
            <v>CHI DE L'OUEST VOSGIEN</v>
          </cell>
          <cell r="C36" t="str">
            <v>CH</v>
          </cell>
          <cell r="D36" t="str">
            <v>Alsace Champagne-Ardennes Lorraine</v>
          </cell>
        </row>
        <row r="37">
          <cell r="A37" t="str">
            <v>880780077</v>
          </cell>
          <cell r="B37" t="str">
            <v>CENTRE HOSPITALIER DE SAINT-DIE</v>
          </cell>
          <cell r="C37" t="str">
            <v>CH</v>
          </cell>
          <cell r="D37" t="str">
            <v>Alsace Champagne-Ardennes Lorraine</v>
          </cell>
        </row>
        <row r="38">
          <cell r="A38" t="str">
            <v>880780093</v>
          </cell>
          <cell r="B38" t="str">
            <v>CENTRE HOSPITALIER DE REMIREMONT</v>
          </cell>
          <cell r="C38" t="str">
            <v>CH</v>
          </cell>
          <cell r="D38" t="str">
            <v>Alsace Champagne-Ardennes Lorraine</v>
          </cell>
        </row>
        <row r="39">
          <cell r="A39" t="str">
            <v>240000059</v>
          </cell>
          <cell r="B39" t="str">
            <v>CENTRE HOSPITALIER DE BERGERAC - SAMUEL POZZI</v>
          </cell>
          <cell r="C39" t="str">
            <v>CH</v>
          </cell>
          <cell r="D39" t="str">
            <v>Aquitaine Limousin Poitou-Charente</v>
          </cell>
        </row>
        <row r="40">
          <cell r="A40" t="str">
            <v>240000117</v>
          </cell>
          <cell r="B40" t="str">
            <v>CENTRE HOSPITALIER DE PERIGUEUX</v>
          </cell>
          <cell r="C40" t="str">
            <v>CH</v>
          </cell>
          <cell r="D40" t="str">
            <v>Aquitaine Limousin Poitou-Charente</v>
          </cell>
        </row>
        <row r="41">
          <cell r="A41" t="str">
            <v>330000340</v>
          </cell>
          <cell r="B41" t="str">
            <v>M.S.P.BX. BAGATELLE</v>
          </cell>
          <cell r="C41" t="str">
            <v>EBNL</v>
          </cell>
          <cell r="D41" t="str">
            <v>Aquitaine Limousin Poitou-Charente</v>
          </cell>
        </row>
        <row r="42">
          <cell r="A42" t="str">
            <v>330000662</v>
          </cell>
          <cell r="B42" t="str">
            <v>INSTITUT BERGONIE</v>
          </cell>
          <cell r="C42" t="str">
            <v>CLCC</v>
          </cell>
          <cell r="D42" t="str">
            <v>Aquitaine Limousin Poitou-Charente</v>
          </cell>
          <cell r="E42">
            <v>1</v>
          </cell>
          <cell r="F42">
            <v>2988</v>
          </cell>
          <cell r="G42">
            <v>2400</v>
          </cell>
          <cell r="H42">
            <v>1246</v>
          </cell>
          <cell r="I42">
            <v>3676</v>
          </cell>
          <cell r="J42">
            <v>1272</v>
          </cell>
          <cell r="K42">
            <v>4891</v>
          </cell>
          <cell r="L42">
            <v>72</v>
          </cell>
          <cell r="M42">
            <v>4235</v>
          </cell>
          <cell r="N42">
            <v>15314</v>
          </cell>
          <cell r="O42">
            <v>18518</v>
          </cell>
          <cell r="P42">
            <v>1.7689987886527339</v>
          </cell>
          <cell r="Q42">
            <v>150000</v>
          </cell>
          <cell r="R42">
            <v>262694.19731638458</v>
          </cell>
          <cell r="S42">
            <v>412694.19731638458</v>
          </cell>
          <cell r="T42">
            <v>332965.86021245213</v>
          </cell>
          <cell r="U42">
            <v>79728.337103932456</v>
          </cell>
          <cell r="V42">
            <v>372830.02876441833</v>
          </cell>
        </row>
        <row r="43">
          <cell r="A43" t="str">
            <v>330027509</v>
          </cell>
          <cell r="B43" t="str">
            <v>CENTRE HOSPITALIER INTERCOMMUNAL SUD GIRONDE</v>
          </cell>
          <cell r="C43" t="str">
            <v>CH</v>
          </cell>
          <cell r="D43" t="str">
            <v>Aquitaine Limousin Poitou-Charente</v>
          </cell>
        </row>
        <row r="44">
          <cell r="A44" t="str">
            <v>330780081</v>
          </cell>
          <cell r="B44" t="str">
            <v>CLINIQUE SAINT AUGUSTIN</v>
          </cell>
          <cell r="C44" t="str">
            <v>Clinique</v>
          </cell>
          <cell r="D44" t="str">
            <v>Aquitaine Limousin Poitou-Charente</v>
          </cell>
        </row>
        <row r="45">
          <cell r="A45" t="str">
            <v>330780115</v>
          </cell>
          <cell r="B45" t="str">
            <v>CLINIQUE TIVOLI - DUCOS</v>
          </cell>
          <cell r="C45" t="str">
            <v>Clinique</v>
          </cell>
          <cell r="D45" t="str">
            <v>Aquitaine Limousin Poitou-Charente</v>
          </cell>
        </row>
        <row r="46">
          <cell r="A46" t="str">
            <v>330780479</v>
          </cell>
          <cell r="B46" t="str">
            <v>POLYCLINIQUE BX-NORD AQUITAINE</v>
          </cell>
          <cell r="C46" t="str">
            <v>Clinique</v>
          </cell>
          <cell r="D46" t="str">
            <v>Aquitaine Limousin Poitou-Charente</v>
          </cell>
        </row>
        <row r="47">
          <cell r="A47" t="str">
            <v>330780537</v>
          </cell>
          <cell r="B47" t="str">
            <v>CLINIQUE MEDICO CHIRURGICALE WALLERSTEIN</v>
          </cell>
          <cell r="C47" t="str">
            <v>EBNL</v>
          </cell>
          <cell r="D47" t="str">
            <v>Aquitaine Limousin Poitou-Charente</v>
          </cell>
        </row>
        <row r="48">
          <cell r="A48" t="str">
            <v>330781196</v>
          </cell>
          <cell r="B48" t="str">
            <v>CHU HOPITAUX DE BORDEAUX</v>
          </cell>
          <cell r="C48" t="str">
            <v>CHR</v>
          </cell>
          <cell r="D48" t="str">
            <v>Aquitaine Limousin Poitou-Charente</v>
          </cell>
          <cell r="E48">
            <v>1</v>
          </cell>
          <cell r="F48">
            <v>8809</v>
          </cell>
          <cell r="G48">
            <v>3608</v>
          </cell>
          <cell r="H48">
            <v>10000</v>
          </cell>
          <cell r="I48">
            <v>7490</v>
          </cell>
          <cell r="J48">
            <v>7668</v>
          </cell>
          <cell r="K48">
            <v>52894</v>
          </cell>
          <cell r="L48">
            <v>615</v>
          </cell>
          <cell r="M48">
            <v>9189</v>
          </cell>
          <cell r="N48">
            <v>14489</v>
          </cell>
          <cell r="O48">
            <v>118304</v>
          </cell>
          <cell r="P48">
            <v>4.6843434285682992</v>
          </cell>
          <cell r="Q48">
            <v>150000</v>
          </cell>
          <cell r="R48">
            <v>695619.37793027807</v>
          </cell>
          <cell r="S48">
            <v>845619.37793027807</v>
          </cell>
          <cell r="T48">
            <v>709418.53473480989</v>
          </cell>
          <cell r="U48">
            <v>136200.84319546819</v>
          </cell>
          <cell r="V48">
            <v>777518.95633254398</v>
          </cell>
        </row>
        <row r="49">
          <cell r="A49" t="str">
            <v>330781204</v>
          </cell>
          <cell r="B49" t="str">
            <v>CENTRE HOSPITALIER D'ARCACHON JEAN HAMEAU</v>
          </cell>
          <cell r="C49" t="str">
            <v>CH</v>
          </cell>
          <cell r="D49" t="str">
            <v>Aquitaine Limousin Poitou-Charente</v>
          </cell>
        </row>
        <row r="50">
          <cell r="A50" t="str">
            <v>330781253</v>
          </cell>
          <cell r="B50" t="str">
            <v>CENTRE HOSPITALIER DE LIBOURNE</v>
          </cell>
          <cell r="C50" t="str">
            <v>CH</v>
          </cell>
          <cell r="D50" t="str">
            <v>Aquitaine Limousin Poitou-Charente</v>
          </cell>
        </row>
        <row r="51">
          <cell r="A51" t="str">
            <v>330781287</v>
          </cell>
          <cell r="B51" t="str">
            <v>CHS CHARLES PERRENS</v>
          </cell>
          <cell r="C51" t="str">
            <v>CH</v>
          </cell>
          <cell r="D51" t="str">
            <v>Aquitaine Limousin Poitou-Charente</v>
          </cell>
        </row>
        <row r="52">
          <cell r="A52" t="str">
            <v>330781402</v>
          </cell>
          <cell r="B52" t="str">
            <v>POLYCLINIQUE DE BORDEAUX - TONDU</v>
          </cell>
          <cell r="C52" t="str">
            <v>Clinique</v>
          </cell>
          <cell r="D52" t="str">
            <v>Aquitaine Limousin Poitou-Charente</v>
          </cell>
        </row>
        <row r="53">
          <cell r="A53" t="str">
            <v>400011177</v>
          </cell>
          <cell r="B53" t="str">
            <v>CENTRE HOSPITALIER DE MONT DE MARSAN</v>
          </cell>
          <cell r="C53" t="str">
            <v>CH</v>
          </cell>
          <cell r="D53" t="str">
            <v>Aquitaine Limousin Poitou-Charente</v>
          </cell>
        </row>
        <row r="54">
          <cell r="A54" t="str">
            <v>400780284</v>
          </cell>
          <cell r="B54" t="str">
            <v>CLINIQUE ST-VINCENT DE PAUL</v>
          </cell>
          <cell r="C54" t="str">
            <v>Clinique</v>
          </cell>
          <cell r="D54" t="str">
            <v>Aquitaine Limousin Poitou-Charente</v>
          </cell>
        </row>
        <row r="55">
          <cell r="A55" t="str">
            <v>470000027</v>
          </cell>
          <cell r="B55" t="str">
            <v>CLINIQUE ESQUIROL - SAINT-HILAIRE</v>
          </cell>
          <cell r="C55" t="str">
            <v>Clinique</v>
          </cell>
          <cell r="D55" t="str">
            <v>Aquitaine Limousin Poitou-Charente</v>
          </cell>
        </row>
        <row r="56">
          <cell r="A56" t="str">
            <v>470000316</v>
          </cell>
          <cell r="B56" t="str">
            <v>CENTRE HOSPITALIER AGEN</v>
          </cell>
          <cell r="C56" t="str">
            <v>CH</v>
          </cell>
          <cell r="D56" t="str">
            <v>Aquitaine Limousin Poitou-Charente</v>
          </cell>
        </row>
        <row r="57">
          <cell r="A57" t="str">
            <v>640780417</v>
          </cell>
          <cell r="B57" t="str">
            <v>CHIC COTE BASQUE</v>
          </cell>
          <cell r="C57" t="str">
            <v>CH</v>
          </cell>
          <cell r="D57" t="str">
            <v>Aquitaine Limousin Poitou-Charente</v>
          </cell>
        </row>
        <row r="58">
          <cell r="A58" t="str">
            <v>640780433</v>
          </cell>
          <cell r="B58" t="str">
            <v>CAPIO CLINIQUE SAINT-ETIENNE ET DU PAYS BASQUE</v>
          </cell>
          <cell r="C58" t="str">
            <v>Clinique</v>
          </cell>
          <cell r="D58" t="str">
            <v>Aquitaine Limousin Poitou-Charente</v>
          </cell>
        </row>
        <row r="59">
          <cell r="A59" t="str">
            <v>640781290</v>
          </cell>
          <cell r="B59" t="str">
            <v>CENTRE HOSPITALIER DE PAU</v>
          </cell>
          <cell r="C59" t="str">
            <v>CH</v>
          </cell>
          <cell r="D59" t="str">
            <v>Aquitaine Limousin Poitou-Charente</v>
          </cell>
        </row>
        <row r="60">
          <cell r="A60" t="str">
            <v>190000042</v>
          </cell>
          <cell r="B60" t="str">
            <v>CENTRE HOSPITALIER DUBOIS BRIVE</v>
          </cell>
          <cell r="C60" t="str">
            <v>CH</v>
          </cell>
          <cell r="D60" t="str">
            <v>Aquitaine Limousin Poitou-Charente</v>
          </cell>
        </row>
        <row r="61">
          <cell r="A61" t="str">
            <v>230780041</v>
          </cell>
          <cell r="B61" t="str">
            <v>CENTRE HOSPITALIER DE GUERET</v>
          </cell>
          <cell r="C61" t="str">
            <v>CH</v>
          </cell>
          <cell r="D61" t="str">
            <v>Aquitaine Limousin Poitou-Charente</v>
          </cell>
        </row>
        <row r="62">
          <cell r="A62" t="str">
            <v>870000015</v>
          </cell>
          <cell r="B62" t="str">
            <v>CHU DE LIMOGES</v>
          </cell>
          <cell r="C62" t="str">
            <v>CHR</v>
          </cell>
          <cell r="D62" t="str">
            <v>Aquitaine Limousin Poitou-Charente</v>
          </cell>
          <cell r="E62">
            <v>1</v>
          </cell>
          <cell r="F62">
            <v>1276</v>
          </cell>
          <cell r="G62">
            <v>7171</v>
          </cell>
          <cell r="H62">
            <v>397</v>
          </cell>
          <cell r="I62">
            <v>103</v>
          </cell>
          <cell r="J62">
            <v>179</v>
          </cell>
          <cell r="K62">
            <v>14468</v>
          </cell>
          <cell r="L62">
            <v>75</v>
          </cell>
          <cell r="M62">
            <v>765</v>
          </cell>
          <cell r="N62">
            <v>0</v>
          </cell>
          <cell r="O62">
            <v>73829</v>
          </cell>
          <cell r="P62">
            <v>1.2347864255767038</v>
          </cell>
          <cell r="Q62">
            <v>150000</v>
          </cell>
          <cell r="R62">
            <v>183364.30245442982</v>
          </cell>
          <cell r="S62">
            <v>333364.3024544298</v>
          </cell>
          <cell r="T62">
            <v>336753.02857326897</v>
          </cell>
          <cell r="U62">
            <v>-3388.7261188391712</v>
          </cell>
          <cell r="V62">
            <v>335058.66551384935</v>
          </cell>
        </row>
        <row r="63">
          <cell r="A63" t="str">
            <v>870000023</v>
          </cell>
          <cell r="B63" t="str">
            <v>CENTRE HOSPITALIER DE ST-JUNIEN</v>
          </cell>
          <cell r="C63" t="str">
            <v>CH</v>
          </cell>
          <cell r="D63" t="str">
            <v>Aquitaine Limousin Poitou-Charente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870000288</v>
          </cell>
          <cell r="B64" t="str">
            <v>SAS POLYCLINIQUE DE LIMOGES - SITE CLINIQUE FRANÇOIS CHENIEUX</v>
          </cell>
          <cell r="C64" t="str">
            <v>Clinique</v>
          </cell>
          <cell r="D64" t="str">
            <v>Aquitaine Limousin Poitou-Charente</v>
          </cell>
        </row>
        <row r="65">
          <cell r="A65" t="str">
            <v>160014411</v>
          </cell>
          <cell r="B65" t="str">
            <v>CENTRE HOSP INTERCOMMUNAL DU PAYS DE COGNAC</v>
          </cell>
          <cell r="C65" t="str">
            <v>CH</v>
          </cell>
          <cell r="D65" t="str">
            <v>Aquitaine Limousin Poitou-Charente</v>
          </cell>
        </row>
        <row r="66">
          <cell r="A66" t="str">
            <v>170023279</v>
          </cell>
          <cell r="B66" t="str">
            <v>GROUPE HOSPITALIER LA ROCHELLE-RE-AUNIS</v>
          </cell>
          <cell r="C66" t="str">
            <v>CH</v>
          </cell>
          <cell r="D66" t="str">
            <v>Aquitaine Limousin Poitou-Charente</v>
          </cell>
        </row>
        <row r="67">
          <cell r="A67" t="str">
            <v>170780175</v>
          </cell>
          <cell r="B67" t="str">
            <v>CENTRE HOSPITALIER DE SAINTONGE</v>
          </cell>
          <cell r="C67" t="str">
            <v>CH</v>
          </cell>
          <cell r="D67" t="str">
            <v>Aquitaine Limousin Poitou-Charente</v>
          </cell>
        </row>
        <row r="68">
          <cell r="A68" t="str">
            <v>170780191</v>
          </cell>
          <cell r="B68" t="str">
            <v>CENTRE HOSPITALIER DE ROYAN</v>
          </cell>
          <cell r="C68" t="str">
            <v>CH</v>
          </cell>
          <cell r="D68" t="str">
            <v>Aquitaine Limousin Poitou-Charente</v>
          </cell>
        </row>
        <row r="69">
          <cell r="A69" t="str">
            <v>170780225</v>
          </cell>
          <cell r="B69" t="str">
            <v>CENTRE HOSPITALIER DE ROCHEFORT</v>
          </cell>
          <cell r="C69" t="str">
            <v>CH</v>
          </cell>
          <cell r="D69" t="str">
            <v>Aquitaine Limousin Poitou-Charente</v>
          </cell>
        </row>
        <row r="70">
          <cell r="A70" t="str">
            <v>790000012</v>
          </cell>
          <cell r="B70" t="str">
            <v>CENTRE HOSPITALIER GEORGES RENON</v>
          </cell>
          <cell r="C70" t="str">
            <v>CH</v>
          </cell>
          <cell r="D70" t="str">
            <v>Aquitaine Limousin Poitou-Charente</v>
          </cell>
        </row>
        <row r="71">
          <cell r="A71" t="str">
            <v>860010321</v>
          </cell>
          <cell r="B71" t="str">
            <v>POLYCLNIQUE DE POITIERS</v>
          </cell>
          <cell r="C71" t="str">
            <v>Clinique</v>
          </cell>
          <cell r="D71" t="str">
            <v>Aquitaine Limousin Poitou-Charente</v>
          </cell>
        </row>
        <row r="72">
          <cell r="A72" t="str">
            <v>860014208</v>
          </cell>
          <cell r="B72" t="str">
            <v>CHR DE POITIERS</v>
          </cell>
          <cell r="C72" t="str">
            <v>CHR</v>
          </cell>
          <cell r="D72" t="str">
            <v>Aquitaine Limousin Poitou-Charente</v>
          </cell>
          <cell r="E72">
            <v>1</v>
          </cell>
          <cell r="F72">
            <v>1368</v>
          </cell>
          <cell r="G72">
            <v>17</v>
          </cell>
          <cell r="H72">
            <v>4062</v>
          </cell>
          <cell r="I72">
            <v>923</v>
          </cell>
          <cell r="J72">
            <v>20</v>
          </cell>
          <cell r="K72">
            <v>11221</v>
          </cell>
          <cell r="L72">
            <v>45</v>
          </cell>
          <cell r="M72">
            <v>5205</v>
          </cell>
          <cell r="N72">
            <v>32</v>
          </cell>
          <cell r="O72">
            <v>121052</v>
          </cell>
          <cell r="P72">
            <v>0.70583896640620403</v>
          </cell>
          <cell r="Q72">
            <v>150000</v>
          </cell>
          <cell r="R72">
            <v>104816.2395045616</v>
          </cell>
          <cell r="S72">
            <v>254816.23950456158</v>
          </cell>
          <cell r="T72">
            <v>223389</v>
          </cell>
          <cell r="U72">
            <v>31427.239504561585</v>
          </cell>
          <cell r="V72">
            <v>239102.61975228079</v>
          </cell>
        </row>
        <row r="73">
          <cell r="A73" t="str">
            <v>860013382</v>
          </cell>
          <cell r="B73" t="str">
            <v>GROUPE HOSPITALIER NORD VIENNE</v>
          </cell>
          <cell r="C73" t="str">
            <v>CH</v>
          </cell>
          <cell r="D73" t="str">
            <v>Aquitaine Limousin Poitou-Charente</v>
          </cell>
        </row>
        <row r="74">
          <cell r="A74" t="str">
            <v>860780048</v>
          </cell>
          <cell r="B74" t="str">
            <v>CHS HENRI LABORIT</v>
          </cell>
          <cell r="C74" t="str">
            <v>CH</v>
          </cell>
          <cell r="D74" t="str">
            <v>Aquitaine Limousin Poitou-Charente</v>
          </cell>
        </row>
        <row r="75">
          <cell r="A75" t="str">
            <v>210011789</v>
          </cell>
          <cell r="B75" t="str">
            <v>GCS "GROUPEMENT DU GRAND-EST-G.G.EST" CHU DIJON</v>
          </cell>
          <cell r="C75" t="str">
            <v>GCS</v>
          </cell>
          <cell r="D75" t="str">
            <v>Bourgogne Franche-Comté</v>
          </cell>
        </row>
        <row r="76">
          <cell r="A76" t="str">
            <v>210780581</v>
          </cell>
          <cell r="B76" t="str">
            <v>CHU DIJON</v>
          </cell>
          <cell r="C76" t="str">
            <v>CHR</v>
          </cell>
          <cell r="D76" t="str">
            <v>Bourgogne Franche-Comté</v>
          </cell>
          <cell r="E76">
            <v>1</v>
          </cell>
          <cell r="F76">
            <v>2308</v>
          </cell>
          <cell r="G76">
            <v>3</v>
          </cell>
          <cell r="H76">
            <v>2504</v>
          </cell>
          <cell r="I76">
            <v>1296</v>
          </cell>
          <cell r="J76">
            <v>14</v>
          </cell>
          <cell r="K76">
            <v>17994</v>
          </cell>
          <cell r="L76">
            <v>51</v>
          </cell>
          <cell r="M76">
            <v>2718</v>
          </cell>
          <cell r="N76">
            <v>30</v>
          </cell>
          <cell r="O76">
            <v>463600</v>
          </cell>
          <cell r="P76">
            <v>1.1063716703729352</v>
          </cell>
          <cell r="Q76">
            <v>150000</v>
          </cell>
          <cell r="R76">
            <v>164294.86540437641</v>
          </cell>
          <cell r="S76">
            <v>314294.86540437641</v>
          </cell>
          <cell r="T76">
            <v>668332.74900012102</v>
          </cell>
          <cell r="U76">
            <v>-354037.88359574461</v>
          </cell>
          <cell r="V76">
            <v>491313.80720224872</v>
          </cell>
        </row>
        <row r="77">
          <cell r="A77" t="str">
            <v>210780607</v>
          </cell>
          <cell r="B77" t="str">
            <v>CHS LA CHARTREUSE DIJON</v>
          </cell>
          <cell r="C77" t="str">
            <v>CH</v>
          </cell>
          <cell r="D77" t="str">
            <v>Bourgogne Franche-Comté</v>
          </cell>
        </row>
        <row r="78">
          <cell r="A78" t="str">
            <v>210780714</v>
          </cell>
          <cell r="B78" t="str">
            <v>CH BEAUNE</v>
          </cell>
          <cell r="C78" t="str">
            <v>CH</v>
          </cell>
          <cell r="D78" t="str">
            <v>Bourgogne Franche-Comté</v>
          </cell>
        </row>
        <row r="79">
          <cell r="A79" t="str">
            <v>210780789</v>
          </cell>
          <cell r="B79" t="str">
            <v>CLINIQUE MUTUALISTE BENIGNE JOLY TALANT</v>
          </cell>
          <cell r="C79" t="str">
            <v>Clinique</v>
          </cell>
          <cell r="D79" t="str">
            <v>Bourgogne Franche-Comté</v>
          </cell>
        </row>
        <row r="80">
          <cell r="A80" t="str">
            <v>210987731</v>
          </cell>
          <cell r="B80" t="str">
            <v>CLCC GEORGES-FRANCOIS LECLERC</v>
          </cell>
          <cell r="C80" t="str">
            <v>CLCC</v>
          </cell>
          <cell r="D80" t="str">
            <v>Bourgogne Franche-Comté</v>
          </cell>
        </row>
        <row r="81">
          <cell r="A81" t="str">
            <v>580780039</v>
          </cell>
          <cell r="B81" t="str">
            <v>CH DE L'AGGLOMÉRATION DE NEVERS</v>
          </cell>
          <cell r="C81" t="str">
            <v>CH</v>
          </cell>
          <cell r="D81" t="str">
            <v>Bourgogne Franche-Comté</v>
          </cell>
        </row>
        <row r="82">
          <cell r="A82" t="str">
            <v>710780263</v>
          </cell>
          <cell r="B82" t="str">
            <v>CH LES CHANAUX MACON</v>
          </cell>
          <cell r="C82" t="str">
            <v>CH</v>
          </cell>
          <cell r="D82" t="str">
            <v>Bourgogne Franche-Comté</v>
          </cell>
        </row>
        <row r="83">
          <cell r="A83" t="str">
            <v>710780644</v>
          </cell>
          <cell r="B83" t="str">
            <v>CH PARAY-LE-MONIAL</v>
          </cell>
          <cell r="C83" t="str">
            <v>CH</v>
          </cell>
          <cell r="D83" t="str">
            <v>Bourgogne Franche-Comté</v>
          </cell>
        </row>
        <row r="84">
          <cell r="A84" t="str">
            <v>710780958</v>
          </cell>
          <cell r="B84" t="str">
            <v>CH W. MOREY CHALON S/SAONE</v>
          </cell>
          <cell r="C84" t="str">
            <v>CH</v>
          </cell>
          <cell r="D84" t="str">
            <v>Bourgogne Franche-Comté</v>
          </cell>
        </row>
        <row r="85">
          <cell r="A85" t="str">
            <v>710976705</v>
          </cell>
          <cell r="B85" t="str">
            <v>SIH CH MONTCEAU-LES-MINES</v>
          </cell>
          <cell r="C85" t="str">
            <v>CH</v>
          </cell>
          <cell r="D85" t="str">
            <v>Bourgogne Franche-Comté</v>
          </cell>
        </row>
        <row r="86">
          <cell r="A86" t="str">
            <v>890000037</v>
          </cell>
          <cell r="B86" t="str">
            <v>CH AUXERRE</v>
          </cell>
          <cell r="C86" t="str">
            <v>CH</v>
          </cell>
          <cell r="D86" t="str">
            <v>Bourgogne Franche-Comté</v>
          </cell>
        </row>
        <row r="87">
          <cell r="A87" t="str">
            <v>890970569</v>
          </cell>
          <cell r="B87" t="str">
            <v>CH SENS</v>
          </cell>
          <cell r="C87" t="str">
            <v>CH</v>
          </cell>
          <cell r="D87" t="str">
            <v>Bourgogne Franche-Comté</v>
          </cell>
        </row>
        <row r="88">
          <cell r="A88" t="str">
            <v>250000015</v>
          </cell>
          <cell r="B88" t="str">
            <v>CHU BESANCON</v>
          </cell>
          <cell r="C88" t="str">
            <v>CHR</v>
          </cell>
          <cell r="D88" t="str">
            <v>Bourgogne Franche-Comté</v>
          </cell>
          <cell r="E88">
            <v>1</v>
          </cell>
          <cell r="F88">
            <v>1021</v>
          </cell>
          <cell r="G88">
            <v>4038</v>
          </cell>
          <cell r="H88">
            <v>2657</v>
          </cell>
          <cell r="I88">
            <v>2402</v>
          </cell>
          <cell r="J88">
            <v>1443</v>
          </cell>
          <cell r="K88">
            <v>8019</v>
          </cell>
          <cell r="L88">
            <v>164</v>
          </cell>
          <cell r="M88">
            <v>3498</v>
          </cell>
          <cell r="N88">
            <v>1443</v>
          </cell>
          <cell r="O88">
            <v>49820</v>
          </cell>
          <cell r="P88">
            <v>1.365955995767842</v>
          </cell>
          <cell r="Q88">
            <v>150000</v>
          </cell>
          <cell r="R88">
            <v>202842.82622432959</v>
          </cell>
          <cell r="S88">
            <v>352842.82622432959</v>
          </cell>
          <cell r="T88">
            <v>227695.28281050976</v>
          </cell>
          <cell r="U88">
            <v>125147.54341381983</v>
          </cell>
          <cell r="V88">
            <v>290269.05451741966</v>
          </cell>
        </row>
        <row r="89">
          <cell r="A89" t="str">
            <v>250000270</v>
          </cell>
          <cell r="B89" t="str">
            <v>CLINIQUE SAINT-VINCENT</v>
          </cell>
          <cell r="C89" t="str">
            <v>Clinique</v>
          </cell>
          <cell r="D89" t="str">
            <v>Bourgogne Franche-Comté</v>
          </cell>
        </row>
        <row r="90">
          <cell r="A90" t="str">
            <v>250000452</v>
          </cell>
          <cell r="B90" t="str">
            <v>CHI DE HAUTE COMTE</v>
          </cell>
          <cell r="C90" t="str">
            <v>CH</v>
          </cell>
          <cell r="D90" t="str">
            <v>Bourgogne Franche-Comté</v>
          </cell>
        </row>
        <row r="91">
          <cell r="A91" t="str">
            <v>390780146</v>
          </cell>
          <cell r="B91" t="str">
            <v>CH LONS-LE-SAUNIER</v>
          </cell>
          <cell r="C91" t="str">
            <v>CH</v>
          </cell>
          <cell r="D91" t="str">
            <v>Bourgogne Franche-Comté</v>
          </cell>
        </row>
        <row r="92">
          <cell r="A92" t="str">
            <v>390780609</v>
          </cell>
          <cell r="B92" t="str">
            <v>CH LOUIS PASTEUR DOLE</v>
          </cell>
          <cell r="C92" t="str">
            <v>CH</v>
          </cell>
          <cell r="D92" t="str">
            <v>Bourgogne Franche-Comté</v>
          </cell>
        </row>
        <row r="93">
          <cell r="A93" t="str">
            <v>700004591</v>
          </cell>
          <cell r="B93" t="str">
            <v>CHI DE LA HAUTE-SAONE</v>
          </cell>
          <cell r="C93" t="str">
            <v>CH</v>
          </cell>
          <cell r="D93" t="str">
            <v>Bourgogne Franche-Comté</v>
          </cell>
        </row>
        <row r="94">
          <cell r="A94" t="str">
            <v>900000365</v>
          </cell>
          <cell r="B94" t="str">
            <v>CH BELFORT - MONTBELIARD</v>
          </cell>
          <cell r="C94" t="str">
            <v>CH</v>
          </cell>
          <cell r="D94" t="str">
            <v>Bourgogne Franche-Comté</v>
          </cell>
        </row>
        <row r="95">
          <cell r="A95" t="str">
            <v>220000020</v>
          </cell>
          <cell r="B95" t="str">
            <v>CH SAINT BRIEUC</v>
          </cell>
          <cell r="C95" t="str">
            <v>CH</v>
          </cell>
          <cell r="D95" t="str">
            <v>Bretagne</v>
          </cell>
        </row>
        <row r="96">
          <cell r="A96" t="str">
            <v>220000103</v>
          </cell>
          <cell r="B96" t="str">
            <v>CH DE LANNION</v>
          </cell>
          <cell r="C96" t="str">
            <v>CH</v>
          </cell>
          <cell r="D96" t="str">
            <v>Bretagne</v>
          </cell>
        </row>
        <row r="97">
          <cell r="A97" t="str">
            <v>220000152</v>
          </cell>
          <cell r="B97" t="str">
            <v>CH DE PAIMPOL</v>
          </cell>
          <cell r="C97" t="str">
            <v>CH</v>
          </cell>
          <cell r="D97" t="str">
            <v>Bretagne</v>
          </cell>
        </row>
        <row r="98">
          <cell r="A98" t="str">
            <v>290000017</v>
          </cell>
          <cell r="B98" t="str">
            <v>CHRU DE BREST</v>
          </cell>
          <cell r="C98" t="str">
            <v>CHR</v>
          </cell>
          <cell r="D98" t="str">
            <v>Bretagne</v>
          </cell>
          <cell r="E98">
            <v>1</v>
          </cell>
          <cell r="F98">
            <v>1679</v>
          </cell>
          <cell r="G98">
            <v>2163</v>
          </cell>
          <cell r="H98">
            <v>1489</v>
          </cell>
          <cell r="I98">
            <v>951</v>
          </cell>
          <cell r="J98">
            <v>246</v>
          </cell>
          <cell r="K98">
            <v>21060</v>
          </cell>
          <cell r="L98">
            <v>58</v>
          </cell>
          <cell r="M98">
            <v>1951</v>
          </cell>
          <cell r="N98">
            <v>2199</v>
          </cell>
          <cell r="O98">
            <v>265240</v>
          </cell>
          <cell r="P98">
            <v>1.1714212201172405</v>
          </cell>
          <cell r="Q98">
            <v>150000</v>
          </cell>
          <cell r="R98">
            <v>173954.64548194606</v>
          </cell>
          <cell r="S98">
            <v>323954.64548194606</v>
          </cell>
          <cell r="T98">
            <v>293411.0808892065</v>
          </cell>
          <cell r="U98">
            <v>30543.564592739567</v>
          </cell>
          <cell r="V98">
            <v>308682.86318557628</v>
          </cell>
        </row>
        <row r="99">
          <cell r="A99" t="str">
            <v>290000306</v>
          </cell>
          <cell r="B99" t="str">
            <v>CH DE QUIMPERLE</v>
          </cell>
          <cell r="C99" t="str">
            <v>CH</v>
          </cell>
          <cell r="D99" t="str">
            <v>Bretagne</v>
          </cell>
        </row>
        <row r="100">
          <cell r="A100" t="str">
            <v>290000975</v>
          </cell>
          <cell r="B100" t="str">
            <v>CENTRE HELIO MARIN ROSCOFF</v>
          </cell>
          <cell r="C100" t="str">
            <v>EBNL</v>
          </cell>
          <cell r="D100" t="str">
            <v>Bretagne</v>
          </cell>
        </row>
        <row r="101">
          <cell r="A101" t="str">
            <v>290004142</v>
          </cell>
          <cell r="B101" t="str">
            <v>CLINIQUE GRAND LARGE BREST</v>
          </cell>
          <cell r="C101" t="str">
            <v>Clinique</v>
          </cell>
          <cell r="D101" t="str">
            <v>Bretagne</v>
          </cell>
        </row>
        <row r="102">
          <cell r="A102" t="str">
            <v>290019777</v>
          </cell>
          <cell r="B102" t="str">
            <v>POLYCLINIQUE DE KERAUDREN BREST</v>
          </cell>
          <cell r="C102" t="str">
            <v>Clinique</v>
          </cell>
          <cell r="D102" t="str">
            <v>Bretagne</v>
          </cell>
        </row>
        <row r="103">
          <cell r="A103" t="str">
            <v>290020700</v>
          </cell>
          <cell r="B103" t="str">
            <v>CHIC DE QUIMPER</v>
          </cell>
          <cell r="C103" t="str">
            <v>CH</v>
          </cell>
          <cell r="D103" t="str">
            <v>Bretagne</v>
          </cell>
        </row>
        <row r="104">
          <cell r="A104" t="str">
            <v>290021542</v>
          </cell>
          <cell r="B104" t="str">
            <v>CH DES PAYS DE MORLAIX</v>
          </cell>
          <cell r="C104" t="str">
            <v>CH</v>
          </cell>
          <cell r="D104" t="str">
            <v>Bretagne</v>
          </cell>
        </row>
        <row r="105">
          <cell r="A105" t="str">
            <v>350000022</v>
          </cell>
          <cell r="B105" t="str">
            <v>CH SAINT MALO</v>
          </cell>
          <cell r="C105" t="str">
            <v>CH</v>
          </cell>
          <cell r="D105" t="str">
            <v>Bretagne</v>
          </cell>
        </row>
        <row r="106">
          <cell r="A106" t="str">
            <v>350000030</v>
          </cell>
          <cell r="B106" t="str">
            <v>CH DE FOUGERES</v>
          </cell>
          <cell r="C106" t="str">
            <v>CH</v>
          </cell>
          <cell r="D106" t="str">
            <v>Bretagne</v>
          </cell>
        </row>
        <row r="107">
          <cell r="A107" t="str">
            <v>350000048</v>
          </cell>
          <cell r="B107" t="str">
            <v>CH DE REDON</v>
          </cell>
          <cell r="C107" t="str">
            <v>CH</v>
          </cell>
          <cell r="D107" t="str">
            <v>Bretagne</v>
          </cell>
        </row>
        <row r="108">
          <cell r="A108" t="str">
            <v>350000121</v>
          </cell>
          <cell r="B108" t="str">
            <v>CHP ST-GREGOIRE</v>
          </cell>
          <cell r="C108" t="str">
            <v>Clinique</v>
          </cell>
          <cell r="D108" t="str">
            <v>Bretagne</v>
          </cell>
        </row>
        <row r="109">
          <cell r="A109" t="str">
            <v>350000139</v>
          </cell>
          <cell r="B109" t="str">
            <v>CLINIQUE MUTUALISTE LA SAGESSE - RENNES</v>
          </cell>
          <cell r="C109" t="str">
            <v>EBNL</v>
          </cell>
          <cell r="D109" t="str">
            <v>Bretagne</v>
          </cell>
        </row>
        <row r="110">
          <cell r="A110" t="str">
            <v>350002200</v>
          </cell>
          <cell r="B110" t="str">
            <v>CLINIQUE SAINT YVES - RENNES</v>
          </cell>
          <cell r="C110" t="str">
            <v>EBNL</v>
          </cell>
          <cell r="D110" t="str">
            <v>Bretagne</v>
          </cell>
        </row>
        <row r="111">
          <cell r="A111" t="str">
            <v>350002812</v>
          </cell>
          <cell r="B111" t="str">
            <v>CRLCC EUGÈNE MARQUIS RENNES</v>
          </cell>
          <cell r="C111" t="str">
            <v>CLCC</v>
          </cell>
          <cell r="D111" t="str">
            <v>Bretagne</v>
          </cell>
        </row>
        <row r="112">
          <cell r="A112" t="str">
            <v>350005179</v>
          </cell>
          <cell r="B112" t="str">
            <v>CHU DE RENNES</v>
          </cell>
          <cell r="C112" t="str">
            <v>CHR</v>
          </cell>
          <cell r="D112" t="str">
            <v>Bretagne</v>
          </cell>
          <cell r="E112">
            <v>1</v>
          </cell>
          <cell r="F112">
            <v>3269</v>
          </cell>
          <cell r="G112">
            <v>1550</v>
          </cell>
          <cell r="H112">
            <v>4711</v>
          </cell>
          <cell r="I112">
            <v>1812</v>
          </cell>
          <cell r="J112">
            <v>181</v>
          </cell>
          <cell r="K112">
            <v>28476</v>
          </cell>
          <cell r="L112">
            <v>847</v>
          </cell>
          <cell r="M112">
            <v>14567</v>
          </cell>
          <cell r="N112">
            <v>386</v>
          </cell>
          <cell r="O112">
            <v>140452</v>
          </cell>
          <cell r="P112">
            <v>1.9876724106534172</v>
          </cell>
          <cell r="Q112">
            <v>150000</v>
          </cell>
          <cell r="R112">
            <v>295166.96777513967</v>
          </cell>
          <cell r="S112">
            <v>445166.96777513967</v>
          </cell>
          <cell r="T112">
            <v>632637.12839755404</v>
          </cell>
          <cell r="U112">
            <v>-187470.16062241438</v>
          </cell>
          <cell r="V112">
            <v>538902.04808634683</v>
          </cell>
        </row>
        <row r="113">
          <cell r="A113" t="str">
            <v>560002511</v>
          </cell>
          <cell r="B113" t="str">
            <v>CLINIQUE DU TER PLOEMEUR</v>
          </cell>
          <cell r="C113" t="str">
            <v>Clinique</v>
          </cell>
          <cell r="D113" t="str">
            <v>Bretagne</v>
          </cell>
        </row>
        <row r="114">
          <cell r="A114" t="str">
            <v>560002933</v>
          </cell>
          <cell r="B114" t="str">
            <v>CLINIQUE MUTUALISTE PORTE DE L'ORIENT- LORIENT</v>
          </cell>
          <cell r="C114" t="str">
            <v>EBNL</v>
          </cell>
          <cell r="D114" t="str">
            <v>Bretagne</v>
          </cell>
        </row>
        <row r="115">
          <cell r="A115" t="str">
            <v>560005746</v>
          </cell>
          <cell r="B115" t="str">
            <v>CH BRETAGNE SUD - LORIENT</v>
          </cell>
          <cell r="C115" t="str">
            <v>CH</v>
          </cell>
          <cell r="D115" t="str">
            <v>Bretagne</v>
          </cell>
        </row>
        <row r="116">
          <cell r="A116" t="str">
            <v>560014748</v>
          </cell>
          <cell r="B116" t="str">
            <v>CH CENTRE BRETAGNE - PONTIVY</v>
          </cell>
          <cell r="C116" t="str">
            <v>CH</v>
          </cell>
          <cell r="D116" t="str">
            <v>Bretagne</v>
          </cell>
        </row>
        <row r="117">
          <cell r="A117" t="str">
            <v>560023210</v>
          </cell>
          <cell r="B117" t="str">
            <v>CH BRETAGNE ATLANTIQUE - VANNES</v>
          </cell>
          <cell r="C117" t="str">
            <v>CH</v>
          </cell>
          <cell r="D117" t="str">
            <v>Bretagne</v>
          </cell>
        </row>
        <row r="118">
          <cell r="A118" t="str">
            <v>180000028</v>
          </cell>
          <cell r="B118" t="str">
            <v>CENTRE HOSPITALIER JACQUES CŒUR DE BOURGES</v>
          </cell>
          <cell r="C118" t="str">
            <v>CH</v>
          </cell>
          <cell r="D118" t="str">
            <v>Centre Val de Loire</v>
          </cell>
        </row>
        <row r="119">
          <cell r="A119" t="str">
            <v>180000051</v>
          </cell>
          <cell r="B119" t="str">
            <v>CENTRE HOSPITALIER DE VIERZON</v>
          </cell>
          <cell r="C119" t="str">
            <v>CH</v>
          </cell>
          <cell r="D119" t="str">
            <v>Centre Val de Loire</v>
          </cell>
        </row>
        <row r="120">
          <cell r="A120" t="str">
            <v>280000134</v>
          </cell>
          <cell r="B120" t="str">
            <v>CENTRE HOSPITALIER DE CHARTRES</v>
          </cell>
          <cell r="C120" t="str">
            <v>CH</v>
          </cell>
          <cell r="D120" t="str">
            <v>Centre Val de Loire</v>
          </cell>
        </row>
        <row r="121">
          <cell r="A121" t="str">
            <v>280000183</v>
          </cell>
          <cell r="B121" t="str">
            <v>CENTRE HOSPITALIER DE DREUX</v>
          </cell>
          <cell r="C121" t="str">
            <v>CH</v>
          </cell>
          <cell r="D121" t="str">
            <v>Centre Val de Loire</v>
          </cell>
        </row>
        <row r="122">
          <cell r="A122" t="str">
            <v>280500075</v>
          </cell>
          <cell r="B122" t="str">
            <v>CENTRE HOSPITALIER DE CHATEAUDUN</v>
          </cell>
          <cell r="C122" t="str">
            <v>CH</v>
          </cell>
          <cell r="D122" t="str">
            <v>Centre Val de Loire</v>
          </cell>
        </row>
        <row r="123">
          <cell r="A123" t="str">
            <v>360000053</v>
          </cell>
          <cell r="B123" t="str">
            <v>CENTRE HOSPITALIER DE CHATEAUROUX</v>
          </cell>
          <cell r="C123" t="str">
            <v>CH</v>
          </cell>
          <cell r="D123" t="str">
            <v>Centre Val de Loire</v>
          </cell>
        </row>
        <row r="124">
          <cell r="A124" t="str">
            <v>370000085</v>
          </cell>
          <cell r="B124" t="str">
            <v>CLINIQUE SAINT-GATIEN</v>
          </cell>
          <cell r="C124" t="str">
            <v>Clinique</v>
          </cell>
          <cell r="D124" t="str">
            <v>Centre Val de Loire</v>
          </cell>
        </row>
        <row r="125">
          <cell r="A125" t="str">
            <v>370000481</v>
          </cell>
          <cell r="B125" t="str">
            <v>CHRU DE TOURS</v>
          </cell>
          <cell r="C125" t="str">
            <v>CHR</v>
          </cell>
          <cell r="D125" t="str">
            <v>Centre Val de Loire</v>
          </cell>
          <cell r="E125">
            <v>1</v>
          </cell>
          <cell r="F125">
            <v>2943</v>
          </cell>
          <cell r="G125">
            <v>126</v>
          </cell>
          <cell r="H125">
            <v>2279</v>
          </cell>
          <cell r="I125">
            <v>850</v>
          </cell>
          <cell r="J125">
            <v>3927</v>
          </cell>
          <cell r="K125">
            <v>59065</v>
          </cell>
          <cell r="L125">
            <v>973</v>
          </cell>
          <cell r="M125">
            <v>12171</v>
          </cell>
          <cell r="N125">
            <v>2500</v>
          </cell>
          <cell r="O125">
            <v>85533</v>
          </cell>
          <cell r="P125">
            <v>2.5254434911139576</v>
          </cell>
          <cell r="Q125">
            <v>150000</v>
          </cell>
          <cell r="R125">
            <v>375025.32789823331</v>
          </cell>
          <cell r="S125">
            <v>525025.32789823331</v>
          </cell>
          <cell r="T125">
            <v>357147.63988357561</v>
          </cell>
          <cell r="U125">
            <v>167877.6880146577</v>
          </cell>
          <cell r="V125">
            <v>441086.48389090446</v>
          </cell>
        </row>
        <row r="126">
          <cell r="A126" t="str">
            <v>370000606</v>
          </cell>
          <cell r="B126" t="str">
            <v>CENTRE HOSPITALIER DU CHINONAIS</v>
          </cell>
          <cell r="C126" t="str">
            <v>CH</v>
          </cell>
          <cell r="D126" t="str">
            <v>Centre Val de Loire</v>
          </cell>
        </row>
        <row r="127">
          <cell r="A127" t="str">
            <v>370007569</v>
          </cell>
          <cell r="B127" t="str">
            <v>POLE SANTE LEONARD DE VINCI</v>
          </cell>
          <cell r="C127" t="str">
            <v>Clinique</v>
          </cell>
          <cell r="D127" t="str">
            <v>Centre Val de Loire</v>
          </cell>
        </row>
        <row r="128">
          <cell r="A128" t="str">
            <v>410000087</v>
          </cell>
          <cell r="B128" t="str">
            <v>CENTRE HOSPITALIER DE BLOIS</v>
          </cell>
          <cell r="C128" t="str">
            <v>CH</v>
          </cell>
          <cell r="D128" t="str">
            <v>Centre Val de Loire</v>
          </cell>
        </row>
        <row r="129">
          <cell r="A129" t="str">
            <v>410000103</v>
          </cell>
          <cell r="B129" t="str">
            <v>CH DE ROMORANTIN-LANTHENAY</v>
          </cell>
          <cell r="C129" t="str">
            <v>CH</v>
          </cell>
          <cell r="D129" t="str">
            <v>Centre Val de Loire</v>
          </cell>
        </row>
        <row r="130">
          <cell r="A130" t="str">
            <v>410004998</v>
          </cell>
          <cell r="B130" t="str">
            <v>CLINIQUE DU SAINT COEUR</v>
          </cell>
          <cell r="C130" t="str">
            <v>Clinique</v>
          </cell>
          <cell r="D130" t="str">
            <v>Centre Val de Loire</v>
          </cell>
        </row>
        <row r="131">
          <cell r="A131" t="str">
            <v>450000088</v>
          </cell>
          <cell r="B131" t="str">
            <v>CENTRE HOSPITALIER REGIONAL D'ORLEANS</v>
          </cell>
          <cell r="C131" t="str">
            <v>CHR</v>
          </cell>
          <cell r="D131" t="str">
            <v>Centre Val de Loire</v>
          </cell>
        </row>
        <row r="132">
          <cell r="A132" t="str">
            <v>450000104</v>
          </cell>
          <cell r="B132" t="str">
            <v>CENTRE HOSPITALIER AGGLOMERATION MONTARGOISE</v>
          </cell>
          <cell r="C132" t="str">
            <v>CH</v>
          </cell>
          <cell r="D132" t="str">
            <v>Centre Val de Loire</v>
          </cell>
        </row>
        <row r="133">
          <cell r="A133" t="str">
            <v>450010079</v>
          </cell>
          <cell r="B133" t="str">
            <v>POLYCLINIQUE DES LONGUES ALLEES</v>
          </cell>
          <cell r="C133" t="str">
            <v>Clinique</v>
          </cell>
          <cell r="D133" t="str">
            <v>Centre Val de Loire</v>
          </cell>
        </row>
        <row r="134">
          <cell r="A134" t="str">
            <v>750000523</v>
          </cell>
          <cell r="B134" t="str">
            <v>GROUPE HOSPITALIER PARIS SAINT-JOSEPH</v>
          </cell>
          <cell r="C134" t="str">
            <v>EBNL</v>
          </cell>
          <cell r="D134" t="str">
            <v>Ile-de-France</v>
          </cell>
          <cell r="E134">
            <v>1</v>
          </cell>
          <cell r="F134">
            <v>306</v>
          </cell>
          <cell r="G134">
            <v>299</v>
          </cell>
          <cell r="H134">
            <v>285</v>
          </cell>
          <cell r="I134">
            <v>788</v>
          </cell>
          <cell r="J134">
            <v>0</v>
          </cell>
          <cell r="K134">
            <v>3113</v>
          </cell>
          <cell r="L134">
            <v>4</v>
          </cell>
          <cell r="M134">
            <v>489</v>
          </cell>
          <cell r="N134">
            <v>0</v>
          </cell>
          <cell r="O134">
            <v>9186</v>
          </cell>
          <cell r="P134">
            <v>0.14943993424196206</v>
          </cell>
          <cell r="Q134">
            <v>150000</v>
          </cell>
          <cell r="R134">
            <v>22191.650907010273</v>
          </cell>
          <cell r="S134">
            <v>172191.65090701028</v>
          </cell>
          <cell r="T134">
            <v>0</v>
          </cell>
          <cell r="U134">
            <v>172191.65090701028</v>
          </cell>
          <cell r="V134">
            <v>86095.825453505138</v>
          </cell>
        </row>
        <row r="135">
          <cell r="A135" t="str">
            <v>750000549</v>
          </cell>
          <cell r="B135" t="str">
            <v>FONDATION OPHTALMOLOGIQUE ROTHSCHILD</v>
          </cell>
          <cell r="C135" t="str">
            <v>EBNL</v>
          </cell>
          <cell r="D135" t="str">
            <v>Ile-de-France</v>
          </cell>
        </row>
        <row r="136">
          <cell r="A136" t="str">
            <v>750006728</v>
          </cell>
          <cell r="B136" t="str">
            <v>GROUPE HOSPITALIER DIACONESSES CROIX SAINT-SIMON</v>
          </cell>
          <cell r="C136" t="str">
            <v>EBNL</v>
          </cell>
          <cell r="D136" t="str">
            <v>Ile-de-France</v>
          </cell>
        </row>
        <row r="137">
          <cell r="A137" t="str">
            <v>750050940</v>
          </cell>
          <cell r="B137" t="str">
            <v>GCS UNICANCER</v>
          </cell>
          <cell r="C137" t="str">
            <v>CLCC</v>
          </cell>
          <cell r="D137" t="str">
            <v>Ile-de-France</v>
          </cell>
        </row>
        <row r="138">
          <cell r="A138">
            <v>750050999</v>
          </cell>
          <cell r="B138" t="str">
            <v>GCS CNCR</v>
          </cell>
          <cell r="C138" t="str">
            <v>GCS</v>
          </cell>
          <cell r="D138" t="str">
            <v>Ile-de-France</v>
          </cell>
        </row>
        <row r="139">
          <cell r="A139">
            <v>750056277</v>
          </cell>
          <cell r="B139" t="str">
            <v>GCS GDS Recherche et enseignement</v>
          </cell>
          <cell r="C139" t="str">
            <v>GCS</v>
          </cell>
          <cell r="D139" t="str">
            <v>Ile-de-France</v>
          </cell>
        </row>
        <row r="140">
          <cell r="A140" t="str">
            <v>750110025</v>
          </cell>
          <cell r="B140" t="str">
            <v>CHNO DES QUINZE-VINGT PARIS</v>
          </cell>
          <cell r="C140" t="str">
            <v>CH</v>
          </cell>
          <cell r="D140" t="str">
            <v>Ile-de-France</v>
          </cell>
        </row>
        <row r="141">
          <cell r="A141" t="str">
            <v>750140014</v>
          </cell>
          <cell r="B141" t="str">
            <v>CH SAINTE-ANNE</v>
          </cell>
          <cell r="C141" t="str">
            <v>CH</v>
          </cell>
          <cell r="D141" t="str">
            <v>Ile-de-France</v>
          </cell>
          <cell r="E141">
            <v>0</v>
          </cell>
          <cell r="F141">
            <v>20</v>
          </cell>
          <cell r="G141">
            <v>295</v>
          </cell>
          <cell r="H141">
            <v>5176</v>
          </cell>
          <cell r="I141">
            <v>301</v>
          </cell>
          <cell r="J141">
            <v>0</v>
          </cell>
          <cell r="K141">
            <v>2588</v>
          </cell>
          <cell r="L141">
            <v>1</v>
          </cell>
          <cell r="M141">
            <v>2</v>
          </cell>
          <cell r="N141">
            <v>0</v>
          </cell>
          <cell r="O141">
            <v>22592</v>
          </cell>
          <cell r="P141">
            <v>0.33533675563814153</v>
          </cell>
          <cell r="Q141">
            <v>100000</v>
          </cell>
          <cell r="R141">
            <v>49797.105808157248</v>
          </cell>
          <cell r="S141">
            <v>149797.10580815724</v>
          </cell>
          <cell r="T141">
            <v>159305.28391413734</v>
          </cell>
          <cell r="U141">
            <v>-9508.1781059800996</v>
          </cell>
          <cell r="V141">
            <v>154551.19486114729</v>
          </cell>
        </row>
        <row r="142">
          <cell r="A142" t="str">
            <v>750150104</v>
          </cell>
          <cell r="B142" t="str">
            <v>INSTITUT MUTUALISTE MONTSOURIS</v>
          </cell>
          <cell r="C142" t="str">
            <v>EBNL</v>
          </cell>
          <cell r="D142" t="str">
            <v>Ile-de-France</v>
          </cell>
          <cell r="E142">
            <v>0</v>
          </cell>
          <cell r="F142">
            <v>562</v>
          </cell>
          <cell r="G142">
            <v>98</v>
          </cell>
          <cell r="H142">
            <v>205</v>
          </cell>
          <cell r="I142">
            <v>660</v>
          </cell>
          <cell r="J142">
            <v>173</v>
          </cell>
          <cell r="K142">
            <v>2487</v>
          </cell>
          <cell r="L142">
            <v>47</v>
          </cell>
          <cell r="M142">
            <v>284</v>
          </cell>
          <cell r="N142">
            <v>0</v>
          </cell>
          <cell r="O142">
            <v>4381</v>
          </cell>
          <cell r="P142">
            <v>0.16437313291391875</v>
          </cell>
          <cell r="Q142">
            <v>100000</v>
          </cell>
          <cell r="R142">
            <v>24409.212989957436</v>
          </cell>
          <cell r="S142">
            <v>124409.21298995744</v>
          </cell>
          <cell r="T142">
            <v>178095.92947593541</v>
          </cell>
          <cell r="U142">
            <v>-53686.716485977973</v>
          </cell>
          <cell r="V142">
            <v>151252.57123294641</v>
          </cell>
        </row>
        <row r="143">
          <cell r="A143" t="str">
            <v>750150187</v>
          </cell>
          <cell r="B143" t="str">
            <v>MAISON MEDICALE JEANNE GARNIER</v>
          </cell>
          <cell r="C143" t="str">
            <v>EBNL</v>
          </cell>
          <cell r="D143" t="str">
            <v>Ile-de-France</v>
          </cell>
        </row>
        <row r="144">
          <cell r="A144" t="str">
            <v>750160012</v>
          </cell>
          <cell r="B144" t="str">
            <v>INSTITUT CURIE</v>
          </cell>
          <cell r="C144" t="str">
            <v>CLCC</v>
          </cell>
          <cell r="D144" t="str">
            <v>Ile-de-France</v>
          </cell>
          <cell r="E144">
            <v>1</v>
          </cell>
          <cell r="F144">
            <v>11220</v>
          </cell>
          <cell r="G144">
            <v>0</v>
          </cell>
          <cell r="H144">
            <v>14192</v>
          </cell>
          <cell r="I144">
            <v>6386</v>
          </cell>
          <cell r="J144">
            <v>0</v>
          </cell>
          <cell r="K144">
            <v>27962</v>
          </cell>
          <cell r="L144">
            <v>74</v>
          </cell>
          <cell r="M144">
            <v>5276</v>
          </cell>
          <cell r="N144">
            <v>0</v>
          </cell>
          <cell r="O144">
            <v>310488</v>
          </cell>
          <cell r="P144">
            <v>2.2428762759750525</v>
          </cell>
          <cell r="Q144">
            <v>150000</v>
          </cell>
          <cell r="R144">
            <v>333064.43553076411</v>
          </cell>
          <cell r="S144">
            <v>483064.43553076411</v>
          </cell>
          <cell r="T144">
            <v>653860.80360594322</v>
          </cell>
          <cell r="U144">
            <v>-170796.36807517911</v>
          </cell>
          <cell r="V144">
            <v>568462.61956835364</v>
          </cell>
        </row>
        <row r="145">
          <cell r="A145" t="str">
            <v>750300121</v>
          </cell>
          <cell r="B145" t="str">
            <v>FONDATION SAINT JEAN DE DIEU - CLINIQUE OUDINOT</v>
          </cell>
          <cell r="C145" t="str">
            <v>Clinique</v>
          </cell>
          <cell r="D145" t="str">
            <v>Ile-de-France</v>
          </cell>
        </row>
        <row r="146">
          <cell r="A146" t="str">
            <v>750712184</v>
          </cell>
          <cell r="B146" t="str">
            <v>AP-HP</v>
          </cell>
          <cell r="C146" t="str">
            <v>CHR</v>
          </cell>
          <cell r="D146" t="str">
            <v>Ile-de-France</v>
          </cell>
          <cell r="E146">
            <v>0</v>
          </cell>
          <cell r="F146">
            <v>75173</v>
          </cell>
          <cell r="G146">
            <v>21585</v>
          </cell>
          <cell r="H146">
            <v>49225</v>
          </cell>
          <cell r="I146">
            <v>83938</v>
          </cell>
          <cell r="J146">
            <v>14435</v>
          </cell>
          <cell r="K146">
            <v>290361</v>
          </cell>
          <cell r="L146">
            <v>6056</v>
          </cell>
          <cell r="M146">
            <v>109770</v>
          </cell>
          <cell r="N146">
            <v>59480</v>
          </cell>
          <cell r="O146">
            <v>1945304</v>
          </cell>
          <cell r="P146">
            <v>28.352672413537565</v>
          </cell>
          <cell r="Q146">
            <v>1750000</v>
          </cell>
          <cell r="R146">
            <v>4210337.8302034317</v>
          </cell>
          <cell r="S146">
            <v>5960337.8302034317</v>
          </cell>
          <cell r="T146">
            <v>6676617.4855848784</v>
          </cell>
          <cell r="U146">
            <v>-716279.6553814467</v>
          </cell>
          <cell r="V146">
            <v>6318477.657894155</v>
          </cell>
        </row>
        <row r="147">
          <cell r="A147" t="str">
            <v>770019032</v>
          </cell>
          <cell r="B147" t="str">
            <v>CENTRE HOSPITALIER DE MARNE LA VALLEE</v>
          </cell>
          <cell r="C147" t="str">
            <v>CH</v>
          </cell>
          <cell r="D147" t="str">
            <v>Ile-de-France</v>
          </cell>
        </row>
        <row r="148">
          <cell r="A148">
            <v>770020030</v>
          </cell>
          <cell r="B148" t="str">
            <v xml:space="preserve">GCS GROUPE HOSP DE L'EST FRANCILIEN </v>
          </cell>
          <cell r="C148" t="str">
            <v>GCS</v>
          </cell>
          <cell r="D148" t="str">
            <v>Ile-de-France</v>
          </cell>
        </row>
        <row r="149">
          <cell r="A149" t="str">
            <v>770110013</v>
          </cell>
          <cell r="B149" t="str">
            <v>CH ARBELTIER DE COULOMMIERS</v>
          </cell>
          <cell r="C149" t="str">
            <v>CH</v>
          </cell>
          <cell r="D149" t="str">
            <v>Ile-de-France</v>
          </cell>
        </row>
        <row r="150">
          <cell r="A150" t="str">
            <v>770110021</v>
          </cell>
          <cell r="B150" t="str">
            <v>CH DE FONTAINEBLEAU</v>
          </cell>
          <cell r="C150" t="str">
            <v>CH</v>
          </cell>
          <cell r="D150" t="str">
            <v>Ile-de-France</v>
          </cell>
        </row>
        <row r="151">
          <cell r="A151" t="str">
            <v>770110054</v>
          </cell>
          <cell r="B151" t="str">
            <v>CH MARC JACQUET</v>
          </cell>
          <cell r="C151" t="str">
            <v>CH</v>
          </cell>
          <cell r="D151" t="str">
            <v>Ile-de-France</v>
          </cell>
        </row>
        <row r="152">
          <cell r="A152" t="str">
            <v>770110062</v>
          </cell>
          <cell r="B152" t="str">
            <v>CH DE MONTEREAU</v>
          </cell>
          <cell r="C152" t="str">
            <v>CH</v>
          </cell>
          <cell r="D152" t="str">
            <v>Ile-de-France</v>
          </cell>
        </row>
        <row r="153">
          <cell r="A153" t="str">
            <v>770110070</v>
          </cell>
          <cell r="B153" t="str">
            <v>CH LEON BINET DE PROVINS</v>
          </cell>
          <cell r="C153" t="str">
            <v>CH</v>
          </cell>
          <cell r="D153" t="str">
            <v>Ile-de-France</v>
          </cell>
        </row>
        <row r="154">
          <cell r="A154" t="str">
            <v>770130052</v>
          </cell>
          <cell r="B154" t="str">
            <v>CH DE NEMOURS</v>
          </cell>
          <cell r="C154" t="str">
            <v>CH</v>
          </cell>
          <cell r="D154" t="str">
            <v>Ile-de-France</v>
          </cell>
        </row>
        <row r="155">
          <cell r="A155" t="str">
            <v>770170017</v>
          </cell>
          <cell r="B155" t="str">
            <v>CH DE MARNE-LA-VALLEE</v>
          </cell>
          <cell r="C155" t="str">
            <v>CH</v>
          </cell>
          <cell r="D155" t="str">
            <v>Ile-de-France</v>
          </cell>
        </row>
        <row r="156">
          <cell r="A156" t="str">
            <v>770300275</v>
          </cell>
          <cell r="B156" t="str">
            <v>POLYCLINIQUE DE LA FORET</v>
          </cell>
          <cell r="C156" t="str">
            <v>Clinique</v>
          </cell>
          <cell r="D156" t="str">
            <v>Ile-de-France</v>
          </cell>
        </row>
        <row r="157">
          <cell r="A157" t="str">
            <v>770700185</v>
          </cell>
          <cell r="B157" t="str">
            <v>CH DE MEAUX</v>
          </cell>
          <cell r="C157" t="str">
            <v>CH</v>
          </cell>
          <cell r="D157" t="str">
            <v>Ile-de-France</v>
          </cell>
        </row>
        <row r="158">
          <cell r="A158" t="str">
            <v>780001236</v>
          </cell>
          <cell r="B158" t="str">
            <v>CH INTERCOMMUNAL DE POISSY ST-GERMAIN</v>
          </cell>
          <cell r="C158" t="str">
            <v>CH</v>
          </cell>
          <cell r="D158" t="str">
            <v>Ile-de-France</v>
          </cell>
        </row>
        <row r="159">
          <cell r="A159" t="str">
            <v>780002697</v>
          </cell>
          <cell r="B159" t="str">
            <v>CH INTERCOMMUNAL DE MEULAN-LES MUREAUX</v>
          </cell>
          <cell r="C159" t="str">
            <v>CH</v>
          </cell>
          <cell r="D159" t="str">
            <v>Ile-de-France</v>
          </cell>
        </row>
        <row r="160">
          <cell r="A160" t="str">
            <v>780110052</v>
          </cell>
          <cell r="B160" t="str">
            <v>CH DE RAMBOUILLET</v>
          </cell>
          <cell r="C160" t="str">
            <v>CH</v>
          </cell>
          <cell r="D160" t="str">
            <v>Ile-de-France</v>
          </cell>
        </row>
        <row r="161">
          <cell r="A161" t="str">
            <v>780110078</v>
          </cell>
          <cell r="B161" t="str">
            <v>CH DE VERSAILLES</v>
          </cell>
          <cell r="C161" t="str">
            <v>CH</v>
          </cell>
          <cell r="D161" t="str">
            <v>Ile-de-France</v>
          </cell>
        </row>
        <row r="162">
          <cell r="A162" t="str">
            <v>910002773</v>
          </cell>
          <cell r="B162" t="str">
            <v>CH SUD-FRANCILIEN</v>
          </cell>
          <cell r="C162" t="str">
            <v>CH</v>
          </cell>
          <cell r="D162" t="str">
            <v>Ile-de-France</v>
          </cell>
        </row>
        <row r="163">
          <cell r="A163" t="str">
            <v>910019447</v>
          </cell>
          <cell r="B163" t="str">
            <v>CH SUD ESSONNE-DOURDAN-ETAMPES</v>
          </cell>
          <cell r="C163" t="str">
            <v>CH</v>
          </cell>
          <cell r="D163" t="str">
            <v>Ile-de-France</v>
          </cell>
        </row>
        <row r="164">
          <cell r="A164" t="str">
            <v>910110055</v>
          </cell>
          <cell r="B164" t="str">
            <v>CH LONGJUMEAU</v>
          </cell>
          <cell r="C164" t="str">
            <v>CH</v>
          </cell>
          <cell r="D164" t="str">
            <v>Ile-de-France</v>
          </cell>
        </row>
        <row r="165">
          <cell r="A165" t="str">
            <v>910110063</v>
          </cell>
          <cell r="B165" t="str">
            <v>CH D'ORSAY</v>
          </cell>
          <cell r="C165" t="str">
            <v>CH</v>
          </cell>
          <cell r="D165" t="str">
            <v>Ile-de-France</v>
          </cell>
        </row>
        <row r="166">
          <cell r="A166" t="str">
            <v>910150028</v>
          </cell>
          <cell r="B166" t="str">
            <v>CMC DE BLIGNY</v>
          </cell>
          <cell r="C166" t="str">
            <v>EBNL</v>
          </cell>
          <cell r="D166" t="str">
            <v>Ile-de-France</v>
          </cell>
        </row>
        <row r="167">
          <cell r="A167" t="str">
            <v>910300219</v>
          </cell>
          <cell r="B167" t="str">
            <v>HOPITAL PRIVE JACQUES CARTIER</v>
          </cell>
          <cell r="C167" t="str">
            <v>Clinique</v>
          </cell>
          <cell r="D167" t="str">
            <v>Ile-de-France</v>
          </cell>
        </row>
        <row r="168">
          <cell r="A168" t="str">
            <v>920000650</v>
          </cell>
          <cell r="B168" t="str">
            <v>HOPITAL FOCH</v>
          </cell>
          <cell r="C168" t="str">
            <v>EBNL</v>
          </cell>
          <cell r="D168" t="str">
            <v>Ile-de-France</v>
          </cell>
          <cell r="E168">
            <v>0</v>
          </cell>
          <cell r="F168">
            <v>236</v>
          </cell>
          <cell r="G168">
            <v>522</v>
          </cell>
          <cell r="H168">
            <v>3278</v>
          </cell>
          <cell r="I168">
            <v>345</v>
          </cell>
          <cell r="J168">
            <v>0</v>
          </cell>
          <cell r="K168">
            <v>21448</v>
          </cell>
          <cell r="L168">
            <v>20</v>
          </cell>
          <cell r="M168">
            <v>19071</v>
          </cell>
          <cell r="N168">
            <v>0</v>
          </cell>
          <cell r="O168">
            <v>0</v>
          </cell>
          <cell r="P168">
            <v>0.945153519735075</v>
          </cell>
          <cell r="Q168">
            <v>100000</v>
          </cell>
          <cell r="R168">
            <v>140354.16349643495</v>
          </cell>
          <cell r="S168">
            <v>240354.16349643495</v>
          </cell>
          <cell r="T168">
            <v>80610.184087840054</v>
          </cell>
          <cell r="U168">
            <v>159743.9794085949</v>
          </cell>
          <cell r="V168">
            <v>160482.1737921375</v>
          </cell>
        </row>
        <row r="169">
          <cell r="A169" t="str">
            <v>920000684</v>
          </cell>
          <cell r="B169" t="str">
            <v>CENTRE CHIRURGICAL MARIE LANNELONGUE</v>
          </cell>
          <cell r="C169" t="str">
            <v>EBNL</v>
          </cell>
          <cell r="D169" t="str">
            <v>Ile-de-France</v>
          </cell>
          <cell r="E169">
            <v>1</v>
          </cell>
          <cell r="F169">
            <v>428</v>
          </cell>
          <cell r="G169">
            <v>428</v>
          </cell>
          <cell r="H169">
            <v>0</v>
          </cell>
          <cell r="I169">
            <v>428</v>
          </cell>
          <cell r="J169">
            <v>0</v>
          </cell>
          <cell r="K169">
            <v>2781</v>
          </cell>
          <cell r="L169">
            <v>17</v>
          </cell>
          <cell r="M169">
            <v>147</v>
          </cell>
          <cell r="N169">
            <v>0</v>
          </cell>
          <cell r="O169">
            <v>11206</v>
          </cell>
          <cell r="P169">
            <v>0.13983923210716251</v>
          </cell>
          <cell r="Q169">
            <v>150000</v>
          </cell>
          <cell r="R169">
            <v>20765.958160835104</v>
          </cell>
          <cell r="S169">
            <v>170765.95816083511</v>
          </cell>
          <cell r="T169">
            <v>284529.9361051328</v>
          </cell>
          <cell r="U169">
            <v>-113763.97794429769</v>
          </cell>
          <cell r="V169">
            <v>227647.94713298394</v>
          </cell>
        </row>
        <row r="170">
          <cell r="A170" t="str">
            <v>920026374</v>
          </cell>
          <cell r="B170" t="str">
            <v>CHI DE COURBEVOIE-NEUILLY-PUTEAUX</v>
          </cell>
          <cell r="C170" t="str">
            <v>CH</v>
          </cell>
          <cell r="D170" t="str">
            <v>Ile-de-France</v>
          </cell>
        </row>
        <row r="171">
          <cell r="A171" t="str">
            <v>920110020</v>
          </cell>
          <cell r="B171" t="str">
            <v>C.A.S.H. DE NANTERRE</v>
          </cell>
          <cell r="C171" t="str">
            <v>CH</v>
          </cell>
          <cell r="D171" t="str">
            <v>Ile-de-France</v>
          </cell>
        </row>
        <row r="172">
          <cell r="A172" t="str">
            <v>920300043</v>
          </cell>
          <cell r="B172" t="str">
            <v>HOPITAL PRIVE D ANTONY</v>
          </cell>
          <cell r="C172" t="str">
            <v>Clinique</v>
          </cell>
          <cell r="D172" t="str">
            <v>Ile-de-France</v>
          </cell>
        </row>
        <row r="173">
          <cell r="A173" t="str">
            <v>920300936</v>
          </cell>
          <cell r="B173" t="str">
            <v>CENTRE CHIRURGICAL VAL D'OR</v>
          </cell>
          <cell r="C173" t="str">
            <v>Clinique</v>
          </cell>
          <cell r="D173" t="str">
            <v>Ile-de-France</v>
          </cell>
        </row>
        <row r="174">
          <cell r="A174" t="str">
            <v>920813623</v>
          </cell>
          <cell r="B174" t="str">
            <v>SANTE SERVICE</v>
          </cell>
          <cell r="C174" t="str">
            <v>EBNL</v>
          </cell>
          <cell r="D174" t="str">
            <v>Ile-de-France</v>
          </cell>
        </row>
        <row r="175">
          <cell r="A175" t="str">
            <v>930021480</v>
          </cell>
          <cell r="B175" t="str">
            <v>GROUPE HOSPITALIER INTERCOMMUNAL LE RAINCY - MONTFERMEIL</v>
          </cell>
          <cell r="C175" t="str">
            <v>CH</v>
          </cell>
          <cell r="D175" t="str">
            <v>Ile-de-France</v>
          </cell>
        </row>
        <row r="176">
          <cell r="A176" t="str">
            <v>930110036</v>
          </cell>
          <cell r="B176" t="str">
            <v>CH ANDRE GREGOIRE</v>
          </cell>
          <cell r="C176" t="str">
            <v>CH</v>
          </cell>
          <cell r="D176" t="str">
            <v>Ile-de-France</v>
          </cell>
        </row>
        <row r="177">
          <cell r="A177" t="str">
            <v>930110051</v>
          </cell>
          <cell r="B177" t="str">
            <v>CH DE ST-DENIS</v>
          </cell>
          <cell r="C177" t="str">
            <v>CH</v>
          </cell>
          <cell r="D177" t="str">
            <v>Ile-de-France</v>
          </cell>
        </row>
        <row r="178">
          <cell r="A178" t="str">
            <v>930110069</v>
          </cell>
          <cell r="B178" t="str">
            <v>CH ROBERT BALLANGER</v>
          </cell>
          <cell r="C178" t="str">
            <v>CH</v>
          </cell>
          <cell r="D178" t="str">
            <v>Ile-de-France</v>
          </cell>
        </row>
        <row r="179">
          <cell r="A179" t="str">
            <v>940000649</v>
          </cell>
          <cell r="B179" t="str">
            <v>HOPITAL SAINT-CAMILLE - BRY S/MARNE</v>
          </cell>
          <cell r="C179" t="str">
            <v>EBNL</v>
          </cell>
          <cell r="D179" t="str">
            <v>Ile-de-France</v>
          </cell>
        </row>
        <row r="180">
          <cell r="A180" t="str">
            <v>940000664</v>
          </cell>
          <cell r="B180" t="str">
            <v>GUSTAVE ROUSSY</v>
          </cell>
          <cell r="C180" t="str">
            <v>CLCC</v>
          </cell>
          <cell r="D180" t="str">
            <v>Ile-de-France</v>
          </cell>
          <cell r="E180">
            <v>1</v>
          </cell>
          <cell r="F180">
            <v>3181</v>
          </cell>
          <cell r="G180">
            <v>0</v>
          </cell>
          <cell r="H180">
            <v>3839</v>
          </cell>
          <cell r="I180">
            <v>309</v>
          </cell>
          <cell r="J180">
            <v>0</v>
          </cell>
          <cell r="K180">
            <v>23070</v>
          </cell>
          <cell r="L180">
            <v>99</v>
          </cell>
          <cell r="M180">
            <v>964</v>
          </cell>
          <cell r="N180">
            <v>0</v>
          </cell>
          <cell r="O180">
            <v>244411</v>
          </cell>
          <cell r="P180">
            <v>0.91100514412559264</v>
          </cell>
          <cell r="Q180">
            <v>150000</v>
          </cell>
          <cell r="R180">
            <v>135283.17069647755</v>
          </cell>
          <cell r="S180">
            <v>285283.17069647752</v>
          </cell>
          <cell r="T180">
            <v>282682.88839918189</v>
          </cell>
          <cell r="U180">
            <v>2600.2822972956346</v>
          </cell>
          <cell r="V180">
            <v>283983.0295478297</v>
          </cell>
        </row>
        <row r="181">
          <cell r="A181" t="str">
            <v>940016819</v>
          </cell>
          <cell r="B181" t="str">
            <v>LES HOPITAUX DE SAINT MAURICE</v>
          </cell>
          <cell r="C181" t="str">
            <v>CH</v>
          </cell>
          <cell r="D181" t="str">
            <v>Ile-de-France</v>
          </cell>
        </row>
        <row r="182">
          <cell r="A182" t="str">
            <v>940110018</v>
          </cell>
          <cell r="B182" t="str">
            <v>CH INTERCOMMUNAL DE CRETEIL</v>
          </cell>
          <cell r="C182" t="str">
            <v>CH</v>
          </cell>
          <cell r="D182" t="str">
            <v>Ile-de-France</v>
          </cell>
          <cell r="E182">
            <v>1</v>
          </cell>
          <cell r="F182">
            <v>1016</v>
          </cell>
          <cell r="G182">
            <v>0</v>
          </cell>
          <cell r="H182">
            <v>2209</v>
          </cell>
          <cell r="I182">
            <v>189</v>
          </cell>
          <cell r="J182">
            <v>848</v>
          </cell>
          <cell r="K182">
            <v>15679</v>
          </cell>
          <cell r="L182">
            <v>324</v>
          </cell>
          <cell r="M182">
            <v>13910</v>
          </cell>
          <cell r="N182">
            <v>0</v>
          </cell>
          <cell r="O182">
            <v>40745</v>
          </cell>
          <cell r="P182">
            <v>1.04145004052331</v>
          </cell>
          <cell r="Q182">
            <v>150000</v>
          </cell>
          <cell r="R182">
            <v>154654.08127766289</v>
          </cell>
          <cell r="S182">
            <v>304654.08127766289</v>
          </cell>
          <cell r="T182">
            <v>253675.18312846785</v>
          </cell>
          <cell r="U182">
            <v>50978.89814919504</v>
          </cell>
          <cell r="V182">
            <v>279164.63220306538</v>
          </cell>
        </row>
        <row r="183">
          <cell r="A183" t="str">
            <v>940110042</v>
          </cell>
          <cell r="B183" t="str">
            <v>CHI DE VILLENEUVE-ST-GEORGES</v>
          </cell>
          <cell r="C183" t="str">
            <v>CH</v>
          </cell>
          <cell r="D183" t="str">
            <v>Ile-de-France</v>
          </cell>
        </row>
        <row r="184">
          <cell r="A184" t="str">
            <v>950013870</v>
          </cell>
          <cell r="B184" t="str">
            <v>G.H.E.M. - HOPITAL SIMONE VEIL</v>
          </cell>
          <cell r="C184" t="str">
            <v>CH</v>
          </cell>
          <cell r="D184" t="str">
            <v>Ile-de-France</v>
          </cell>
        </row>
        <row r="185">
          <cell r="A185" t="str">
            <v>950110015</v>
          </cell>
          <cell r="B185" t="str">
            <v>CH VICTOR DUPOUY</v>
          </cell>
          <cell r="C185" t="str">
            <v>CH</v>
          </cell>
          <cell r="D185" t="str">
            <v>Ile-de-France</v>
          </cell>
        </row>
        <row r="186">
          <cell r="A186" t="str">
            <v>950110049</v>
          </cell>
          <cell r="B186" t="str">
            <v>CH DE GONESSE</v>
          </cell>
          <cell r="C186" t="str">
            <v>CH</v>
          </cell>
          <cell r="D186" t="str">
            <v>Ile-de-France</v>
          </cell>
        </row>
        <row r="187">
          <cell r="A187" t="str">
            <v>950110080</v>
          </cell>
          <cell r="B187" t="str">
            <v>CH RENE DUBOS</v>
          </cell>
          <cell r="C187" t="str">
            <v>CH</v>
          </cell>
          <cell r="D187" t="str">
            <v>Ile-de-France</v>
          </cell>
        </row>
        <row r="188">
          <cell r="A188" t="str">
            <v>950807982</v>
          </cell>
          <cell r="B188" t="str">
            <v>CLINIQUE CLAUDE BERNARD</v>
          </cell>
          <cell r="C188" t="str">
            <v>Clinique</v>
          </cell>
          <cell r="D188" t="str">
            <v>Ile-de-France</v>
          </cell>
        </row>
        <row r="189">
          <cell r="A189" t="str">
            <v>750810814</v>
          </cell>
          <cell r="B189" t="str">
            <v>SERVICE DE SANTE DES ARMEES</v>
          </cell>
          <cell r="C189" t="str">
            <v>SSA</v>
          </cell>
          <cell r="D189" t="str">
            <v>SSA</v>
          </cell>
          <cell r="E189">
            <v>1</v>
          </cell>
          <cell r="F189">
            <v>26</v>
          </cell>
          <cell r="G189">
            <v>0</v>
          </cell>
          <cell r="H189">
            <v>52</v>
          </cell>
          <cell r="I189">
            <v>26</v>
          </cell>
          <cell r="J189">
            <v>0</v>
          </cell>
          <cell r="K189">
            <v>537</v>
          </cell>
          <cell r="L189">
            <v>1</v>
          </cell>
          <cell r="M189">
            <v>8</v>
          </cell>
          <cell r="N189">
            <v>0</v>
          </cell>
          <cell r="O189">
            <v>753</v>
          </cell>
          <cell r="P189">
            <v>1.0824548865652352E-2</v>
          </cell>
          <cell r="Q189">
            <v>150000</v>
          </cell>
          <cell r="R189">
            <v>1607.4325170907352</v>
          </cell>
          <cell r="S189">
            <v>151607.43251709073</v>
          </cell>
          <cell r="T189">
            <v>75496.120539634285</v>
          </cell>
          <cell r="U189">
            <v>76111.31197745644</v>
          </cell>
          <cell r="V189">
            <v>113551.7765283625</v>
          </cell>
        </row>
        <row r="190">
          <cell r="A190" t="str">
            <v>110780061</v>
          </cell>
          <cell r="B190" t="str">
            <v>CENTRE HOSPITALIER CARCASSONNE</v>
          </cell>
          <cell r="C190" t="str">
            <v>CH</v>
          </cell>
          <cell r="D190" t="str">
            <v xml:space="preserve">Midi-Pyrénées Languedoc-Roussillon </v>
          </cell>
        </row>
        <row r="191">
          <cell r="A191" t="str">
            <v>110780137</v>
          </cell>
          <cell r="B191" t="str">
            <v>CENTRE HOSPITALIER NARBONNE</v>
          </cell>
          <cell r="C191" t="str">
            <v>CH</v>
          </cell>
          <cell r="D191" t="str">
            <v xml:space="preserve">Midi-Pyrénées Languedoc-Roussillon </v>
          </cell>
        </row>
        <row r="192">
          <cell r="A192" t="str">
            <v>110780483</v>
          </cell>
          <cell r="B192" t="str">
            <v>CLINIQUE MONTREAL</v>
          </cell>
          <cell r="C192" t="str">
            <v>Clinique</v>
          </cell>
          <cell r="D192" t="str">
            <v xml:space="preserve">Midi-Pyrénées Languedoc-Roussillon </v>
          </cell>
        </row>
        <row r="193">
          <cell r="A193" t="str">
            <v>300780038</v>
          </cell>
          <cell r="B193" t="str">
            <v>CHU NIMES</v>
          </cell>
          <cell r="C193" t="str">
            <v>CHR</v>
          </cell>
          <cell r="D193" t="str">
            <v xml:space="preserve">Midi-Pyrénées Languedoc-Roussillon </v>
          </cell>
          <cell r="E193">
            <v>1</v>
          </cell>
          <cell r="F193">
            <v>4201</v>
          </cell>
          <cell r="G193">
            <v>3338</v>
          </cell>
          <cell r="H193">
            <v>5437</v>
          </cell>
          <cell r="I193">
            <v>2203</v>
          </cell>
          <cell r="J193">
            <v>677</v>
          </cell>
          <cell r="K193">
            <v>12643</v>
          </cell>
          <cell r="L193">
            <v>535</v>
          </cell>
          <cell r="M193">
            <v>3308</v>
          </cell>
          <cell r="N193">
            <v>489</v>
          </cell>
          <cell r="O193">
            <v>25767</v>
          </cell>
          <cell r="P193">
            <v>1.608918754930188</v>
          </cell>
          <cell r="Q193">
            <v>150000</v>
          </cell>
          <cell r="R193">
            <v>238922.50440462699</v>
          </cell>
          <cell r="S193">
            <v>388922.50440462702</v>
          </cell>
          <cell r="T193">
            <v>214770.33999508311</v>
          </cell>
          <cell r="U193">
            <v>174152.16440954391</v>
          </cell>
          <cell r="V193">
            <v>301846.42219985509</v>
          </cell>
        </row>
        <row r="194">
          <cell r="A194" t="str">
            <v>300780046</v>
          </cell>
          <cell r="B194" t="str">
            <v>CENTRE HOSPITALIER ALES - CEVENNES</v>
          </cell>
          <cell r="C194" t="str">
            <v>CH</v>
          </cell>
          <cell r="D194" t="str">
            <v xml:space="preserve">Midi-Pyrénées Languedoc-Roussillon </v>
          </cell>
        </row>
        <row r="195">
          <cell r="A195" t="str">
            <v>300780053</v>
          </cell>
          <cell r="B195" t="str">
            <v>CENTRE HOSPITALIER BAGNOLS SUR CEZE</v>
          </cell>
          <cell r="C195" t="str">
            <v>CH</v>
          </cell>
          <cell r="D195" t="str">
            <v xml:space="preserve">Midi-Pyrénées Languedoc-Roussillon </v>
          </cell>
        </row>
        <row r="196">
          <cell r="A196" t="str">
            <v>300780152</v>
          </cell>
          <cell r="B196" t="str">
            <v>SA HOPITAL PRIVE LES FRANCISCAINES</v>
          </cell>
          <cell r="C196" t="str">
            <v>Clinique</v>
          </cell>
          <cell r="D196" t="str">
            <v xml:space="preserve">Midi-Pyrénées Languedoc-Roussillon </v>
          </cell>
        </row>
        <row r="197">
          <cell r="A197" t="str">
            <v>340000207</v>
          </cell>
          <cell r="B197" t="str">
            <v>ICM (INSTITUT REGIONAL DU CANCER DE MONTPELLIER)</v>
          </cell>
          <cell r="C197" t="str">
            <v>CLCC</v>
          </cell>
          <cell r="D197" t="str">
            <v xml:space="preserve">Midi-Pyrénées Languedoc-Roussillon </v>
          </cell>
          <cell r="E197">
            <v>1</v>
          </cell>
          <cell r="F197">
            <v>2825</v>
          </cell>
          <cell r="G197">
            <v>7383</v>
          </cell>
          <cell r="H197">
            <v>5195</v>
          </cell>
          <cell r="I197">
            <v>1146</v>
          </cell>
          <cell r="J197">
            <v>2199</v>
          </cell>
          <cell r="K197">
            <v>22175</v>
          </cell>
          <cell r="L197">
            <v>481</v>
          </cell>
          <cell r="M197">
            <v>9824</v>
          </cell>
          <cell r="N197">
            <v>2518</v>
          </cell>
          <cell r="O197">
            <v>104964</v>
          </cell>
          <cell r="P197">
            <v>2.6214835595704571</v>
          </cell>
          <cell r="Q197">
            <v>150000</v>
          </cell>
          <cell r="R197">
            <v>389287.16281594138</v>
          </cell>
          <cell r="S197">
            <v>539287.16281594138</v>
          </cell>
          <cell r="T197">
            <v>401126.70436115487</v>
          </cell>
          <cell r="U197">
            <v>138160.45845478651</v>
          </cell>
          <cell r="V197">
            <v>470206.9335885481</v>
          </cell>
        </row>
        <row r="198">
          <cell r="A198" t="str">
            <v>340011295</v>
          </cell>
          <cell r="B198" t="str">
            <v>LES HOPITAUX DU BASSIN DE THAU</v>
          </cell>
          <cell r="C198" t="str">
            <v>CH</v>
          </cell>
          <cell r="D198" t="str">
            <v xml:space="preserve">Midi-Pyrénées Languedoc-Roussillon </v>
          </cell>
        </row>
        <row r="199">
          <cell r="A199" t="str">
            <v>340015965</v>
          </cell>
          <cell r="B199" t="str">
            <v>POLYCLINIQUE SAINT PRIVAT</v>
          </cell>
          <cell r="C199" t="str">
            <v>Clinique</v>
          </cell>
          <cell r="D199" t="str">
            <v xml:space="preserve">Midi-Pyrénées Languedoc-Roussillon </v>
          </cell>
        </row>
        <row r="200">
          <cell r="A200" t="str">
            <v>340780055</v>
          </cell>
          <cell r="B200" t="str">
            <v>CENTRE HOSPITALIER BEZIERS</v>
          </cell>
          <cell r="C200" t="str">
            <v>CH</v>
          </cell>
          <cell r="D200" t="str">
            <v xml:space="preserve">Midi-Pyrénées Languedoc-Roussillon </v>
          </cell>
        </row>
        <row r="201">
          <cell r="A201" t="str">
            <v>340780477</v>
          </cell>
          <cell r="B201" t="str">
            <v>CHU MONTPELLIER</v>
          </cell>
          <cell r="C201" t="str">
            <v>CHR</v>
          </cell>
          <cell r="D201" t="str">
            <v xml:space="preserve">Midi-Pyrénées Languedoc-Roussillon </v>
          </cell>
          <cell r="E201">
            <v>1</v>
          </cell>
          <cell r="F201">
            <v>2671</v>
          </cell>
          <cell r="G201">
            <v>1221</v>
          </cell>
          <cell r="H201">
            <v>5055</v>
          </cell>
          <cell r="I201">
            <v>1855</v>
          </cell>
          <cell r="J201">
            <v>377</v>
          </cell>
          <cell r="K201">
            <v>17714</v>
          </cell>
          <cell r="L201">
            <v>500</v>
          </cell>
          <cell r="M201">
            <v>5515</v>
          </cell>
          <cell r="N201">
            <v>903</v>
          </cell>
          <cell r="O201">
            <v>86813</v>
          </cell>
          <cell r="P201">
            <v>1.3833434859770402</v>
          </cell>
          <cell r="Q201">
            <v>150000</v>
          </cell>
          <cell r="R201">
            <v>205424.84765540727</v>
          </cell>
          <cell r="S201">
            <v>355424.84765540727</v>
          </cell>
          <cell r="T201">
            <v>217368.88361474546</v>
          </cell>
          <cell r="U201">
            <v>138055.96404066181</v>
          </cell>
          <cell r="V201">
            <v>286396.86563507636</v>
          </cell>
        </row>
        <row r="202">
          <cell r="A202" t="str">
            <v>340780642</v>
          </cell>
          <cell r="B202" t="str">
            <v>CLINIQUE BEAU SOLEIL</v>
          </cell>
          <cell r="C202" t="str">
            <v>EBNL</v>
          </cell>
          <cell r="D202" t="str">
            <v xml:space="preserve">Midi-Pyrénées Languedoc-Roussillon </v>
          </cell>
        </row>
        <row r="203">
          <cell r="A203" t="str">
            <v>660780180</v>
          </cell>
          <cell r="B203" t="str">
            <v>CENTRE HOSPITALIER PERPIGNAN</v>
          </cell>
          <cell r="C203" t="str">
            <v>CH</v>
          </cell>
          <cell r="D203" t="str">
            <v xml:space="preserve">Midi-Pyrénées Languedoc-Roussillon </v>
          </cell>
          <cell r="E203">
            <v>0</v>
          </cell>
          <cell r="F203">
            <v>190</v>
          </cell>
          <cell r="G203">
            <v>5</v>
          </cell>
          <cell r="H203">
            <v>0</v>
          </cell>
          <cell r="I203">
            <v>262</v>
          </cell>
          <cell r="J203">
            <v>26</v>
          </cell>
          <cell r="K203">
            <v>1266</v>
          </cell>
          <cell r="L203">
            <v>9</v>
          </cell>
          <cell r="M203">
            <v>195</v>
          </cell>
          <cell r="N203">
            <v>226</v>
          </cell>
          <cell r="O203">
            <v>3477</v>
          </cell>
          <cell r="P203">
            <v>6.063445571365185E-2</v>
          </cell>
          <cell r="Q203">
            <v>100000</v>
          </cell>
          <cell r="R203">
            <v>9004.1439121304429</v>
          </cell>
          <cell r="S203">
            <v>109004.14391213044</v>
          </cell>
          <cell r="T203">
            <v>112466.04325496526</v>
          </cell>
          <cell r="U203">
            <v>-3461.8993428348185</v>
          </cell>
          <cell r="V203">
            <v>110735.09358354786</v>
          </cell>
        </row>
        <row r="204">
          <cell r="A204" t="str">
            <v>660780784</v>
          </cell>
          <cell r="B204" t="str">
            <v>CLINIQUE SAINT PIERRE</v>
          </cell>
          <cell r="C204" t="str">
            <v>Clinique</v>
          </cell>
          <cell r="D204" t="str">
            <v xml:space="preserve">Midi-Pyrénées Languedoc-Roussillon </v>
          </cell>
        </row>
        <row r="205">
          <cell r="A205" t="str">
            <v>660790387</v>
          </cell>
          <cell r="B205" t="str">
            <v>POLYCLINIQUE SAINT ROCH</v>
          </cell>
          <cell r="C205" t="str">
            <v>Clinique</v>
          </cell>
          <cell r="D205" t="str">
            <v xml:space="preserve">Midi-Pyrénées Languedoc-Roussillon </v>
          </cell>
        </row>
        <row r="206">
          <cell r="A206" t="str">
            <v>090781774</v>
          </cell>
          <cell r="B206" t="str">
            <v>CHI DU VAL D'ARIEGE</v>
          </cell>
          <cell r="C206" t="str">
            <v>CH</v>
          </cell>
          <cell r="D206" t="str">
            <v xml:space="preserve">Midi-Pyrénées Languedoc-Roussillon </v>
          </cell>
        </row>
        <row r="207">
          <cell r="A207" t="str">
            <v>120004528</v>
          </cell>
          <cell r="B207" t="str">
            <v>CH DE MILLAU</v>
          </cell>
          <cell r="C207" t="str">
            <v>CH</v>
          </cell>
          <cell r="D207" t="str">
            <v xml:space="preserve">Midi-Pyrénées Languedoc-Roussillon </v>
          </cell>
        </row>
        <row r="208">
          <cell r="A208" t="str">
            <v>120004619</v>
          </cell>
          <cell r="B208" t="str">
            <v>CH DE SAINT-AFFRIQUE</v>
          </cell>
          <cell r="C208" t="str">
            <v>CH</v>
          </cell>
          <cell r="D208" t="str">
            <v xml:space="preserve">Midi-Pyrénées Languedoc-Roussillon </v>
          </cell>
        </row>
        <row r="209">
          <cell r="A209" t="str">
            <v>120780044</v>
          </cell>
          <cell r="B209" t="str">
            <v>CH "HOPITAL JACQUES PUEL" DE RODEZ</v>
          </cell>
          <cell r="C209" t="str">
            <v>CH</v>
          </cell>
          <cell r="D209" t="str">
            <v xml:space="preserve">Midi-Pyrénées Languedoc-Roussillon </v>
          </cell>
        </row>
        <row r="210">
          <cell r="A210" t="str">
            <v>120780069</v>
          </cell>
          <cell r="B210" t="str">
            <v>CH VILLEFRANCHE DE ROUERGUE</v>
          </cell>
          <cell r="C210" t="str">
            <v>CH</v>
          </cell>
          <cell r="D210" t="str">
            <v xml:space="preserve">Midi-Pyrénées Languedoc-Roussillon </v>
          </cell>
        </row>
        <row r="211">
          <cell r="A211" t="str">
            <v>310780101</v>
          </cell>
          <cell r="B211" t="str">
            <v>CLINIQUE SAINT JEAN LANGUEDOC</v>
          </cell>
          <cell r="C211" t="str">
            <v>Clinique</v>
          </cell>
          <cell r="D211" t="str">
            <v xml:space="preserve">Midi-Pyrénées Languedoc-Roussillon </v>
          </cell>
        </row>
        <row r="212">
          <cell r="A212" t="str">
            <v>310780150</v>
          </cell>
          <cell r="B212" t="str">
            <v>CLINIQUE MEDIPOLE GARONNE</v>
          </cell>
          <cell r="C212" t="str">
            <v>Clinique</v>
          </cell>
          <cell r="D212" t="str">
            <v xml:space="preserve">Midi-Pyrénées Languedoc-Roussillon </v>
          </cell>
        </row>
        <row r="213">
          <cell r="A213" t="str">
            <v>310780259</v>
          </cell>
          <cell r="B213" t="str">
            <v>S.A. CLINIQUE PASTEUR</v>
          </cell>
          <cell r="C213" t="str">
            <v>Clinique</v>
          </cell>
          <cell r="D213" t="str">
            <v xml:space="preserve">Midi-Pyrénées Languedoc-Roussillon </v>
          </cell>
        </row>
        <row r="214">
          <cell r="A214" t="str">
            <v>310780283</v>
          </cell>
          <cell r="B214" t="str">
            <v>NOUVELLE CLINIQUE DE L'UNION</v>
          </cell>
          <cell r="C214" t="str">
            <v>Clinique</v>
          </cell>
          <cell r="D214" t="str">
            <v xml:space="preserve">Midi-Pyrénées Languedoc-Roussillon </v>
          </cell>
        </row>
        <row r="215">
          <cell r="A215" t="str">
            <v>310780382</v>
          </cell>
          <cell r="B215" t="str">
            <v>CLINIQUE AMBROISE PARE</v>
          </cell>
          <cell r="C215" t="str">
            <v>Clinique</v>
          </cell>
          <cell r="D215" t="str">
            <v xml:space="preserve">Midi-Pyrénées Languedoc-Roussillon </v>
          </cell>
        </row>
        <row r="216">
          <cell r="A216" t="str">
            <v>310781000</v>
          </cell>
          <cell r="B216" t="str">
            <v>CLINIQUE DES CEDRES</v>
          </cell>
          <cell r="C216" t="str">
            <v>Clinique</v>
          </cell>
          <cell r="D216" t="str">
            <v xml:space="preserve">Midi-Pyrénées Languedoc-Roussillon </v>
          </cell>
        </row>
        <row r="217">
          <cell r="A217" t="str">
            <v>310781406</v>
          </cell>
          <cell r="B217" t="str">
            <v>HOTEL DIEU ST-JACQUES CHU DE TOULOUSE</v>
          </cell>
          <cell r="C217" t="str">
            <v>CHR</v>
          </cell>
          <cell r="D217" t="str">
            <v xml:space="preserve">Midi-Pyrénées Languedoc-Roussillon </v>
          </cell>
          <cell r="E217">
            <v>1</v>
          </cell>
          <cell r="F217">
            <v>6528</v>
          </cell>
          <cell r="G217">
            <v>6732</v>
          </cell>
          <cell r="H217">
            <v>15905</v>
          </cell>
          <cell r="I217">
            <v>3479</v>
          </cell>
          <cell r="J217">
            <v>156</v>
          </cell>
          <cell r="K217">
            <v>30371</v>
          </cell>
          <cell r="L217">
            <v>208</v>
          </cell>
          <cell r="M217">
            <v>15404</v>
          </cell>
          <cell r="N217">
            <v>146</v>
          </cell>
          <cell r="O217">
            <v>224326</v>
          </cell>
          <cell r="P217">
            <v>3.0788411049722941</v>
          </cell>
          <cell r="Q217">
            <v>300000</v>
          </cell>
          <cell r="R217">
            <v>457204.20947905967</v>
          </cell>
          <cell r="S217">
            <v>757204.20947905967</v>
          </cell>
          <cell r="T217">
            <v>918546.88411312818</v>
          </cell>
          <cell r="U217">
            <v>-161342.67463406851</v>
          </cell>
          <cell r="V217">
            <v>837875.54679609393</v>
          </cell>
        </row>
        <row r="218">
          <cell r="A218" t="str">
            <v>310781505</v>
          </cell>
          <cell r="B218" t="str">
            <v>CLINIQUE D'OCCITANIE</v>
          </cell>
          <cell r="C218" t="str">
            <v>Clinique</v>
          </cell>
          <cell r="D218" t="str">
            <v xml:space="preserve">Midi-Pyrénées Languedoc-Roussillon </v>
          </cell>
        </row>
        <row r="219">
          <cell r="A219" t="str">
            <v>310782347</v>
          </cell>
          <cell r="B219" t="str">
            <v>INSTITUT CLAUDIUS REGAUD</v>
          </cell>
          <cell r="C219" t="str">
            <v>CLCC</v>
          </cell>
          <cell r="D219" t="str">
            <v xml:space="preserve">Midi-Pyrénées Languedoc-Roussillon </v>
          </cell>
        </row>
        <row r="220">
          <cell r="A220" t="str">
            <v>460780216</v>
          </cell>
          <cell r="B220" t="str">
            <v>CENTRE HOSPITALIER JEAN ROUGIER CAHOR</v>
          </cell>
          <cell r="C220" t="str">
            <v>CH</v>
          </cell>
          <cell r="D220" t="str">
            <v xml:space="preserve">Midi-Pyrénées Languedoc-Roussillon </v>
          </cell>
        </row>
        <row r="221">
          <cell r="A221" t="str">
            <v>650780158</v>
          </cell>
          <cell r="B221" t="str">
            <v>CENTRE HOSPITALIER LOURDES</v>
          </cell>
          <cell r="C221" t="str">
            <v>CH</v>
          </cell>
          <cell r="D221" t="str">
            <v xml:space="preserve">Midi-Pyrénées Languedoc-Roussillon </v>
          </cell>
        </row>
        <row r="222">
          <cell r="A222" t="str">
            <v>650780166</v>
          </cell>
          <cell r="B222" t="str">
            <v>CENTRE HOSPITALIER BAGNERES DE BIGORRE</v>
          </cell>
          <cell r="C222" t="str">
            <v>CH</v>
          </cell>
          <cell r="D222" t="str">
            <v xml:space="preserve">Midi-Pyrénées Languedoc-Roussillon </v>
          </cell>
        </row>
        <row r="223">
          <cell r="A223" t="str">
            <v>650780679</v>
          </cell>
          <cell r="B223" t="str">
            <v>S.A. CLINIQUE DE L'ORMEAU</v>
          </cell>
          <cell r="C223" t="str">
            <v>Clinique</v>
          </cell>
          <cell r="D223" t="str">
            <v xml:space="preserve">Midi-Pyrénées Languedoc-Roussillon </v>
          </cell>
        </row>
        <row r="224">
          <cell r="A224" t="str">
            <v>810000331</v>
          </cell>
          <cell r="B224" t="str">
            <v>CENTRE HOSPITALIER D'ALBI</v>
          </cell>
          <cell r="C224" t="str">
            <v>CH</v>
          </cell>
          <cell r="D224" t="str">
            <v xml:space="preserve">Midi-Pyrénées Languedoc-Roussillon </v>
          </cell>
        </row>
        <row r="225">
          <cell r="A225" t="str">
            <v>810000455</v>
          </cell>
          <cell r="B225" t="str">
            <v>CENTRE HOSPITALIER DE LAVAUR</v>
          </cell>
          <cell r="C225" t="str">
            <v>CH</v>
          </cell>
          <cell r="D225" t="str">
            <v xml:space="preserve">Midi-Pyrénées Languedoc-Roussillon </v>
          </cell>
        </row>
        <row r="226">
          <cell r="A226" t="str">
            <v>820000016</v>
          </cell>
          <cell r="B226" t="str">
            <v>CENTRE HOSPITALIER DE MONTAUBAN</v>
          </cell>
          <cell r="C226" t="str">
            <v>CH</v>
          </cell>
          <cell r="D226" t="str">
            <v xml:space="preserve">Midi-Pyrénées Languedoc-Roussillon </v>
          </cell>
        </row>
        <row r="227">
          <cell r="A227" t="str">
            <v>590008041</v>
          </cell>
          <cell r="B227" t="str">
            <v>POLYCLINIQUE VAUBAN</v>
          </cell>
          <cell r="C227" t="str">
            <v>Clinique</v>
          </cell>
          <cell r="D227" t="str">
            <v>Nord-Pas-de-Calais Picardie</v>
          </cell>
        </row>
        <row r="228">
          <cell r="A228" t="str">
            <v>590051801</v>
          </cell>
          <cell r="B228" t="str">
            <v>GCS DU GPT DES HOPITAUX DE L'ICL</v>
          </cell>
          <cell r="C228" t="str">
            <v>EBNL</v>
          </cell>
          <cell r="D228" t="str">
            <v>Nord-Pas-de-Calais Picardie</v>
          </cell>
        </row>
        <row r="229">
          <cell r="A229" t="str">
            <v>590780193</v>
          </cell>
          <cell r="B229" t="str">
            <v>CHR LILLE</v>
          </cell>
          <cell r="C229" t="str">
            <v>CHR</v>
          </cell>
          <cell r="D229" t="str">
            <v>Nord-Pas-de-Calais Picardie</v>
          </cell>
          <cell r="E229">
            <v>1</v>
          </cell>
          <cell r="F229">
            <v>5825</v>
          </cell>
          <cell r="G229">
            <v>11738</v>
          </cell>
          <cell r="H229">
            <v>5095</v>
          </cell>
          <cell r="I229">
            <v>41266</v>
          </cell>
          <cell r="J229">
            <v>1919</v>
          </cell>
          <cell r="K229">
            <v>117212</v>
          </cell>
          <cell r="L229">
            <v>146</v>
          </cell>
          <cell r="M229">
            <v>14056</v>
          </cell>
          <cell r="N229">
            <v>20038</v>
          </cell>
          <cell r="O229">
            <v>1064990</v>
          </cell>
          <cell r="P229">
            <v>7.6690225746051066</v>
          </cell>
          <cell r="Q229">
            <v>300000</v>
          </cell>
          <cell r="R229">
            <v>1138840.6495017686</v>
          </cell>
          <cell r="S229">
            <v>1438840.6495017686</v>
          </cell>
          <cell r="T229">
            <v>1110378.3750335476</v>
          </cell>
          <cell r="U229">
            <v>328462.274468221</v>
          </cell>
          <cell r="V229">
            <v>1274609.512267658</v>
          </cell>
        </row>
        <row r="230">
          <cell r="A230" t="str">
            <v>590780250</v>
          </cell>
          <cell r="B230" t="str">
            <v>CLINIQUE LILLE-SUD</v>
          </cell>
          <cell r="C230" t="str">
            <v>Clinique</v>
          </cell>
          <cell r="D230" t="str">
            <v>Nord-Pas-de-Calais Picardie</v>
          </cell>
        </row>
        <row r="231">
          <cell r="A231" t="str">
            <v>590780268</v>
          </cell>
          <cell r="B231" t="str">
            <v>POLYCLINIQUE DU BOIS</v>
          </cell>
          <cell r="C231" t="str">
            <v>Clinique</v>
          </cell>
          <cell r="D231" t="str">
            <v>Nord-Pas-de-Calais Picardie</v>
          </cell>
        </row>
        <row r="232">
          <cell r="A232" t="str">
            <v>590780383</v>
          </cell>
          <cell r="B232" t="str">
            <v>POLYCLINIQUE DE LA LOUVIERE</v>
          </cell>
          <cell r="C232" t="str">
            <v>Clinique</v>
          </cell>
          <cell r="D232" t="str">
            <v>Nord-Pas-de-Calais Picardie</v>
          </cell>
        </row>
        <row r="233">
          <cell r="A233" t="str">
            <v>590781415</v>
          </cell>
          <cell r="B233" t="str">
            <v>CH DUNKERQUE</v>
          </cell>
          <cell r="C233" t="str">
            <v>CH</v>
          </cell>
          <cell r="D233" t="str">
            <v>Nord-Pas-de-Calais Picardie</v>
          </cell>
        </row>
        <row r="234">
          <cell r="A234" t="str">
            <v>590781605</v>
          </cell>
          <cell r="B234" t="str">
            <v>CH CAMBRAI</v>
          </cell>
          <cell r="C234" t="str">
            <v>CH</v>
          </cell>
          <cell r="D234" t="str">
            <v>Nord-Pas-de-Calais Picardie</v>
          </cell>
        </row>
        <row r="235">
          <cell r="A235" t="str">
            <v>590781670</v>
          </cell>
          <cell r="B235" t="str">
            <v>CH LE QUESNOY</v>
          </cell>
          <cell r="C235" t="str">
            <v>CH</v>
          </cell>
          <cell r="D235" t="str">
            <v>Nord-Pas-de-Calais Picardie</v>
          </cell>
        </row>
        <row r="236">
          <cell r="A236" t="str">
            <v>590781902</v>
          </cell>
          <cell r="B236" t="str">
            <v>CH TOURCOING</v>
          </cell>
          <cell r="C236" t="str">
            <v>CH</v>
          </cell>
          <cell r="D236" t="str">
            <v>Nord-Pas-de-Calais Picardie</v>
          </cell>
        </row>
        <row r="237">
          <cell r="A237" t="str">
            <v>590782215</v>
          </cell>
          <cell r="B237" t="str">
            <v>CH VALENCIENNES</v>
          </cell>
          <cell r="C237" t="str">
            <v>CH</v>
          </cell>
          <cell r="D237" t="str">
            <v>Nord-Pas-de-Calais Picardie</v>
          </cell>
        </row>
        <row r="238">
          <cell r="A238" t="str">
            <v>590782421</v>
          </cell>
          <cell r="B238" t="str">
            <v>CH ROUBAIX</v>
          </cell>
          <cell r="C238" t="str">
            <v>CH</v>
          </cell>
          <cell r="D238" t="str">
            <v>Nord-Pas-de-Calais Picardie</v>
          </cell>
        </row>
        <row r="239">
          <cell r="A239" t="str">
            <v>590782652</v>
          </cell>
          <cell r="B239" t="str">
            <v>CH HAZEBROUCK</v>
          </cell>
          <cell r="C239" t="str">
            <v>CH</v>
          </cell>
          <cell r="D239" t="str">
            <v>Nord-Pas-de-Calais Picardie</v>
          </cell>
        </row>
        <row r="240">
          <cell r="A240" t="str">
            <v>590783239</v>
          </cell>
          <cell r="B240" t="str">
            <v>CH DOUAI</v>
          </cell>
          <cell r="C240" t="str">
            <v>CH</v>
          </cell>
          <cell r="D240" t="str">
            <v>Nord-Pas-de-Calais Picardie</v>
          </cell>
        </row>
        <row r="241">
          <cell r="A241" t="str">
            <v>620000026</v>
          </cell>
          <cell r="B241" t="str">
            <v>ETABLISSEMENT HOPALE BERCK</v>
          </cell>
          <cell r="C241" t="str">
            <v>EBNL</v>
          </cell>
          <cell r="D241" t="str">
            <v>Nord-Pas-de-Calais Picardie</v>
          </cell>
        </row>
        <row r="242">
          <cell r="A242" t="str">
            <v>620001834</v>
          </cell>
          <cell r="B242" t="str">
            <v>GROUPE AHNAC</v>
          </cell>
          <cell r="C242" t="str">
            <v>EBNL</v>
          </cell>
          <cell r="D242" t="str">
            <v>Nord-Pas-de-Calais Picardie</v>
          </cell>
        </row>
        <row r="243">
          <cell r="A243" t="str">
            <v>620100057</v>
          </cell>
          <cell r="B243" t="str">
            <v>CH ARRAS</v>
          </cell>
          <cell r="C243" t="str">
            <v>CH</v>
          </cell>
          <cell r="D243" t="str">
            <v>Nord-Pas-de-Calais Picardie</v>
          </cell>
        </row>
        <row r="244">
          <cell r="A244" t="str">
            <v>620100651</v>
          </cell>
          <cell r="B244" t="str">
            <v>CH BETHUNE</v>
          </cell>
          <cell r="C244" t="str">
            <v>CH</v>
          </cell>
          <cell r="D244" t="str">
            <v>Nord-Pas-de-Calais Picardie</v>
          </cell>
        </row>
        <row r="245">
          <cell r="A245" t="str">
            <v>620100685</v>
          </cell>
          <cell r="B245" t="str">
            <v>CH LENS</v>
          </cell>
          <cell r="C245" t="str">
            <v>CH</v>
          </cell>
          <cell r="D245" t="str">
            <v>Nord-Pas-de-Calais Picardie</v>
          </cell>
        </row>
        <row r="246">
          <cell r="A246" t="str">
            <v>620100750</v>
          </cell>
          <cell r="B246" t="str">
            <v>CLINIQUE AMBROISE PARE</v>
          </cell>
          <cell r="C246" t="str">
            <v>Clinique</v>
          </cell>
          <cell r="D246" t="str">
            <v>Nord-Pas-de-Calais Picardie</v>
          </cell>
        </row>
        <row r="247">
          <cell r="A247" t="str">
            <v>620101337</v>
          </cell>
          <cell r="B247" t="str">
            <v>CH CALAIS</v>
          </cell>
          <cell r="C247" t="str">
            <v>CH</v>
          </cell>
          <cell r="D247" t="str">
            <v>Nord-Pas-de-Calais Picardie</v>
          </cell>
        </row>
        <row r="248">
          <cell r="A248" t="str">
            <v>620103432</v>
          </cell>
          <cell r="B248" t="str">
            <v>CH ARRONDISSEMENT DE MONTREUIL</v>
          </cell>
          <cell r="C248" t="str">
            <v>CH</v>
          </cell>
          <cell r="D248" t="str">
            <v>Nord-Pas-de-Calais Picardie</v>
          </cell>
        </row>
        <row r="249">
          <cell r="A249" t="str">
            <v>620103440</v>
          </cell>
          <cell r="B249" t="str">
            <v>CH BOULOGNE-SUR-MER</v>
          </cell>
          <cell r="C249" t="str">
            <v>CH</v>
          </cell>
          <cell r="D249" t="str">
            <v>Nord-Pas-de-Calais Picardie</v>
          </cell>
        </row>
        <row r="250">
          <cell r="A250" t="str">
            <v>620118513</v>
          </cell>
          <cell r="B250" t="str">
            <v>CENTRE MCO COTE D'OPALE</v>
          </cell>
          <cell r="C250" t="str">
            <v>Clinique</v>
          </cell>
          <cell r="D250" t="str">
            <v>Nord-Pas-de-Calais Picardie</v>
          </cell>
        </row>
        <row r="251">
          <cell r="A251" t="str">
            <v>020000063</v>
          </cell>
          <cell r="B251" t="str">
            <v>CENTRE HOSPITALIER DE SAINT QUENTIN</v>
          </cell>
          <cell r="C251" t="str">
            <v>CH</v>
          </cell>
          <cell r="D251" t="str">
            <v>Nord-Pas-de-Calais Picardie</v>
          </cell>
        </row>
        <row r="252">
          <cell r="A252" t="str">
            <v>020000253</v>
          </cell>
          <cell r="B252" t="str">
            <v>CENTRE HOSPITALIER DE LAON</v>
          </cell>
          <cell r="C252" t="str">
            <v>CH</v>
          </cell>
          <cell r="D252" t="str">
            <v>Nord-Pas-de-Calais Picardie</v>
          </cell>
        </row>
        <row r="253">
          <cell r="A253" t="str">
            <v>020004404</v>
          </cell>
          <cell r="B253" t="str">
            <v>CENTRE HOSPITALIER DE CHATEAU THIERRY</v>
          </cell>
          <cell r="C253" t="str">
            <v>CH</v>
          </cell>
          <cell r="D253" t="str">
            <v>Nord-Pas-de-Calais Picardie</v>
          </cell>
        </row>
        <row r="254">
          <cell r="A254" t="str">
            <v>600100713</v>
          </cell>
          <cell r="B254" t="str">
            <v>CENTRE HOSPITALIER DE BEAUVAIS</v>
          </cell>
          <cell r="C254" t="str">
            <v>CH</v>
          </cell>
          <cell r="D254" t="str">
            <v>Nord-Pas-de-Calais Picardie</v>
          </cell>
        </row>
        <row r="255">
          <cell r="A255" t="str">
            <v>600100721</v>
          </cell>
          <cell r="B255" t="str">
            <v>CHICN - CENTRE HOSPITALIER INTERCOMMUNAL COMPIEGNE NOYON</v>
          </cell>
          <cell r="C255" t="str">
            <v>CH</v>
          </cell>
          <cell r="D255" t="str">
            <v>Nord-Pas-de-Calais Picardie</v>
          </cell>
        </row>
        <row r="256">
          <cell r="A256" t="str">
            <v>600101984</v>
          </cell>
          <cell r="B256" t="str">
            <v>GROUPEMENT HOSPITALIER PUBLIC DU SUD DE L'OISE</v>
          </cell>
          <cell r="C256" t="str">
            <v>CH</v>
          </cell>
          <cell r="D256" t="str">
            <v>Nord-Pas-de-Calais Picardie</v>
          </cell>
        </row>
        <row r="257">
          <cell r="A257" t="str">
            <v>800000028</v>
          </cell>
          <cell r="B257" t="str">
            <v>CENTRE HOSPITALIER D'ABBEVILLE</v>
          </cell>
          <cell r="C257" t="str">
            <v>CH</v>
          </cell>
          <cell r="D257" t="str">
            <v>Nord-Pas-de-Calais Picardie</v>
          </cell>
        </row>
        <row r="258">
          <cell r="A258" t="str">
            <v>800000044</v>
          </cell>
          <cell r="B258" t="str">
            <v>CHU AMIENS</v>
          </cell>
          <cell r="C258" t="str">
            <v>CHR</v>
          </cell>
          <cell r="D258" t="str">
            <v>Nord-Pas-de-Calais Picardie</v>
          </cell>
          <cell r="E258">
            <v>1</v>
          </cell>
          <cell r="F258">
            <v>2892</v>
          </cell>
          <cell r="G258">
            <v>221</v>
          </cell>
          <cell r="H258">
            <v>3095</v>
          </cell>
          <cell r="I258">
            <v>589</v>
          </cell>
          <cell r="J258">
            <v>61</v>
          </cell>
          <cell r="K258">
            <v>35437</v>
          </cell>
          <cell r="L258">
            <v>198</v>
          </cell>
          <cell r="M258">
            <v>3596</v>
          </cell>
          <cell r="N258">
            <v>25</v>
          </cell>
          <cell r="O258">
            <v>353617</v>
          </cell>
          <cell r="P258">
            <v>1.2802248694197118</v>
          </cell>
          <cell r="Q258">
            <v>150000</v>
          </cell>
          <cell r="R258">
            <v>190111.85683898389</v>
          </cell>
          <cell r="S258">
            <v>340111.85683898389</v>
          </cell>
          <cell r="T258">
            <v>563907.91366597987</v>
          </cell>
          <cell r="U258">
            <v>-223796.05682699598</v>
          </cell>
          <cell r="V258">
            <v>452009.88525248191</v>
          </cell>
        </row>
        <row r="259">
          <cell r="A259" t="str">
            <v>800009920</v>
          </cell>
          <cell r="B259" t="str">
            <v>SA CLINIQUE VICTOR PAUCHET</v>
          </cell>
          <cell r="C259" t="str">
            <v>Clinique</v>
          </cell>
          <cell r="D259" t="str">
            <v>Nord-Pas-de-Calais Picardie</v>
          </cell>
        </row>
        <row r="260">
          <cell r="A260" t="str">
            <v>140000035</v>
          </cell>
          <cell r="B260" t="str">
            <v>CENTRE HOSPITALIER DE LISIEUX</v>
          </cell>
          <cell r="C260" t="str">
            <v>CH</v>
          </cell>
          <cell r="D260" t="str">
            <v>Normandie</v>
          </cell>
        </row>
        <row r="261">
          <cell r="A261" t="str">
            <v>140000100</v>
          </cell>
          <cell r="B261" t="str">
            <v>CHU COTE DE NACRE - CAEN</v>
          </cell>
          <cell r="C261" t="str">
            <v>CHR</v>
          </cell>
          <cell r="D261" t="str">
            <v>Normandie</v>
          </cell>
        </row>
        <row r="262">
          <cell r="A262" t="str">
            <v>140000555</v>
          </cell>
          <cell r="B262" t="str">
            <v>CENTRE FRANCOIS BACLESSE - CAEN</v>
          </cell>
          <cell r="C262" t="str">
            <v>CLCC</v>
          </cell>
          <cell r="D262" t="str">
            <v>Normandie</v>
          </cell>
          <cell r="E262">
            <v>1</v>
          </cell>
          <cell r="F262">
            <v>2712</v>
          </cell>
          <cell r="G262">
            <v>1722</v>
          </cell>
          <cell r="H262">
            <v>833</v>
          </cell>
          <cell r="I262">
            <v>854</v>
          </cell>
          <cell r="J262">
            <v>43</v>
          </cell>
          <cell r="K262">
            <v>6844</v>
          </cell>
          <cell r="L262">
            <v>59</v>
          </cell>
          <cell r="M262">
            <v>753</v>
          </cell>
          <cell r="N262">
            <v>1835</v>
          </cell>
          <cell r="O262">
            <v>61938</v>
          </cell>
          <cell r="P262">
            <v>0.68408597859150411</v>
          </cell>
          <cell r="Q262">
            <v>150000</v>
          </cell>
          <cell r="R262">
            <v>101585.94691766404</v>
          </cell>
          <cell r="S262">
            <v>251585.94691766403</v>
          </cell>
          <cell r="T262">
            <v>449199.14770413708</v>
          </cell>
          <cell r="U262">
            <v>-197613.20078647305</v>
          </cell>
          <cell r="V262">
            <v>350392.54731090053</v>
          </cell>
        </row>
        <row r="263">
          <cell r="A263" t="str">
            <v>140017237</v>
          </cell>
          <cell r="B263" t="str">
            <v>CHP ST MARTIN CAEN</v>
          </cell>
          <cell r="C263" t="str">
            <v>Clinique</v>
          </cell>
          <cell r="D263" t="str">
            <v>Normandie</v>
          </cell>
        </row>
        <row r="264">
          <cell r="A264" t="str">
            <v>500000013</v>
          </cell>
          <cell r="B264" t="str">
            <v>CH PUBLIC DU COTENTIN</v>
          </cell>
          <cell r="C264" t="str">
            <v>CH</v>
          </cell>
          <cell r="D264" t="str">
            <v>Normandie</v>
          </cell>
        </row>
        <row r="265">
          <cell r="A265" t="str">
            <v>500000054</v>
          </cell>
          <cell r="B265" t="str">
            <v>CH AVRANCHES-GRANVILLE</v>
          </cell>
          <cell r="C265" t="str">
            <v>CH</v>
          </cell>
          <cell r="D265" t="str">
            <v>Normandie</v>
          </cell>
        </row>
        <row r="266">
          <cell r="A266" t="str">
            <v>500000112</v>
          </cell>
          <cell r="B266" t="str">
            <v>CH MEMORIAL DE SAINT-LO</v>
          </cell>
          <cell r="C266" t="str">
            <v>CH</v>
          </cell>
          <cell r="D266" t="str">
            <v>Normandie</v>
          </cell>
        </row>
        <row r="267">
          <cell r="A267" t="str">
            <v>610780074</v>
          </cell>
          <cell r="B267" t="str">
            <v>CENTRE HOSPITALIER L'AIGLE</v>
          </cell>
          <cell r="C267" t="str">
            <v>CH</v>
          </cell>
          <cell r="D267" t="str">
            <v>Normandie</v>
          </cell>
        </row>
        <row r="268">
          <cell r="A268" t="str">
            <v>610780082</v>
          </cell>
          <cell r="B268" t="str">
            <v>CENTRE HOSPITALIER ALENCON</v>
          </cell>
          <cell r="C268" t="str">
            <v>CH</v>
          </cell>
          <cell r="D268" t="str">
            <v>Normandie</v>
          </cell>
        </row>
        <row r="269">
          <cell r="A269" t="str">
            <v>610780090</v>
          </cell>
          <cell r="B269" t="str">
            <v>CENTRE HOSPITALIER ARGENTAN</v>
          </cell>
          <cell r="C269" t="str">
            <v>CH</v>
          </cell>
          <cell r="D269" t="str">
            <v>Normandie</v>
          </cell>
        </row>
        <row r="270">
          <cell r="A270" t="str">
            <v>610780124</v>
          </cell>
          <cell r="B270" t="str">
            <v>CENTRE HOSPITALIER MORTAGNE AU PERCH</v>
          </cell>
          <cell r="C270" t="str">
            <v>CH</v>
          </cell>
          <cell r="D270" t="str">
            <v>Normandie</v>
          </cell>
        </row>
        <row r="271">
          <cell r="A271" t="str">
            <v>610780165</v>
          </cell>
          <cell r="B271" t="str">
            <v>CENTRE HOSPITALIER JACQUES MONOD - FLERS</v>
          </cell>
          <cell r="C271" t="str">
            <v>CH</v>
          </cell>
          <cell r="D271" t="str">
            <v>Normandie</v>
          </cell>
        </row>
        <row r="272">
          <cell r="A272" t="str">
            <v>610790594</v>
          </cell>
          <cell r="B272" t="str">
            <v>CH INTERCOMMUNAL DES ANDAINES</v>
          </cell>
          <cell r="C272" t="str">
            <v>CH</v>
          </cell>
          <cell r="D272" t="str">
            <v>Normandie</v>
          </cell>
        </row>
        <row r="273">
          <cell r="A273" t="str">
            <v>270000086</v>
          </cell>
          <cell r="B273" t="str">
            <v>CH GISORS</v>
          </cell>
          <cell r="C273" t="str">
            <v>CH</v>
          </cell>
          <cell r="D273" t="str">
            <v>Normandie</v>
          </cell>
        </row>
        <row r="274">
          <cell r="A274" t="str">
            <v>270023724</v>
          </cell>
          <cell r="B274" t="str">
            <v>CHI EVREUX-VERNON</v>
          </cell>
          <cell r="C274" t="str">
            <v>CH</v>
          </cell>
          <cell r="D274" t="str">
            <v>Normandie</v>
          </cell>
        </row>
        <row r="275">
          <cell r="A275" t="str">
            <v>760000166</v>
          </cell>
          <cell r="B275" t="str">
            <v>CLCC HENRI BECQUEREL ROUEN</v>
          </cell>
          <cell r="C275" t="str">
            <v>CLCC</v>
          </cell>
          <cell r="D275" t="str">
            <v>Normandie</v>
          </cell>
          <cell r="E275">
            <v>1</v>
          </cell>
          <cell r="F275">
            <v>609</v>
          </cell>
          <cell r="G275">
            <v>93</v>
          </cell>
          <cell r="H275">
            <v>609</v>
          </cell>
          <cell r="I275">
            <v>4936</v>
          </cell>
          <cell r="J275">
            <v>106</v>
          </cell>
          <cell r="K275">
            <v>5919</v>
          </cell>
          <cell r="L275">
            <v>41</v>
          </cell>
          <cell r="M275">
            <v>398</v>
          </cell>
          <cell r="N275">
            <v>116</v>
          </cell>
          <cell r="O275">
            <v>57869</v>
          </cell>
          <cell r="P275">
            <v>0.45999652110695893</v>
          </cell>
          <cell r="Q275">
            <v>150000</v>
          </cell>
          <cell r="R275">
            <v>68308.931388558063</v>
          </cell>
          <cell r="S275">
            <v>218308.93138855806</v>
          </cell>
          <cell r="T275">
            <v>186096.82876597342</v>
          </cell>
          <cell r="U275">
            <v>32212.102622584644</v>
          </cell>
          <cell r="V275">
            <v>202202.88007726573</v>
          </cell>
        </row>
        <row r="276">
          <cell r="A276" t="str">
            <v>760021329</v>
          </cell>
          <cell r="B276" t="str">
            <v>HOPITAL PRIVE DE L'ESTUAIRE</v>
          </cell>
          <cell r="C276" t="str">
            <v>Clinique</v>
          </cell>
          <cell r="D276" t="str">
            <v>Normandie</v>
          </cell>
        </row>
        <row r="277">
          <cell r="A277" t="str">
            <v>760024042</v>
          </cell>
          <cell r="B277" t="str">
            <v>CHI ELBEUF-LOUVIERS VAL DE REUIL</v>
          </cell>
          <cell r="C277" t="str">
            <v>CH</v>
          </cell>
          <cell r="D277" t="str">
            <v>Normandie</v>
          </cell>
        </row>
        <row r="278">
          <cell r="A278" t="str">
            <v>760780023</v>
          </cell>
          <cell r="B278" t="str">
            <v>CH DIEPPE</v>
          </cell>
          <cell r="C278" t="str">
            <v>CH</v>
          </cell>
          <cell r="D278" t="str">
            <v>Normandie</v>
          </cell>
        </row>
        <row r="279">
          <cell r="A279" t="str">
            <v>760780239</v>
          </cell>
          <cell r="B279" t="str">
            <v>CHU ROUEN</v>
          </cell>
          <cell r="C279" t="str">
            <v>CHR</v>
          </cell>
          <cell r="D279" t="str">
            <v>Normandie</v>
          </cell>
          <cell r="E279">
            <v>1</v>
          </cell>
          <cell r="F279">
            <v>1260</v>
          </cell>
          <cell r="G279">
            <v>341</v>
          </cell>
          <cell r="H279">
            <v>168</v>
          </cell>
          <cell r="I279">
            <v>1012</v>
          </cell>
          <cell r="J279">
            <v>877</v>
          </cell>
          <cell r="K279">
            <v>4660</v>
          </cell>
          <cell r="L279">
            <v>45</v>
          </cell>
          <cell r="M279">
            <v>937</v>
          </cell>
          <cell r="N279">
            <v>3624</v>
          </cell>
          <cell r="O279">
            <v>26814</v>
          </cell>
          <cell r="P279">
            <v>0.57887332565652683</v>
          </cell>
          <cell r="Q279">
            <v>150000</v>
          </cell>
          <cell r="R279">
            <v>85961.994212003439</v>
          </cell>
          <cell r="S279">
            <v>235961.99421200342</v>
          </cell>
          <cell r="T279">
            <v>219973.47457796539</v>
          </cell>
          <cell r="U279">
            <v>15988.519634038035</v>
          </cell>
          <cell r="V279">
            <v>227967.73439498441</v>
          </cell>
        </row>
        <row r="280">
          <cell r="A280" t="str">
            <v>760780270</v>
          </cell>
          <cell r="B280" t="str">
            <v>CHS DU ROUVRAY SOTTEVILLE-LES-ROUEN</v>
          </cell>
          <cell r="C280" t="str">
            <v>CH</v>
          </cell>
          <cell r="D280" t="str">
            <v>Normandie</v>
          </cell>
        </row>
        <row r="281">
          <cell r="A281" t="str">
            <v>760780510</v>
          </cell>
          <cell r="B281" t="str">
            <v>CLINIQUE DU CEDRE</v>
          </cell>
          <cell r="C281" t="str">
            <v>Clinique</v>
          </cell>
          <cell r="D281" t="str">
            <v>Normandie</v>
          </cell>
        </row>
        <row r="282">
          <cell r="A282" t="str">
            <v>760780726</v>
          </cell>
          <cell r="B282" t="str">
            <v>CH LE HAVRE</v>
          </cell>
          <cell r="C282" t="str">
            <v>CH</v>
          </cell>
          <cell r="D282" t="str">
            <v>Normandie</v>
          </cell>
        </row>
        <row r="283">
          <cell r="A283" t="str">
            <v>440000057</v>
          </cell>
          <cell r="B283" t="str">
            <v>CENTRE HOSPITALIER DE ST NAZAIRE</v>
          </cell>
          <cell r="C283" t="str">
            <v>CH</v>
          </cell>
          <cell r="D283" t="str">
            <v>Pays de la Loire</v>
          </cell>
        </row>
        <row r="284">
          <cell r="A284" t="str">
            <v>440000289</v>
          </cell>
          <cell r="B284" t="str">
            <v>CHU DE NANTES</v>
          </cell>
          <cell r="C284" t="str">
            <v>CHR</v>
          </cell>
          <cell r="D284" t="str">
            <v>Pays de la Loire</v>
          </cell>
          <cell r="E284">
            <v>1</v>
          </cell>
          <cell r="F284">
            <v>11937</v>
          </cell>
          <cell r="G284">
            <v>0</v>
          </cell>
          <cell r="H284">
            <v>3449</v>
          </cell>
          <cell r="I284">
            <v>5066</v>
          </cell>
          <cell r="J284">
            <v>0</v>
          </cell>
          <cell r="K284">
            <v>80136</v>
          </cell>
          <cell r="L284">
            <v>138</v>
          </cell>
          <cell r="M284">
            <v>6430</v>
          </cell>
          <cell r="N284">
            <v>0</v>
          </cell>
          <cell r="O284">
            <v>253539</v>
          </cell>
          <cell r="P284">
            <v>2.1506252634587284</v>
          </cell>
          <cell r="Q284">
            <v>150000</v>
          </cell>
          <cell r="R284">
            <v>319365.27087330498</v>
          </cell>
          <cell r="S284">
            <v>469365.27087330498</v>
          </cell>
          <cell r="T284">
            <v>895364.9335393653</v>
          </cell>
          <cell r="U284">
            <v>-425999.66266606032</v>
          </cell>
          <cell r="V284">
            <v>682365.10220633517</v>
          </cell>
        </row>
        <row r="285">
          <cell r="A285" t="str">
            <v>440000313</v>
          </cell>
          <cell r="B285" t="str">
            <v>CENTRE HOSPITALIER CHATEAUBRIANT</v>
          </cell>
          <cell r="C285" t="str">
            <v>CH</v>
          </cell>
          <cell r="D285" t="str">
            <v>Pays de la Loire</v>
          </cell>
        </row>
        <row r="286">
          <cell r="A286" t="str">
            <v>440002020</v>
          </cell>
          <cell r="B286" t="str">
            <v>POLYCLINIQUE DE L'EUROPE</v>
          </cell>
          <cell r="C286" t="str">
            <v>Clinique</v>
          </cell>
          <cell r="D286" t="str">
            <v>Pays de la Loire</v>
          </cell>
        </row>
        <row r="287">
          <cell r="A287" t="str">
            <v>440024982</v>
          </cell>
          <cell r="B287" t="str">
            <v>AHO CLINIQUE SAINT AUGUSTIN</v>
          </cell>
          <cell r="C287" t="str">
            <v>Clinique</v>
          </cell>
          <cell r="D287" t="str">
            <v>Pays de la Loire</v>
          </cell>
        </row>
        <row r="288">
          <cell r="A288" t="str">
            <v>440041580</v>
          </cell>
          <cell r="B288" t="str">
            <v>NOUVELLES CLINIQUES NANTAISES</v>
          </cell>
          <cell r="C288" t="str">
            <v>Clinique</v>
          </cell>
          <cell r="D288" t="str">
            <v>Pays de la Loire</v>
          </cell>
        </row>
        <row r="289">
          <cell r="A289" t="str">
            <v>490000031</v>
          </cell>
          <cell r="B289" t="str">
            <v>CHU D'ANGERS</v>
          </cell>
          <cell r="C289" t="str">
            <v>CHR</v>
          </cell>
          <cell r="D289" t="str">
            <v>Pays de la Loire</v>
          </cell>
          <cell r="E289">
            <v>1</v>
          </cell>
          <cell r="F289">
            <v>2656</v>
          </cell>
          <cell r="G289">
            <v>228</v>
          </cell>
          <cell r="H289">
            <v>3201</v>
          </cell>
          <cell r="I289">
            <v>656</v>
          </cell>
          <cell r="J289">
            <v>42</v>
          </cell>
          <cell r="K289">
            <v>21566</v>
          </cell>
          <cell r="L289">
            <v>50</v>
          </cell>
          <cell r="M289">
            <v>4705</v>
          </cell>
          <cell r="N289">
            <v>76</v>
          </cell>
          <cell r="O289">
            <v>71415</v>
          </cell>
          <cell r="P289">
            <v>0.7563033145292446</v>
          </cell>
          <cell r="Q289">
            <v>150000</v>
          </cell>
          <cell r="R289">
            <v>112310.13464361538</v>
          </cell>
          <cell r="S289">
            <v>262310.1346436154</v>
          </cell>
          <cell r="T289">
            <v>233905.60478235548</v>
          </cell>
          <cell r="U289">
            <v>28404.529861259914</v>
          </cell>
          <cell r="V289">
            <v>248107.86971298544</v>
          </cell>
        </row>
        <row r="290">
          <cell r="A290" t="str">
            <v>490000155</v>
          </cell>
          <cell r="B290" t="str">
            <v>INSTITUT DE CANCEROLOGIE DE L'OUEST (ICO) PAUL PAPIN A ANGER</v>
          </cell>
          <cell r="C290" t="str">
            <v>CLCC</v>
          </cell>
          <cell r="D290" t="str">
            <v>Pays de la Loire</v>
          </cell>
          <cell r="E290">
            <v>1</v>
          </cell>
          <cell r="F290">
            <v>2785</v>
          </cell>
          <cell r="G290">
            <v>145</v>
          </cell>
          <cell r="H290">
            <v>1790</v>
          </cell>
          <cell r="I290">
            <v>1538</v>
          </cell>
          <cell r="J290">
            <v>19</v>
          </cell>
          <cell r="K290">
            <v>16391</v>
          </cell>
          <cell r="L290">
            <v>139</v>
          </cell>
          <cell r="M290">
            <v>2245</v>
          </cell>
          <cell r="N290">
            <v>19</v>
          </cell>
          <cell r="O290">
            <v>113577</v>
          </cell>
          <cell r="P290">
            <v>0.71671984468028704</v>
          </cell>
          <cell r="Q290">
            <v>150000</v>
          </cell>
          <cell r="R290">
            <v>106432.036871209</v>
          </cell>
          <cell r="S290">
            <v>256432.03687120898</v>
          </cell>
          <cell r="T290">
            <v>332655.29756952188</v>
          </cell>
          <cell r="U290">
            <v>-76223.260698312894</v>
          </cell>
          <cell r="V290">
            <v>294543.66722036543</v>
          </cell>
        </row>
        <row r="291">
          <cell r="A291" t="str">
            <v>490000676</v>
          </cell>
          <cell r="B291" t="str">
            <v>CENTRE HOSPITALIER DE CHOLET</v>
          </cell>
          <cell r="C291" t="str">
            <v>CH</v>
          </cell>
          <cell r="D291" t="str">
            <v>Pays de la Loire</v>
          </cell>
        </row>
        <row r="292">
          <cell r="A292" t="str">
            <v>490014909</v>
          </cell>
          <cell r="B292" t="str">
            <v>CLINIQUE DE L'ANJOU</v>
          </cell>
          <cell r="C292" t="str">
            <v>Clinique</v>
          </cell>
          <cell r="D292" t="str">
            <v>Pays de la Loire</v>
          </cell>
        </row>
        <row r="293">
          <cell r="A293">
            <v>490018934</v>
          </cell>
          <cell r="B293" t="str">
            <v>GCS"HOPITAUX UNIVERSITAIRES GRAND OUEST" (HUGO)</v>
          </cell>
          <cell r="C293" t="str">
            <v>GCS</v>
          </cell>
          <cell r="D293" t="str">
            <v>Pays de la Loire</v>
          </cell>
        </row>
        <row r="294">
          <cell r="A294" t="str">
            <v>490528452</v>
          </cell>
          <cell r="B294" t="str">
            <v>CENTRE HOSPITALIER DE SAUMUR</v>
          </cell>
          <cell r="C294" t="str">
            <v>CH</v>
          </cell>
          <cell r="D294" t="str">
            <v>Pays de la Loire</v>
          </cell>
        </row>
        <row r="295">
          <cell r="A295" t="str">
            <v>720000025</v>
          </cell>
          <cell r="B295" t="str">
            <v>CENTRE HOSPITALIER DU MANS</v>
          </cell>
          <cell r="C295" t="str">
            <v>CH</v>
          </cell>
          <cell r="D295" t="str">
            <v>Pays de la Loire</v>
          </cell>
        </row>
        <row r="296">
          <cell r="A296" t="str">
            <v>720000199</v>
          </cell>
          <cell r="B296" t="str">
            <v>SA CLINIQUE CHIR. LE PRE-PASTEUR</v>
          </cell>
          <cell r="C296" t="str">
            <v>Clinique</v>
          </cell>
          <cell r="D296" t="str">
            <v>Pays de la Loire</v>
          </cell>
        </row>
        <row r="297">
          <cell r="A297" t="str">
            <v>720017748</v>
          </cell>
          <cell r="B297" t="str">
            <v>POLE SANTE SUD SITE CMCM</v>
          </cell>
          <cell r="C297" t="str">
            <v>Clinique</v>
          </cell>
          <cell r="D297" t="str">
            <v>Pays de la Loire</v>
          </cell>
        </row>
        <row r="298">
          <cell r="A298" t="str">
            <v>850000019</v>
          </cell>
          <cell r="B298" t="str">
            <v>CENTRE HOSPITALIER DE LA ROCHE/YON</v>
          </cell>
          <cell r="C298" t="str">
            <v>CH</v>
          </cell>
          <cell r="D298" t="str">
            <v>Pays de la Loire</v>
          </cell>
        </row>
        <row r="299">
          <cell r="A299" t="str">
            <v>850000035</v>
          </cell>
          <cell r="B299" t="str">
            <v>CENTRE HOSPITALIER FONTENAY LE COMTE</v>
          </cell>
          <cell r="C299" t="str">
            <v>CH</v>
          </cell>
          <cell r="D299" t="str">
            <v>Pays de la Loire</v>
          </cell>
        </row>
        <row r="300">
          <cell r="A300" t="str">
            <v>850000126</v>
          </cell>
          <cell r="B300" t="str">
            <v>CLINIQUE SUD VENDEE</v>
          </cell>
          <cell r="C300" t="str">
            <v>Clinique</v>
          </cell>
          <cell r="D300" t="str">
            <v>Pays de la Loire</v>
          </cell>
        </row>
        <row r="301">
          <cell r="A301" t="str">
            <v>050000116</v>
          </cell>
          <cell r="B301" t="str">
            <v>CH ESCARTONS</v>
          </cell>
          <cell r="C301" t="str">
            <v>CH</v>
          </cell>
          <cell r="D301" t="str">
            <v>Provence-Alpes-Côte-d'Azur</v>
          </cell>
        </row>
        <row r="302">
          <cell r="A302" t="str">
            <v>050002948</v>
          </cell>
          <cell r="B302" t="str">
            <v>CHICAS GAP-SISTERON</v>
          </cell>
          <cell r="C302" t="str">
            <v>CH</v>
          </cell>
          <cell r="D302" t="str">
            <v>Provence-Alpes-Côte-d'Azur</v>
          </cell>
        </row>
        <row r="303">
          <cell r="A303" t="str">
            <v>060000528</v>
          </cell>
          <cell r="B303" t="str">
            <v>CENTRE ANTOINE LACASSAGNE</v>
          </cell>
          <cell r="C303" t="str">
            <v>CLCC</v>
          </cell>
          <cell r="D303" t="str">
            <v>Provence-Alpes-Côte-d'Azur</v>
          </cell>
          <cell r="E303">
            <v>1</v>
          </cell>
          <cell r="F303">
            <v>253</v>
          </cell>
          <cell r="G303">
            <v>0</v>
          </cell>
          <cell r="H303">
            <v>320</v>
          </cell>
          <cell r="I303">
            <v>33</v>
          </cell>
          <cell r="J303">
            <v>0</v>
          </cell>
          <cell r="K303">
            <v>556</v>
          </cell>
          <cell r="L303">
            <v>3</v>
          </cell>
          <cell r="M303">
            <v>223</v>
          </cell>
          <cell r="N303">
            <v>0</v>
          </cell>
          <cell r="O303">
            <v>13501</v>
          </cell>
          <cell r="P303">
            <v>5.6807979760168076E-2</v>
          </cell>
          <cell r="Q303">
            <v>150000</v>
          </cell>
          <cell r="R303">
            <v>8435.9168248092465</v>
          </cell>
          <cell r="S303">
            <v>158435.91682480925</v>
          </cell>
          <cell r="T303">
            <v>135070.3778371712</v>
          </cell>
          <cell r="U303">
            <v>23365.53898763805</v>
          </cell>
          <cell r="V303">
            <v>146753.14733099024</v>
          </cell>
        </row>
        <row r="304">
          <cell r="A304" t="str">
            <v>060780491</v>
          </cell>
          <cell r="B304" t="str">
            <v>INSTITUT ARNAULT TZANCK</v>
          </cell>
          <cell r="C304" t="str">
            <v>Clinique</v>
          </cell>
          <cell r="D304" t="str">
            <v>Provence-Alpes-Côte-d'Azur</v>
          </cell>
        </row>
        <row r="305">
          <cell r="A305" t="str">
            <v>060780947</v>
          </cell>
          <cell r="B305" t="str">
            <v>HOPITAUX PEDIATRIQUES NICE CHU LENVAL</v>
          </cell>
          <cell r="C305" t="str">
            <v>EBNL</v>
          </cell>
          <cell r="D305" t="str">
            <v>Provence-Alpes-Côte-d'Azur</v>
          </cell>
        </row>
        <row r="306">
          <cell r="A306" t="str">
            <v>060780954</v>
          </cell>
          <cell r="B306" t="str">
            <v>CH D'ANTIBES JUAN LES PINS</v>
          </cell>
          <cell r="C306" t="str">
            <v>CH</v>
          </cell>
          <cell r="D306" t="str">
            <v>Provence-Alpes-Côte-d'Azur</v>
          </cell>
        </row>
        <row r="307">
          <cell r="A307" t="str">
            <v>060785011</v>
          </cell>
          <cell r="B307" t="str">
            <v>CHU DE NICE</v>
          </cell>
          <cell r="C307" t="str">
            <v>CHR</v>
          </cell>
          <cell r="D307" t="str">
            <v>Provence-Alpes-Côte-d'Azur</v>
          </cell>
          <cell r="E307">
            <v>1</v>
          </cell>
          <cell r="F307">
            <v>2052</v>
          </cell>
          <cell r="G307">
            <v>244</v>
          </cell>
          <cell r="H307">
            <v>2515</v>
          </cell>
          <cell r="I307">
            <v>1516</v>
          </cell>
          <cell r="J307">
            <v>929</v>
          </cell>
          <cell r="K307">
            <v>5089</v>
          </cell>
          <cell r="L307">
            <v>24</v>
          </cell>
          <cell r="M307">
            <v>1888</v>
          </cell>
          <cell r="N307">
            <v>1523</v>
          </cell>
          <cell r="O307">
            <v>54070</v>
          </cell>
          <cell r="P307">
            <v>0.69446084549228015</v>
          </cell>
          <cell r="Q307">
            <v>150000</v>
          </cell>
          <cell r="R307">
            <v>103126.602202589</v>
          </cell>
          <cell r="S307">
            <v>253126.60220258898</v>
          </cell>
          <cell r="T307">
            <v>270259.64296473679</v>
          </cell>
          <cell r="U307">
            <v>-17133.040762147808</v>
          </cell>
          <cell r="V307">
            <v>261693.12258366289</v>
          </cell>
        </row>
        <row r="308">
          <cell r="A308" t="str">
            <v>060791811</v>
          </cell>
          <cell r="B308" t="str">
            <v>HOPITAL PRIVE GERIATRIQUE LES SOURCES</v>
          </cell>
          <cell r="C308" t="str">
            <v>EBNL</v>
          </cell>
          <cell r="D308" t="str">
            <v>Provence-Alpes-Côte-d'Azur</v>
          </cell>
        </row>
        <row r="309">
          <cell r="A309" t="str">
            <v>060800166</v>
          </cell>
          <cell r="B309" t="str">
            <v>CLINIQUE DE L'ESPERANCE</v>
          </cell>
          <cell r="C309" t="str">
            <v>Clinique</v>
          </cell>
          <cell r="D309" t="str">
            <v>Provence-Alpes-Côte-d'Azur</v>
          </cell>
        </row>
        <row r="310">
          <cell r="A310" t="str">
            <v>130001647</v>
          </cell>
          <cell r="B310" t="str">
            <v>INSTITUT PAOLI CALMETTES</v>
          </cell>
          <cell r="C310" t="str">
            <v>CLCC</v>
          </cell>
          <cell r="D310" t="str">
            <v>Provence-Alpes-Côte-d'Azur</v>
          </cell>
          <cell r="E310">
            <v>1</v>
          </cell>
          <cell r="F310">
            <v>4246</v>
          </cell>
          <cell r="G310">
            <v>1391</v>
          </cell>
          <cell r="H310">
            <v>6398</v>
          </cell>
          <cell r="I310">
            <v>5773</v>
          </cell>
          <cell r="J310">
            <v>7472</v>
          </cell>
          <cell r="K310">
            <v>21346</v>
          </cell>
          <cell r="L310">
            <v>1266</v>
          </cell>
          <cell r="M310">
            <v>14501</v>
          </cell>
          <cell r="N310">
            <v>747</v>
          </cell>
          <cell r="O310">
            <v>225689</v>
          </cell>
          <cell r="P310">
            <v>3.7191639734616109</v>
          </cell>
          <cell r="Q310">
            <v>150000</v>
          </cell>
          <cell r="R310">
            <v>552291.38706228102</v>
          </cell>
          <cell r="S310">
            <v>702291.38706228102</v>
          </cell>
          <cell r="T310">
            <v>736531.87167308014</v>
          </cell>
          <cell r="U310">
            <v>-34240.484610799118</v>
          </cell>
          <cell r="V310">
            <v>719411.62936768052</v>
          </cell>
        </row>
        <row r="311">
          <cell r="A311" t="str">
            <v>130041916</v>
          </cell>
          <cell r="B311" t="str">
            <v>CH PAYS D'AIX - CHI AIX-PERTUIS</v>
          </cell>
          <cell r="C311" t="str">
            <v>CH</v>
          </cell>
          <cell r="D311" t="str">
            <v>Provence-Alpes-Côte-d'Azur</v>
          </cell>
        </row>
        <row r="312">
          <cell r="A312" t="str">
            <v>130043326</v>
          </cell>
          <cell r="B312" t="str">
            <v>GCS PRRC PACA OUEST ET SIEGE</v>
          </cell>
          <cell r="C312" t="str">
            <v>CH</v>
          </cell>
          <cell r="D312" t="str">
            <v>Provence-Alpes-Côte-d'Azur</v>
          </cell>
        </row>
        <row r="313">
          <cell r="A313" t="str">
            <v>130043664</v>
          </cell>
          <cell r="B313" t="str">
            <v>HOPITAL EUROPEEN DESBIEF AMBOISE PARE</v>
          </cell>
          <cell r="C313" t="str">
            <v>EBNL</v>
          </cell>
          <cell r="D313" t="str">
            <v>Provence-Alpes-Côte-d'Azur</v>
          </cell>
        </row>
        <row r="314">
          <cell r="A314" t="str">
            <v>130781446</v>
          </cell>
          <cell r="B314" t="str">
            <v>CH D'AUBAGNE</v>
          </cell>
          <cell r="C314" t="str">
            <v>CH</v>
          </cell>
          <cell r="D314" t="str">
            <v>Provence-Alpes-Côte-d'Azur</v>
          </cell>
        </row>
        <row r="315">
          <cell r="A315" t="str">
            <v>130783962</v>
          </cell>
          <cell r="B315" t="str">
            <v>CLINIQUE WULFRAN PUGET</v>
          </cell>
          <cell r="C315" t="str">
            <v>Clinique</v>
          </cell>
          <cell r="D315" t="str">
            <v>Provence-Alpes-Côte-d'Azur</v>
          </cell>
        </row>
        <row r="316">
          <cell r="A316" t="str">
            <v>130784051</v>
          </cell>
          <cell r="B316" t="str">
            <v>HP CLAIRVAL</v>
          </cell>
          <cell r="C316" t="str">
            <v>Clinique</v>
          </cell>
          <cell r="D316" t="str">
            <v>Provence-Alpes-Côte-d'Azur</v>
          </cell>
        </row>
        <row r="317">
          <cell r="A317" t="str">
            <v>130785652</v>
          </cell>
          <cell r="B317" t="str">
            <v>FONDATION HOPITAL SAINT JOSEPH</v>
          </cell>
          <cell r="C317" t="str">
            <v>EBNL</v>
          </cell>
          <cell r="D317" t="str">
            <v>Provence-Alpes-Côte-d'Azur</v>
          </cell>
        </row>
        <row r="318">
          <cell r="A318" t="str">
            <v>130785678</v>
          </cell>
          <cell r="B318" t="str">
            <v>CLINIQUE VERT COTEAU</v>
          </cell>
          <cell r="C318" t="str">
            <v>Clinique</v>
          </cell>
          <cell r="D318" t="str">
            <v>Provence-Alpes-Côte-d'Azur</v>
          </cell>
        </row>
        <row r="319">
          <cell r="A319" t="str">
            <v>130786049</v>
          </cell>
          <cell r="B319" t="str">
            <v>APHM</v>
          </cell>
          <cell r="C319" t="str">
            <v>CHR</v>
          </cell>
          <cell r="D319" t="str">
            <v>Provence-Alpes-Côte-d'Azur</v>
          </cell>
          <cell r="E319">
            <v>1</v>
          </cell>
          <cell r="F319">
            <v>5033</v>
          </cell>
          <cell r="G319">
            <v>788</v>
          </cell>
          <cell r="H319">
            <v>7988</v>
          </cell>
          <cell r="I319">
            <v>9993</v>
          </cell>
          <cell r="J319">
            <v>315</v>
          </cell>
          <cell r="K319">
            <v>34511</v>
          </cell>
          <cell r="L319">
            <v>232</v>
          </cell>
          <cell r="M319">
            <v>9950</v>
          </cell>
          <cell r="N319">
            <v>1648</v>
          </cell>
          <cell r="O319">
            <v>289328</v>
          </cell>
          <cell r="P319">
            <v>2.3023862491870184</v>
          </cell>
          <cell r="Q319">
            <v>150000</v>
          </cell>
          <cell r="R319">
            <v>341901.59514077316</v>
          </cell>
          <cell r="S319">
            <v>491901.59514077316</v>
          </cell>
          <cell r="T319">
            <v>472772.20221381378</v>
          </cell>
          <cell r="U319">
            <v>19129.392926959379</v>
          </cell>
          <cell r="V319">
            <v>482336.89867729344</v>
          </cell>
        </row>
        <row r="320">
          <cell r="A320" t="str">
            <v>130789274</v>
          </cell>
          <cell r="B320" t="str">
            <v>CH JOSEPH IMBERT</v>
          </cell>
          <cell r="C320" t="str">
            <v>CH</v>
          </cell>
          <cell r="D320" t="str">
            <v>Provence-Alpes-Côte-d'Azur</v>
          </cell>
        </row>
        <row r="321">
          <cell r="A321" t="str">
            <v>130789316</v>
          </cell>
          <cell r="B321" t="str">
            <v>CH LES RAYETTES</v>
          </cell>
          <cell r="C321" t="str">
            <v>CH</v>
          </cell>
          <cell r="D321" t="str">
            <v>Provence-Alpes-Côte-d'Azur</v>
          </cell>
        </row>
        <row r="322">
          <cell r="A322" t="str">
            <v>130810740</v>
          </cell>
          <cell r="B322" t="str">
            <v>CLINIQUE AXIUM</v>
          </cell>
          <cell r="C322" t="str">
            <v>Clinique</v>
          </cell>
          <cell r="D322" t="str">
            <v>Provence-Alpes-Côte-d'Azur</v>
          </cell>
        </row>
        <row r="323">
          <cell r="A323" t="str">
            <v>830100566</v>
          </cell>
          <cell r="B323" t="str">
            <v>CHI DE FREJUS SAINT RAPHAEL</v>
          </cell>
          <cell r="C323" t="str">
            <v>CH</v>
          </cell>
          <cell r="D323" t="str">
            <v>Provence-Alpes-Côte-d'Azur</v>
          </cell>
        </row>
        <row r="324">
          <cell r="A324" t="str">
            <v>830100616</v>
          </cell>
          <cell r="B324" t="str">
            <v>CHI TOULON LA SEYNE</v>
          </cell>
          <cell r="C324" t="str">
            <v>CH</v>
          </cell>
          <cell r="D324" t="str">
            <v>Provence-Alpes-Côte-d'Azur</v>
          </cell>
          <cell r="E324">
            <v>0</v>
          </cell>
        </row>
        <row r="325">
          <cell r="A325" t="str">
            <v>840000350</v>
          </cell>
          <cell r="B325" t="str">
            <v>CLINIQUE SAINTE CATHERINE</v>
          </cell>
          <cell r="C325" t="str">
            <v>EBNL</v>
          </cell>
          <cell r="D325" t="str">
            <v>Provence-Alpes-Côte-d'Azur</v>
          </cell>
        </row>
        <row r="326">
          <cell r="A326" t="str">
            <v>840006597</v>
          </cell>
          <cell r="B326" t="str">
            <v>CH HENRI DUFFAUT</v>
          </cell>
          <cell r="C326" t="str">
            <v>CH</v>
          </cell>
          <cell r="D326" t="str">
            <v>Provence-Alpes-Côte-d'Azur</v>
          </cell>
          <cell r="E326">
            <v>0</v>
          </cell>
        </row>
        <row r="327">
          <cell r="A327" t="str">
            <v>840013312</v>
          </cell>
          <cell r="B327" t="str">
            <v>CLINIQUE RHONE DURANCE</v>
          </cell>
          <cell r="C327" t="str">
            <v>Clinique</v>
          </cell>
          <cell r="D327" t="str">
            <v>Provence-Alpes-Côte-d'Azur</v>
          </cell>
        </row>
        <row r="328">
          <cell r="A328" t="str">
            <v>030780092</v>
          </cell>
          <cell r="B328" t="str">
            <v>CENTRE HOSPITALIER MOULINS YZEURE</v>
          </cell>
          <cell r="C328" t="str">
            <v>CH</v>
          </cell>
          <cell r="D328" t="str">
            <v>Rhône-Alpes Auvergne</v>
          </cell>
        </row>
        <row r="329">
          <cell r="A329" t="str">
            <v>030780100</v>
          </cell>
          <cell r="B329" t="str">
            <v>CENTRE HOSPITALIER DE MONTLUCON</v>
          </cell>
          <cell r="C329" t="str">
            <v>CH</v>
          </cell>
          <cell r="D329" t="str">
            <v>Rhône-Alpes Auvergne</v>
          </cell>
        </row>
        <row r="330">
          <cell r="A330" t="str">
            <v>030780118</v>
          </cell>
          <cell r="B330" t="str">
            <v>CENTRE HOSPITALIER DE VICHY</v>
          </cell>
          <cell r="C330" t="str">
            <v>CH</v>
          </cell>
          <cell r="D330" t="str">
            <v>Rhône-Alpes Auvergne</v>
          </cell>
        </row>
        <row r="331">
          <cell r="A331" t="str">
            <v>030780548</v>
          </cell>
          <cell r="B331" t="str">
            <v>POLYCL PERGOLA - VICHY</v>
          </cell>
          <cell r="C331" t="str">
            <v>Clinique</v>
          </cell>
          <cell r="D331" t="str">
            <v>Rhône-Alpes Auvergne</v>
          </cell>
        </row>
        <row r="332">
          <cell r="A332" t="str">
            <v>630000479</v>
          </cell>
          <cell r="B332" t="str">
            <v>CENTRE REGIONAL JEAN PERRIN</v>
          </cell>
          <cell r="C332" t="str">
            <v>CLCC</v>
          </cell>
          <cell r="D332" t="str">
            <v>Rhône-Alpes Auvergne</v>
          </cell>
          <cell r="E332">
            <v>0</v>
          </cell>
          <cell r="F332">
            <v>24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924</v>
          </cell>
          <cell r="L332">
            <v>9</v>
          </cell>
          <cell r="M332">
            <v>326</v>
          </cell>
          <cell r="N332">
            <v>0</v>
          </cell>
          <cell r="O332">
            <v>10133</v>
          </cell>
          <cell r="P332">
            <v>3.5487631668525629E-2</v>
          </cell>
          <cell r="Q332">
            <v>100000</v>
          </cell>
          <cell r="R332">
            <v>5269.8707176180533</v>
          </cell>
          <cell r="S332">
            <v>105269.87071761805</v>
          </cell>
          <cell r="T332">
            <v>53128.827642816053</v>
          </cell>
          <cell r="U332">
            <v>52141.043074801993</v>
          </cell>
          <cell r="V332">
            <v>79199.349180217047</v>
          </cell>
        </row>
        <row r="333">
          <cell r="A333" t="str">
            <v>630780211</v>
          </cell>
          <cell r="B333" t="str">
            <v>POLE SANTE REPUBLIQUE - CLERMONT</v>
          </cell>
          <cell r="C333" t="str">
            <v>Clinique</v>
          </cell>
          <cell r="D333" t="str">
            <v>Rhône-Alpes Auvergne</v>
          </cell>
        </row>
        <row r="334">
          <cell r="A334" t="str">
            <v>630780989</v>
          </cell>
          <cell r="B334" t="str">
            <v>CHU DE CLERMONT-FERRAND</v>
          </cell>
          <cell r="C334" t="str">
            <v>CHR</v>
          </cell>
          <cell r="D334" t="str">
            <v>Rhône-Alpes Auvergne</v>
          </cell>
          <cell r="E334">
            <v>1</v>
          </cell>
          <cell r="F334">
            <v>1277</v>
          </cell>
          <cell r="G334">
            <v>69</v>
          </cell>
          <cell r="H334">
            <v>1961</v>
          </cell>
          <cell r="I334">
            <v>1431</v>
          </cell>
          <cell r="J334">
            <v>0</v>
          </cell>
          <cell r="K334">
            <v>12930</v>
          </cell>
          <cell r="L334">
            <v>69</v>
          </cell>
          <cell r="M334">
            <v>5445</v>
          </cell>
          <cell r="N334">
            <v>0</v>
          </cell>
          <cell r="O334">
            <v>19745</v>
          </cell>
          <cell r="P334">
            <v>0.53881944337250032</v>
          </cell>
          <cell r="Q334">
            <v>150000</v>
          </cell>
          <cell r="R334">
            <v>80014.040757484239</v>
          </cell>
          <cell r="S334">
            <v>230014.04075748424</v>
          </cell>
          <cell r="T334">
            <v>205867.66847042111</v>
          </cell>
          <cell r="U334">
            <v>24146.372287063132</v>
          </cell>
          <cell r="V334">
            <v>217940.85461395269</v>
          </cell>
        </row>
        <row r="335">
          <cell r="A335" t="str">
            <v>010780054</v>
          </cell>
          <cell r="B335" t="str">
            <v>CH BOURG-EN-BRESSE</v>
          </cell>
          <cell r="C335" t="str">
            <v>CH</v>
          </cell>
          <cell r="D335" t="str">
            <v>Rhône-Alpes Auvergne</v>
          </cell>
        </row>
        <row r="336">
          <cell r="A336" t="str">
            <v>010780062</v>
          </cell>
          <cell r="B336" t="str">
            <v>CH BELLEY</v>
          </cell>
          <cell r="C336" t="str">
            <v>CH</v>
          </cell>
          <cell r="D336" t="str">
            <v>Rhône-Alpes Auvergne</v>
          </cell>
        </row>
        <row r="337">
          <cell r="A337" t="str">
            <v>070002878</v>
          </cell>
          <cell r="B337" t="str">
            <v>CH VALS D'ARDECHE</v>
          </cell>
          <cell r="C337" t="str">
            <v>CH</v>
          </cell>
          <cell r="D337" t="str">
            <v>Rhône-Alpes Auvergne</v>
          </cell>
        </row>
        <row r="338">
          <cell r="A338" t="str">
            <v>070005566</v>
          </cell>
          <cell r="B338" t="str">
            <v>CH ARDECHE MERIDIONALE</v>
          </cell>
          <cell r="C338" t="str">
            <v>CH</v>
          </cell>
          <cell r="D338" t="str">
            <v>Rhône-Alpes Auvergne</v>
          </cell>
          <cell r="E338">
            <v>0</v>
          </cell>
        </row>
        <row r="339">
          <cell r="A339" t="str">
            <v>070780358</v>
          </cell>
          <cell r="B339" t="str">
            <v>CH ARDECHE-NORD</v>
          </cell>
          <cell r="C339" t="str">
            <v>CH</v>
          </cell>
          <cell r="D339" t="str">
            <v>Rhône-Alpes Auvergne</v>
          </cell>
        </row>
        <row r="340">
          <cell r="A340" t="str">
            <v>260000021</v>
          </cell>
          <cell r="B340" t="str">
            <v>CH VALENCE</v>
          </cell>
          <cell r="C340" t="str">
            <v>CH</v>
          </cell>
          <cell r="D340" t="str">
            <v>Rhône-Alpes Auvergne</v>
          </cell>
        </row>
        <row r="341">
          <cell r="A341" t="str">
            <v>260000047</v>
          </cell>
          <cell r="B341" t="str">
            <v>CH MONTELIMAR</v>
          </cell>
          <cell r="C341" t="str">
            <v>CH</v>
          </cell>
          <cell r="D341" t="str">
            <v>Rhône-Alpes Auvergne</v>
          </cell>
        </row>
        <row r="342">
          <cell r="A342" t="str">
            <v>380012658</v>
          </cell>
          <cell r="B342" t="str">
            <v>GROUPE HOSPITALIER MUTUALISTE DE GRENOBLE</v>
          </cell>
          <cell r="C342" t="str">
            <v>EBNL</v>
          </cell>
          <cell r="D342" t="str">
            <v>Rhône-Alpes Auvergne</v>
          </cell>
        </row>
        <row r="343">
          <cell r="A343" t="str">
            <v>380780049</v>
          </cell>
          <cell r="B343" t="str">
            <v>CH BOURGOIN-JALLIEU</v>
          </cell>
          <cell r="C343" t="str">
            <v>CH</v>
          </cell>
          <cell r="D343" t="str">
            <v>Rhône-Alpes Auvergne</v>
          </cell>
        </row>
        <row r="344">
          <cell r="A344" t="str">
            <v>380780080</v>
          </cell>
          <cell r="B344" t="str">
            <v>CHU GRENOBLE</v>
          </cell>
          <cell r="C344" t="str">
            <v>CHR</v>
          </cell>
          <cell r="D344" t="str">
            <v>Rhône-Alpes Auvergne</v>
          </cell>
          <cell r="E344">
            <v>1</v>
          </cell>
          <cell r="F344">
            <v>6014</v>
          </cell>
          <cell r="G344">
            <v>317</v>
          </cell>
          <cell r="H344">
            <v>17467</v>
          </cell>
          <cell r="I344">
            <v>10803</v>
          </cell>
          <cell r="J344">
            <v>151</v>
          </cell>
          <cell r="K344">
            <v>18937</v>
          </cell>
          <cell r="L344">
            <v>42</v>
          </cell>
          <cell r="M344">
            <v>1606</v>
          </cell>
          <cell r="N344">
            <v>154</v>
          </cell>
          <cell r="O344">
            <v>127162</v>
          </cell>
          <cell r="P344">
            <v>1.9955359904028245</v>
          </cell>
          <cell r="Q344">
            <v>150000</v>
          </cell>
          <cell r="R344">
            <v>296334.69993163092</v>
          </cell>
          <cell r="S344">
            <v>446334.69993163092</v>
          </cell>
          <cell r="T344">
            <v>448199.68470229884</v>
          </cell>
          <cell r="U344">
            <v>-1864.9847706679138</v>
          </cell>
          <cell r="V344">
            <v>447267.19231696485</v>
          </cell>
        </row>
        <row r="345">
          <cell r="A345" t="str">
            <v>380781435</v>
          </cell>
          <cell r="B345" t="str">
            <v>CH VIENNE</v>
          </cell>
          <cell r="C345" t="str">
            <v>CH</v>
          </cell>
          <cell r="D345" t="str">
            <v>Rhône-Alpes Auvergne</v>
          </cell>
        </row>
        <row r="346">
          <cell r="A346" t="str">
            <v>380786442</v>
          </cell>
          <cell r="B346" t="str">
            <v>CLINIQUE BELLEDONNE</v>
          </cell>
          <cell r="C346" t="str">
            <v>Clinique</v>
          </cell>
          <cell r="D346" t="str">
            <v>Rhône-Alpes Auvergne</v>
          </cell>
        </row>
        <row r="347">
          <cell r="A347" t="str">
            <v>420010050</v>
          </cell>
          <cell r="B347" t="str">
            <v>CLINIQUE MUTUALISTE DE LA LOIRE</v>
          </cell>
          <cell r="C347" t="str">
            <v>EBNL</v>
          </cell>
          <cell r="D347" t="str">
            <v>Rhône-Alpes Auvergne</v>
          </cell>
        </row>
        <row r="348">
          <cell r="A348" t="str">
            <v>420011413</v>
          </cell>
          <cell r="B348" t="str">
            <v>HOPITAL PRIVE DE LA LOIRE</v>
          </cell>
          <cell r="C348" t="str">
            <v>Clinique</v>
          </cell>
          <cell r="D348" t="str">
            <v>Rhône-Alpes Auvergne</v>
          </cell>
        </row>
        <row r="349">
          <cell r="A349" t="str">
            <v>420013492</v>
          </cell>
          <cell r="B349" t="str">
            <v>GCS-ES INSTITUT CANCEROLOGIE LUCIEN NEUWIRTH</v>
          </cell>
          <cell r="C349" t="str">
            <v>CH</v>
          </cell>
          <cell r="D349" t="str">
            <v>Rhône-Alpes Auvergne</v>
          </cell>
        </row>
        <row r="350">
          <cell r="A350" t="str">
            <v>420780033</v>
          </cell>
          <cell r="B350" t="str">
            <v>CH ROANNE</v>
          </cell>
          <cell r="C350" t="str">
            <v>CH</v>
          </cell>
          <cell r="D350" t="str">
            <v>Rhône-Alpes Auvergne</v>
          </cell>
        </row>
        <row r="351">
          <cell r="A351" t="str">
            <v>420782310</v>
          </cell>
          <cell r="B351" t="str">
            <v>CLINIQUE DU RENAISON</v>
          </cell>
          <cell r="C351" t="str">
            <v>Clinique</v>
          </cell>
          <cell r="D351" t="str">
            <v>Rhône-Alpes Auvergne</v>
          </cell>
        </row>
        <row r="352">
          <cell r="A352" t="str">
            <v>420784878</v>
          </cell>
          <cell r="B352" t="str">
            <v>CHU SAINT-ETIENNE</v>
          </cell>
          <cell r="C352" t="str">
            <v>CHR</v>
          </cell>
          <cell r="D352" t="str">
            <v>Rhône-Alpes Auvergne</v>
          </cell>
          <cell r="E352">
            <v>1</v>
          </cell>
          <cell r="F352">
            <v>1115</v>
          </cell>
          <cell r="G352">
            <v>48</v>
          </cell>
          <cell r="H352">
            <v>485</v>
          </cell>
          <cell r="I352">
            <v>634</v>
          </cell>
          <cell r="J352">
            <v>0</v>
          </cell>
          <cell r="K352">
            <v>1129</v>
          </cell>
          <cell r="L352">
            <v>9</v>
          </cell>
          <cell r="M352">
            <v>354</v>
          </cell>
          <cell r="N352">
            <v>0</v>
          </cell>
          <cell r="O352">
            <v>4296</v>
          </cell>
          <cell r="P352">
            <v>0.1362849620248702</v>
          </cell>
          <cell r="Q352">
            <v>150000</v>
          </cell>
          <cell r="R352">
            <v>20238.153318738794</v>
          </cell>
          <cell r="S352">
            <v>170238.1533187388</v>
          </cell>
          <cell r="T352">
            <v>195659.78029623165</v>
          </cell>
          <cell r="U352">
            <v>-25421.626977492851</v>
          </cell>
          <cell r="V352">
            <v>182948.96680748521</v>
          </cell>
        </row>
        <row r="353">
          <cell r="A353" t="str">
            <v>690000880</v>
          </cell>
          <cell r="B353" t="str">
            <v>CENTRE LEON BERARD</v>
          </cell>
          <cell r="C353" t="str">
            <v>CLCC</v>
          </cell>
          <cell r="D353" t="str">
            <v>Rhône-Alpes Auvergne</v>
          </cell>
          <cell r="E353">
            <v>1</v>
          </cell>
          <cell r="F353">
            <v>22905</v>
          </cell>
          <cell r="G353">
            <v>584</v>
          </cell>
          <cell r="H353">
            <v>10013</v>
          </cell>
          <cell r="I353">
            <v>4465</v>
          </cell>
          <cell r="J353">
            <v>12083</v>
          </cell>
          <cell r="K353">
            <v>63332</v>
          </cell>
          <cell r="L353">
            <v>2147</v>
          </cell>
          <cell r="M353">
            <v>34460</v>
          </cell>
          <cell r="N353">
            <v>24693</v>
          </cell>
          <cell r="O353">
            <v>199179</v>
          </cell>
          <cell r="P353">
            <v>7.8004711120894097</v>
          </cell>
          <cell r="Q353">
            <v>150000</v>
          </cell>
          <cell r="R353">
            <v>1158360.5995799426</v>
          </cell>
          <cell r="S353">
            <v>1308360.5995799426</v>
          </cell>
          <cell r="T353">
            <v>820792.07880107278</v>
          </cell>
          <cell r="U353">
            <v>487568.52077886986</v>
          </cell>
          <cell r="V353">
            <v>1064576.3391905078</v>
          </cell>
        </row>
        <row r="354">
          <cell r="A354" t="str">
            <v>690023411</v>
          </cell>
          <cell r="B354" t="str">
            <v>HOPITAL PRIVE JEAN MERMOZ</v>
          </cell>
          <cell r="C354" t="str">
            <v>Clinique</v>
          </cell>
          <cell r="D354" t="str">
            <v>Rhône-Alpes Auvergne</v>
          </cell>
          <cell r="K354">
            <v>0</v>
          </cell>
        </row>
        <row r="355">
          <cell r="A355" t="str">
            <v>690037296</v>
          </cell>
          <cell r="B355" t="str">
            <v>GCS LCU LYON CANCÉROLOGIE UNIVERSITÉ</v>
          </cell>
          <cell r="C355" t="str">
            <v>EBNL</v>
          </cell>
          <cell r="D355" t="str">
            <v>Rhône-Alpes Auvergne</v>
          </cell>
          <cell r="K355">
            <v>0</v>
          </cell>
        </row>
        <row r="356">
          <cell r="A356" t="str">
            <v>690780044</v>
          </cell>
          <cell r="B356" t="str">
            <v>CH SAINTE-FOY-LES-LYON</v>
          </cell>
          <cell r="C356" t="str">
            <v>CH</v>
          </cell>
          <cell r="D356" t="str">
            <v>Rhône-Alpes Auvergne</v>
          </cell>
          <cell r="K356">
            <v>0</v>
          </cell>
        </row>
        <row r="357">
          <cell r="A357" t="str">
            <v>690780101</v>
          </cell>
          <cell r="B357" t="str">
            <v>CH LE VINATIER</v>
          </cell>
          <cell r="C357" t="str">
            <v>CH</v>
          </cell>
          <cell r="D357" t="str">
            <v>Rhône-Alpes Auvergne</v>
          </cell>
          <cell r="K357">
            <v>0</v>
          </cell>
        </row>
        <row r="358">
          <cell r="A358" t="str">
            <v>690781810</v>
          </cell>
          <cell r="B358" t="str">
            <v>HOSPICES CIVILS DE LYON</v>
          </cell>
          <cell r="C358" t="str">
            <v>CHR</v>
          </cell>
          <cell r="D358" t="str">
            <v>Rhône-Alpes Auvergne</v>
          </cell>
          <cell r="E358">
            <v>0</v>
          </cell>
          <cell r="F358">
            <v>4654</v>
          </cell>
          <cell r="G358">
            <v>611</v>
          </cell>
          <cell r="H358">
            <v>3090</v>
          </cell>
          <cell r="I358">
            <v>8529</v>
          </cell>
          <cell r="J358">
            <v>998</v>
          </cell>
          <cell r="K358">
            <v>39625</v>
          </cell>
          <cell r="L358">
            <v>122</v>
          </cell>
          <cell r="M358">
            <v>13920</v>
          </cell>
          <cell r="N358">
            <v>10387</v>
          </cell>
          <cell r="O358">
            <v>197283</v>
          </cell>
          <cell r="P358">
            <v>2.4573328279146573</v>
          </cell>
          <cell r="Q358">
            <v>600000</v>
          </cell>
          <cell r="R358">
            <v>364910.97614593309</v>
          </cell>
          <cell r="S358">
            <v>964910.97614593315</v>
          </cell>
          <cell r="T358">
            <v>608798.95530833805</v>
          </cell>
          <cell r="U358">
            <v>356112.0208375951</v>
          </cell>
          <cell r="V358">
            <v>786854.96572713554</v>
          </cell>
        </row>
        <row r="359">
          <cell r="A359" t="str">
            <v>690782222</v>
          </cell>
          <cell r="B359" t="str">
            <v>HOPITAL NORD-OUEST (VILLEFRANCHE-SUR-SAONE)</v>
          </cell>
          <cell r="C359" t="str">
            <v>CH</v>
          </cell>
          <cell r="D359" t="str">
            <v>Rhône-Alpes Auvergne</v>
          </cell>
        </row>
        <row r="360">
          <cell r="A360" t="str">
            <v>690788930</v>
          </cell>
          <cell r="B360" t="str">
            <v>SOINS ET SANTE</v>
          </cell>
          <cell r="C360" t="str">
            <v>EBNL</v>
          </cell>
          <cell r="D360" t="str">
            <v>Rhône-Alpes Auvergne</v>
          </cell>
        </row>
        <row r="361">
          <cell r="A361" t="str">
            <v>690793468</v>
          </cell>
          <cell r="B361" t="str">
            <v>INFIRMERIE PROTESTANTE DE LYON</v>
          </cell>
          <cell r="C361" t="str">
            <v>Clinique</v>
          </cell>
          <cell r="D361" t="str">
            <v>Rhône-Alpes Auvergne</v>
          </cell>
        </row>
        <row r="362">
          <cell r="A362" t="str">
            <v>690805361</v>
          </cell>
          <cell r="B362" t="str">
            <v>CH SAINT-JOSEPH/SAINT-LUC</v>
          </cell>
          <cell r="C362" t="str">
            <v>EBNL</v>
          </cell>
          <cell r="D362" t="str">
            <v>Rhône-Alpes Auvergne</v>
          </cell>
        </row>
        <row r="363">
          <cell r="A363" t="str">
            <v>730000015</v>
          </cell>
          <cell r="B363" t="str">
            <v>CH CHAMBERY</v>
          </cell>
          <cell r="C363" t="str">
            <v>CH</v>
          </cell>
          <cell r="D363" t="str">
            <v>Rhône-Alpes Auvergne</v>
          </cell>
        </row>
        <row r="364">
          <cell r="A364" t="str">
            <v>730780111</v>
          </cell>
          <cell r="B364" t="str">
            <v>CH AIX-LES-BAINS</v>
          </cell>
          <cell r="C364" t="str">
            <v>CH</v>
          </cell>
          <cell r="D364" t="str">
            <v>Rhône-Alpes Auvergne</v>
          </cell>
        </row>
        <row r="365">
          <cell r="A365" t="str">
            <v>740001839</v>
          </cell>
          <cell r="B365" t="str">
            <v>HOPITAUX DES PAYS DU MONT-BLANC</v>
          </cell>
          <cell r="C365" t="str">
            <v>CH</v>
          </cell>
          <cell r="D365" t="str">
            <v>Rhône-Alpes Auvergne</v>
          </cell>
        </row>
        <row r="366">
          <cell r="A366" t="str">
            <v>740780416</v>
          </cell>
          <cell r="B366" t="str">
            <v>CLINIQUE D'ARGONAY</v>
          </cell>
          <cell r="C366" t="str">
            <v>Clinique</v>
          </cell>
          <cell r="D366" t="str">
            <v>Rhône-Alpes Auvergne</v>
          </cell>
        </row>
        <row r="367">
          <cell r="A367" t="str">
            <v>740781133</v>
          </cell>
          <cell r="B367" t="str">
            <v>CH ANNECY-GENEVOIS</v>
          </cell>
          <cell r="C367" t="str">
            <v>CH</v>
          </cell>
          <cell r="D367" t="str">
            <v>Rhône-Alpes Auvergne</v>
          </cell>
        </row>
        <row r="368">
          <cell r="A368" t="str">
            <v>740790258</v>
          </cell>
          <cell r="B368" t="str">
            <v>CH ALPES-LEMAN (CHAL)</v>
          </cell>
          <cell r="C368" t="str">
            <v>CH</v>
          </cell>
          <cell r="D368" t="str">
            <v>Rhône-Alpes Auvergne</v>
          </cell>
        </row>
        <row r="369">
          <cell r="A369" t="str">
            <v>740790381</v>
          </cell>
          <cell r="B369" t="str">
            <v>HOPITAUX DU LEMAN</v>
          </cell>
          <cell r="C369" t="str">
            <v>CH</v>
          </cell>
          <cell r="D369" t="str">
            <v>Rhône-Alpes Auvergne</v>
          </cell>
        </row>
        <row r="370">
          <cell r="A370" t="str">
            <v>2A0000014</v>
          </cell>
          <cell r="B370" t="str">
            <v>CENTRE HOSPITALIER D'AJACCIO</v>
          </cell>
          <cell r="C370" t="str">
            <v>CH</v>
          </cell>
          <cell r="D370" t="str">
            <v>zz-Corse</v>
          </cell>
        </row>
        <row r="371">
          <cell r="A371" t="str">
            <v>970100228</v>
          </cell>
          <cell r="B371" t="str">
            <v>CHU DE POINTE A PITRE/ ABYMES</v>
          </cell>
          <cell r="C371" t="str">
            <v>CHR</v>
          </cell>
          <cell r="D371" t="str">
            <v>zz-Guadeloupe</v>
          </cell>
          <cell r="E371">
            <v>1</v>
          </cell>
          <cell r="F371">
            <v>361</v>
          </cell>
          <cell r="G371">
            <v>0</v>
          </cell>
          <cell r="H371">
            <v>224</v>
          </cell>
          <cell r="I371">
            <v>82</v>
          </cell>
          <cell r="J371">
            <v>147</v>
          </cell>
          <cell r="K371">
            <v>7172</v>
          </cell>
          <cell r="L371">
            <v>5</v>
          </cell>
          <cell r="M371">
            <v>2848</v>
          </cell>
          <cell r="N371">
            <v>210</v>
          </cell>
          <cell r="O371">
            <v>13082</v>
          </cell>
          <cell r="P371">
            <v>0.2184266897195655</v>
          </cell>
          <cell r="Q371">
            <v>150000</v>
          </cell>
          <cell r="R371">
            <v>32436.10131132781</v>
          </cell>
          <cell r="S371">
            <v>182436.1013113278</v>
          </cell>
          <cell r="T371">
            <v>82472.505255467855</v>
          </cell>
          <cell r="U371">
            <v>99963.596055859947</v>
          </cell>
          <cell r="V371">
            <v>132454.30328339784</v>
          </cell>
        </row>
        <row r="372">
          <cell r="A372" t="str">
            <v>970300026</v>
          </cell>
          <cell r="B372" t="str">
            <v>CENTRE HOSPITALIER DE CAYENNE</v>
          </cell>
          <cell r="C372" t="str">
            <v>CH</v>
          </cell>
          <cell r="D372" t="str">
            <v>zz-Guyane</v>
          </cell>
        </row>
        <row r="373">
          <cell r="A373" t="str">
            <v>970300083</v>
          </cell>
          <cell r="B373" t="str">
            <v>CENTRE HOSPITALIER DE ST LAURENT DU MARONI</v>
          </cell>
          <cell r="C373" t="str">
            <v>CH</v>
          </cell>
          <cell r="D373" t="str">
            <v>zz-Guyane</v>
          </cell>
        </row>
        <row r="374">
          <cell r="A374" t="str">
            <v>970300265</v>
          </cell>
          <cell r="B374" t="str">
            <v>CENTRE MEDICO CHIRURGICAL DE KOUROU</v>
          </cell>
          <cell r="C374" t="str">
            <v>EBNL</v>
          </cell>
          <cell r="D374" t="str">
            <v>zz-Guyane</v>
          </cell>
        </row>
        <row r="375">
          <cell r="A375" t="str">
            <v>970403606</v>
          </cell>
          <cell r="B375" t="str">
            <v>G.H. EST-REUNION</v>
          </cell>
          <cell r="C375" t="str">
            <v>CH</v>
          </cell>
          <cell r="D375" t="str">
            <v>zz-La Réunion</v>
          </cell>
        </row>
        <row r="376">
          <cell r="A376" t="str">
            <v>970408589</v>
          </cell>
          <cell r="B376" t="str">
            <v>CHR REUNION</v>
          </cell>
          <cell r="C376" t="str">
            <v>CHR</v>
          </cell>
          <cell r="D376" t="str">
            <v>zz-La Réunion</v>
          </cell>
          <cell r="E376">
            <v>1</v>
          </cell>
          <cell r="F376">
            <v>211</v>
          </cell>
          <cell r="G376">
            <v>20</v>
          </cell>
          <cell r="H376">
            <v>0</v>
          </cell>
          <cell r="I376">
            <v>0</v>
          </cell>
          <cell r="J376">
            <v>0</v>
          </cell>
          <cell r="K376">
            <v>490</v>
          </cell>
          <cell r="L376">
            <v>0</v>
          </cell>
          <cell r="M376">
            <v>0</v>
          </cell>
          <cell r="N376">
            <v>0</v>
          </cell>
          <cell r="O376">
            <v>1365</v>
          </cell>
          <cell r="P376">
            <v>1.7716948144301678E-2</v>
          </cell>
          <cell r="Q376">
            <v>150000</v>
          </cell>
          <cell r="R376">
            <v>2630.9455390910257</v>
          </cell>
          <cell r="S376">
            <v>152630.94553909102</v>
          </cell>
          <cell r="T376">
            <v>129766.14004077169</v>
          </cell>
          <cell r="U376">
            <v>22864.805498319329</v>
          </cell>
          <cell r="V376">
            <v>141198.54278993135</v>
          </cell>
        </row>
        <row r="377">
          <cell r="A377" t="str">
            <v>970211207</v>
          </cell>
          <cell r="B377" t="str">
            <v>CHU DE MARTINIQUE</v>
          </cell>
          <cell r="C377" t="str">
            <v>CHR</v>
          </cell>
          <cell r="D377" t="str">
            <v>zz-Martinique</v>
          </cell>
          <cell r="E377">
            <v>1</v>
          </cell>
          <cell r="F377">
            <v>865</v>
          </cell>
          <cell r="G377">
            <v>179</v>
          </cell>
          <cell r="H377">
            <v>1654</v>
          </cell>
          <cell r="I377">
            <v>542</v>
          </cell>
          <cell r="J377">
            <v>296</v>
          </cell>
          <cell r="K377">
            <v>6517</v>
          </cell>
          <cell r="L377">
            <v>23</v>
          </cell>
          <cell r="M377">
            <v>1238</v>
          </cell>
          <cell r="N377">
            <v>1194</v>
          </cell>
          <cell r="O377">
            <v>18927</v>
          </cell>
          <cell r="P377">
            <v>0.38585510086169955</v>
          </cell>
          <cell r="Q377">
            <v>150000</v>
          </cell>
          <cell r="R377">
            <v>57299.019451841348</v>
          </cell>
          <cell r="S377">
            <v>207299.01945184136</v>
          </cell>
          <cell r="T377">
            <v>185058.25365035326</v>
          </cell>
          <cell r="U377">
            <v>22240.765801488102</v>
          </cell>
          <cell r="V377">
            <v>196178.63655109733</v>
          </cell>
        </row>
        <row r="378">
          <cell r="Q378">
            <v>9600000</v>
          </cell>
        </row>
        <row r="379">
          <cell r="E379" t="str">
            <v>51 ES</v>
          </cell>
        </row>
        <row r="380">
          <cell r="E380" t="str">
            <v>37 C</v>
          </cell>
        </row>
        <row r="381">
          <cell r="E381" t="str">
            <v>14 EC</v>
          </cell>
        </row>
        <row r="382">
          <cell r="A382" t="str">
            <v>TOTAL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218193</v>
          </cell>
          <cell r="G382">
            <v>84311</v>
          </cell>
          <cell r="H382">
            <v>218782</v>
          </cell>
          <cell r="I382">
            <v>228608</v>
          </cell>
          <cell r="J382">
            <v>63927</v>
          </cell>
          <cell r="K382">
            <v>1230047</v>
          </cell>
          <cell r="L382">
            <v>16617</v>
          </cell>
          <cell r="M382">
            <v>365976</v>
          </cell>
          <cell r="N382">
            <v>216019</v>
          </cell>
          <cell r="O382">
            <v>8072848</v>
          </cell>
          <cell r="P382">
            <v>100.00000000000003</v>
          </cell>
          <cell r="Q382">
            <v>9600000</v>
          </cell>
          <cell r="R382">
            <v>14849880</v>
          </cell>
          <cell r="S382">
            <v>24449880</v>
          </cell>
          <cell r="T382">
            <v>24449880.215184733</v>
          </cell>
          <cell r="U382">
            <v>0</v>
          </cell>
          <cell r="V382">
            <v>24449880.107592367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>
        <row r="23">
          <cell r="A23" t="str">
            <v>Somme de Dotation déléguée 1ère circulaire 2017 (€)</v>
          </cell>
          <cell r="B23" t="str">
            <v>Étiquettes de colonnes</v>
          </cell>
        </row>
        <row r="24">
          <cell r="A24" t="str">
            <v>Étiquettes de lignes</v>
          </cell>
          <cell r="B24" t="str">
            <v>PHRCI</v>
          </cell>
          <cell r="C24" t="str">
            <v>PHRCK</v>
          </cell>
          <cell r="D24" t="str">
            <v>PHRCN</v>
          </cell>
          <cell r="E24" t="str">
            <v>PHRIP</v>
          </cell>
          <cell r="F24" t="str">
            <v>PREPS</v>
          </cell>
          <cell r="G24" t="str">
            <v>PRME</v>
          </cell>
          <cell r="H24" t="str">
            <v>PRMEK</v>
          </cell>
          <cell r="I24" t="str">
            <v>PRTK</v>
          </cell>
          <cell r="J24" t="str">
            <v>PRTS</v>
          </cell>
          <cell r="K24" t="str">
            <v>(vide)</v>
          </cell>
          <cell r="L24" t="str">
            <v>Total général</v>
          </cell>
        </row>
        <row r="25">
          <cell r="A25" t="str">
            <v>060000528</v>
          </cell>
          <cell r="B25">
            <v>142712</v>
          </cell>
          <cell r="C25">
            <v>134853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277565</v>
          </cell>
        </row>
        <row r="26">
          <cell r="A26" t="str">
            <v>060785011</v>
          </cell>
          <cell r="B26">
            <v>187809</v>
          </cell>
          <cell r="C26">
            <v>0</v>
          </cell>
          <cell r="D26">
            <v>428564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81670</v>
          </cell>
          <cell r="J26">
            <v>0</v>
          </cell>
          <cell r="K26">
            <v>0</v>
          </cell>
          <cell r="L26">
            <v>698043</v>
          </cell>
        </row>
        <row r="27">
          <cell r="A27" t="str">
            <v>130001647</v>
          </cell>
          <cell r="B27">
            <v>81908</v>
          </cell>
          <cell r="C27">
            <v>197593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71438</v>
          </cell>
          <cell r="J27">
            <v>0</v>
          </cell>
          <cell r="K27">
            <v>0</v>
          </cell>
          <cell r="L27">
            <v>350939</v>
          </cell>
        </row>
        <row r="28">
          <cell r="A28" t="str">
            <v>130786049</v>
          </cell>
          <cell r="B28">
            <v>205425</v>
          </cell>
          <cell r="C28">
            <v>224595</v>
          </cell>
          <cell r="D28">
            <v>272220</v>
          </cell>
          <cell r="E28">
            <v>55327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757567</v>
          </cell>
        </row>
        <row r="29">
          <cell r="A29" t="str">
            <v>140000100</v>
          </cell>
          <cell r="B29">
            <v>135708</v>
          </cell>
          <cell r="C29">
            <v>50000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185708</v>
          </cell>
        </row>
        <row r="30">
          <cell r="A30" t="str">
            <v>210780581</v>
          </cell>
          <cell r="B30">
            <v>71418</v>
          </cell>
          <cell r="C30">
            <v>0</v>
          </cell>
          <cell r="D30">
            <v>30127</v>
          </cell>
          <cell r="E30">
            <v>0</v>
          </cell>
          <cell r="F30">
            <v>0</v>
          </cell>
          <cell r="G30">
            <v>57783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159328</v>
          </cell>
        </row>
        <row r="31">
          <cell r="A31" t="str">
            <v>210987731</v>
          </cell>
          <cell r="B31">
            <v>0</v>
          </cell>
          <cell r="C31">
            <v>22811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22811</v>
          </cell>
        </row>
        <row r="32">
          <cell r="A32" t="str">
            <v>250000015</v>
          </cell>
          <cell r="B32">
            <v>53661</v>
          </cell>
          <cell r="C32">
            <v>100000</v>
          </cell>
          <cell r="D32">
            <v>115000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268661</v>
          </cell>
        </row>
        <row r="33">
          <cell r="A33" t="str">
            <v>280000134</v>
          </cell>
          <cell r="B33">
            <v>0</v>
          </cell>
          <cell r="C33">
            <v>0</v>
          </cell>
          <cell r="D33">
            <v>60591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60591</v>
          </cell>
        </row>
        <row r="34">
          <cell r="A34" t="str">
            <v>290000017</v>
          </cell>
          <cell r="B34">
            <v>40854</v>
          </cell>
          <cell r="C34">
            <v>0</v>
          </cell>
          <cell r="D34">
            <v>437962</v>
          </cell>
          <cell r="E34">
            <v>30518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509334</v>
          </cell>
        </row>
        <row r="35">
          <cell r="A35" t="str">
            <v>300780038</v>
          </cell>
          <cell r="B35">
            <v>130650</v>
          </cell>
          <cell r="C35">
            <v>0</v>
          </cell>
          <cell r="D35">
            <v>46400</v>
          </cell>
          <cell r="E35">
            <v>7781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184831</v>
          </cell>
        </row>
        <row r="36">
          <cell r="A36" t="str">
            <v>310781406</v>
          </cell>
          <cell r="B36">
            <v>254842</v>
          </cell>
          <cell r="C36">
            <v>304782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559624</v>
          </cell>
        </row>
        <row r="37">
          <cell r="A37" t="str">
            <v>310782347</v>
          </cell>
          <cell r="B37">
            <v>40979</v>
          </cell>
          <cell r="C37">
            <v>0</v>
          </cell>
          <cell r="D37">
            <v>0</v>
          </cell>
          <cell r="E37">
            <v>66952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107931</v>
          </cell>
        </row>
        <row r="38">
          <cell r="A38" t="str">
            <v>330000662</v>
          </cell>
          <cell r="B38">
            <v>44971</v>
          </cell>
          <cell r="C38">
            <v>118000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162971</v>
          </cell>
        </row>
        <row r="39">
          <cell r="A39" t="str">
            <v>330781196</v>
          </cell>
          <cell r="B39">
            <v>183280</v>
          </cell>
          <cell r="C39">
            <v>20500</v>
          </cell>
          <cell r="D39">
            <v>251375</v>
          </cell>
          <cell r="E39">
            <v>28679</v>
          </cell>
          <cell r="F39">
            <v>199840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683674</v>
          </cell>
        </row>
        <row r="40">
          <cell r="A40" t="str">
            <v>340000207</v>
          </cell>
          <cell r="B40">
            <v>72760</v>
          </cell>
          <cell r="C40">
            <v>50000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122760</v>
          </cell>
        </row>
        <row r="41">
          <cell r="A41" t="str">
            <v>340780477</v>
          </cell>
          <cell r="B41">
            <v>368928</v>
          </cell>
          <cell r="C41">
            <v>48212</v>
          </cell>
          <cell r="D41">
            <v>284284</v>
          </cell>
          <cell r="E41">
            <v>61395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762819</v>
          </cell>
        </row>
        <row r="42">
          <cell r="A42" t="str">
            <v>350002812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50000</v>
          </cell>
          <cell r="I42">
            <v>0</v>
          </cell>
          <cell r="J42">
            <v>0</v>
          </cell>
          <cell r="K42">
            <v>0</v>
          </cell>
          <cell r="L42">
            <v>50000</v>
          </cell>
        </row>
        <row r="43">
          <cell r="A43" t="str">
            <v>350005179</v>
          </cell>
          <cell r="B43">
            <v>178543</v>
          </cell>
          <cell r="C43">
            <v>0</v>
          </cell>
          <cell r="D43">
            <v>59838</v>
          </cell>
          <cell r="E43">
            <v>0</v>
          </cell>
          <cell r="F43">
            <v>92718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331099</v>
          </cell>
        </row>
        <row r="44">
          <cell r="A44" t="str">
            <v>370000481</v>
          </cell>
          <cell r="B44">
            <v>0</v>
          </cell>
          <cell r="C44">
            <v>0</v>
          </cell>
          <cell r="D44">
            <v>394482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394482</v>
          </cell>
        </row>
        <row r="45">
          <cell r="A45" t="str">
            <v>380780080</v>
          </cell>
          <cell r="B45">
            <v>154391</v>
          </cell>
          <cell r="C45">
            <v>0</v>
          </cell>
          <cell r="D45">
            <v>1094120</v>
          </cell>
          <cell r="E45">
            <v>0</v>
          </cell>
          <cell r="F45">
            <v>0</v>
          </cell>
          <cell r="G45">
            <v>50000</v>
          </cell>
          <cell r="H45">
            <v>0</v>
          </cell>
          <cell r="I45">
            <v>43800</v>
          </cell>
          <cell r="J45">
            <v>0</v>
          </cell>
          <cell r="K45">
            <v>0</v>
          </cell>
          <cell r="L45">
            <v>1342311</v>
          </cell>
        </row>
        <row r="46">
          <cell r="A46" t="str">
            <v>420784878</v>
          </cell>
          <cell r="B46">
            <v>63958</v>
          </cell>
          <cell r="C46">
            <v>265831</v>
          </cell>
          <cell r="D46">
            <v>0</v>
          </cell>
          <cell r="E46">
            <v>0</v>
          </cell>
          <cell r="F46">
            <v>102524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432313</v>
          </cell>
        </row>
        <row r="47">
          <cell r="A47" t="str">
            <v>440000289</v>
          </cell>
          <cell r="B47">
            <v>543610</v>
          </cell>
          <cell r="C47">
            <v>104398</v>
          </cell>
          <cell r="D47">
            <v>214708</v>
          </cell>
          <cell r="E47">
            <v>57938</v>
          </cell>
          <cell r="F47">
            <v>86742</v>
          </cell>
          <cell r="G47">
            <v>317472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1324868</v>
          </cell>
        </row>
        <row r="48">
          <cell r="A48" t="str">
            <v>470000316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122465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122465</v>
          </cell>
        </row>
        <row r="49">
          <cell r="A49" t="str">
            <v>490000031</v>
          </cell>
          <cell r="B49">
            <v>289485</v>
          </cell>
          <cell r="C49">
            <v>0</v>
          </cell>
          <cell r="D49">
            <v>301452</v>
          </cell>
          <cell r="E49">
            <v>21809</v>
          </cell>
          <cell r="F49">
            <v>0</v>
          </cell>
          <cell r="G49">
            <v>0</v>
          </cell>
          <cell r="H49">
            <v>0</v>
          </cell>
          <cell r="I49">
            <v>77396</v>
          </cell>
          <cell r="J49">
            <v>0</v>
          </cell>
          <cell r="K49">
            <v>0</v>
          </cell>
          <cell r="L49">
            <v>690142</v>
          </cell>
        </row>
        <row r="50">
          <cell r="A50" t="str">
            <v>490000155</v>
          </cell>
          <cell r="B50">
            <v>24055</v>
          </cell>
          <cell r="C50">
            <v>134798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158853</v>
          </cell>
        </row>
        <row r="51">
          <cell r="A51" t="str">
            <v>510000029</v>
          </cell>
          <cell r="B51">
            <v>34105</v>
          </cell>
          <cell r="C51">
            <v>0</v>
          </cell>
          <cell r="D51">
            <v>0</v>
          </cell>
          <cell r="E51">
            <v>25705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59810</v>
          </cell>
        </row>
        <row r="52">
          <cell r="A52" t="str">
            <v>540001286</v>
          </cell>
          <cell r="B52">
            <v>42750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42750</v>
          </cell>
        </row>
        <row r="53">
          <cell r="A53" t="str">
            <v>540023264</v>
          </cell>
          <cell r="B53">
            <v>254294</v>
          </cell>
          <cell r="C53">
            <v>0</v>
          </cell>
          <cell r="D53">
            <v>0</v>
          </cell>
          <cell r="E53">
            <v>0</v>
          </cell>
          <cell r="F53">
            <v>89933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344227</v>
          </cell>
        </row>
        <row r="54">
          <cell r="A54" t="str">
            <v>590000188</v>
          </cell>
          <cell r="B54">
            <v>20834</v>
          </cell>
          <cell r="C54">
            <v>273238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294072</v>
          </cell>
        </row>
        <row r="55">
          <cell r="A55" t="str">
            <v>590780193</v>
          </cell>
          <cell r="B55">
            <v>268889</v>
          </cell>
          <cell r="C55">
            <v>0</v>
          </cell>
          <cell r="D55">
            <v>505162</v>
          </cell>
          <cell r="E55">
            <v>0</v>
          </cell>
          <cell r="F55">
            <v>0</v>
          </cell>
          <cell r="G55">
            <v>0</v>
          </cell>
          <cell r="H55">
            <v>44250</v>
          </cell>
          <cell r="I55">
            <v>0</v>
          </cell>
          <cell r="J55">
            <v>0</v>
          </cell>
          <cell r="K55">
            <v>0</v>
          </cell>
          <cell r="L55">
            <v>818301</v>
          </cell>
        </row>
        <row r="56">
          <cell r="A56" t="str">
            <v>620101360</v>
          </cell>
          <cell r="B56">
            <v>40029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40029</v>
          </cell>
        </row>
        <row r="57">
          <cell r="A57" t="str">
            <v>630000479</v>
          </cell>
          <cell r="B57">
            <v>0</v>
          </cell>
          <cell r="C57">
            <v>50000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50000</v>
          </cell>
        </row>
        <row r="58">
          <cell r="A58" t="str">
            <v>630780989</v>
          </cell>
          <cell r="B58">
            <v>63740</v>
          </cell>
          <cell r="C58">
            <v>50000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113740</v>
          </cell>
        </row>
        <row r="59">
          <cell r="A59" t="str">
            <v>690000880</v>
          </cell>
          <cell r="B59">
            <v>64661</v>
          </cell>
          <cell r="C59">
            <v>142525</v>
          </cell>
          <cell r="D59">
            <v>0</v>
          </cell>
          <cell r="E59">
            <v>0</v>
          </cell>
          <cell r="F59">
            <v>153818</v>
          </cell>
          <cell r="G59">
            <v>0</v>
          </cell>
          <cell r="H59">
            <v>0</v>
          </cell>
          <cell r="I59">
            <v>119250</v>
          </cell>
          <cell r="J59">
            <v>0</v>
          </cell>
          <cell r="K59">
            <v>0</v>
          </cell>
          <cell r="L59">
            <v>480254</v>
          </cell>
        </row>
        <row r="60">
          <cell r="A60" t="str">
            <v>690781810</v>
          </cell>
          <cell r="B60">
            <v>317208</v>
          </cell>
          <cell r="C60">
            <v>260959</v>
          </cell>
          <cell r="D60">
            <v>788889</v>
          </cell>
          <cell r="E60">
            <v>0</v>
          </cell>
          <cell r="F60">
            <v>152554</v>
          </cell>
          <cell r="G60">
            <v>0</v>
          </cell>
          <cell r="H60">
            <v>0</v>
          </cell>
          <cell r="I60">
            <v>104919</v>
          </cell>
          <cell r="J60">
            <v>0</v>
          </cell>
          <cell r="K60">
            <v>0</v>
          </cell>
          <cell r="L60">
            <v>1624529</v>
          </cell>
        </row>
        <row r="61">
          <cell r="A61" t="str">
            <v>750000549</v>
          </cell>
          <cell r="B61">
            <v>74513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74513</v>
          </cell>
        </row>
        <row r="62">
          <cell r="A62" t="str">
            <v>750034308</v>
          </cell>
          <cell r="B62">
            <v>0</v>
          </cell>
          <cell r="C62">
            <v>0</v>
          </cell>
          <cell r="D62">
            <v>0</v>
          </cell>
          <cell r="E62">
            <v>36756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36756</v>
          </cell>
        </row>
        <row r="63">
          <cell r="A63" t="str">
            <v>750050940</v>
          </cell>
          <cell r="B63">
            <v>0</v>
          </cell>
          <cell r="C63">
            <v>150000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16425</v>
          </cell>
          <cell r="J63">
            <v>0</v>
          </cell>
          <cell r="K63">
            <v>0</v>
          </cell>
          <cell r="L63">
            <v>166425</v>
          </cell>
        </row>
        <row r="64">
          <cell r="A64" t="str">
            <v>750140014</v>
          </cell>
          <cell r="B64">
            <v>49250</v>
          </cell>
          <cell r="C64">
            <v>0</v>
          </cell>
          <cell r="D64">
            <v>177219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226469</v>
          </cell>
        </row>
        <row r="65">
          <cell r="A65" t="str">
            <v>750160012</v>
          </cell>
          <cell r="B65">
            <v>0</v>
          </cell>
          <cell r="C65">
            <v>459780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459780</v>
          </cell>
        </row>
        <row r="66">
          <cell r="A66" t="str">
            <v>760000166</v>
          </cell>
          <cell r="B66">
            <v>31472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31472</v>
          </cell>
        </row>
        <row r="67">
          <cell r="A67" t="str">
            <v>760780239</v>
          </cell>
          <cell r="B67">
            <v>32937</v>
          </cell>
          <cell r="C67">
            <v>0</v>
          </cell>
          <cell r="D67">
            <v>229934</v>
          </cell>
          <cell r="E67">
            <v>38706</v>
          </cell>
          <cell r="F67">
            <v>87201</v>
          </cell>
          <cell r="G67">
            <v>0</v>
          </cell>
          <cell r="H67">
            <v>0</v>
          </cell>
          <cell r="I67">
            <v>72550</v>
          </cell>
          <cell r="J67">
            <v>0</v>
          </cell>
          <cell r="K67">
            <v>0</v>
          </cell>
          <cell r="L67">
            <v>461328</v>
          </cell>
        </row>
        <row r="68">
          <cell r="A68" t="str">
            <v>780001236</v>
          </cell>
          <cell r="B68">
            <v>118950</v>
          </cell>
          <cell r="C68">
            <v>0</v>
          </cell>
          <cell r="D68">
            <v>0</v>
          </cell>
          <cell r="E68">
            <v>11203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130153</v>
          </cell>
        </row>
        <row r="69">
          <cell r="A69" t="str">
            <v>800000044</v>
          </cell>
          <cell r="B69">
            <v>27192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40857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68049</v>
          </cell>
        </row>
        <row r="70">
          <cell r="A70" t="str">
            <v>850000019</v>
          </cell>
          <cell r="B70">
            <v>69615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69615</v>
          </cell>
        </row>
        <row r="71">
          <cell r="A71" t="str">
            <v>860014208</v>
          </cell>
          <cell r="B71">
            <v>100327</v>
          </cell>
          <cell r="C71">
            <v>0</v>
          </cell>
          <cell r="D71">
            <v>187496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287823</v>
          </cell>
        </row>
        <row r="72">
          <cell r="A72" t="str">
            <v>870000015</v>
          </cell>
          <cell r="B72">
            <v>106723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106723</v>
          </cell>
        </row>
        <row r="73">
          <cell r="A73" t="str">
            <v>940000664</v>
          </cell>
          <cell r="B73">
            <v>0</v>
          </cell>
          <cell r="C73">
            <v>881384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881384</v>
          </cell>
        </row>
        <row r="74">
          <cell r="A74" t="str">
            <v>970211207</v>
          </cell>
          <cell r="B74">
            <v>94682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94682</v>
          </cell>
        </row>
        <row r="75">
          <cell r="A75" t="str">
            <v>(vide)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950110015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32429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32429</v>
          </cell>
        </row>
        <row r="77">
          <cell r="A77" t="str">
            <v>920000684</v>
          </cell>
          <cell r="B77">
            <v>0</v>
          </cell>
          <cell r="C77">
            <v>0</v>
          </cell>
          <cell r="D77">
            <v>46200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46200</v>
          </cell>
        </row>
        <row r="78">
          <cell r="A78" t="str">
            <v>670780055</v>
          </cell>
          <cell r="B78">
            <v>417330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417330</v>
          </cell>
        </row>
        <row r="79">
          <cell r="A79" t="str">
            <v>590051801</v>
          </cell>
          <cell r="B79">
            <v>148411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148411</v>
          </cell>
        </row>
        <row r="80">
          <cell r="A80" t="str">
            <v>750712184</v>
          </cell>
          <cell r="B80">
            <v>1767865</v>
          </cell>
          <cell r="C80">
            <v>914044</v>
          </cell>
          <cell r="D80">
            <v>2344825</v>
          </cell>
          <cell r="E80">
            <v>177764</v>
          </cell>
          <cell r="F80">
            <v>268555</v>
          </cell>
          <cell r="G80">
            <v>0</v>
          </cell>
          <cell r="H80">
            <v>0</v>
          </cell>
          <cell r="I80">
            <v>425963</v>
          </cell>
          <cell r="J80">
            <v>308557</v>
          </cell>
          <cell r="K80">
            <v>0</v>
          </cell>
          <cell r="L80">
            <v>6207573</v>
          </cell>
        </row>
        <row r="81">
          <cell r="A81" t="str">
            <v>AGF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Total général</v>
          </cell>
          <cell r="B82">
            <v>7415724</v>
          </cell>
          <cell r="C82">
            <v>4958303</v>
          </cell>
          <cell r="D82">
            <v>8270848</v>
          </cell>
          <cell r="E82">
            <v>620533</v>
          </cell>
          <cell r="F82">
            <v>1388779</v>
          </cell>
          <cell r="G82">
            <v>466112</v>
          </cell>
          <cell r="H82">
            <v>94250</v>
          </cell>
          <cell r="I82">
            <v>1013411</v>
          </cell>
          <cell r="J82">
            <v>308557</v>
          </cell>
          <cell r="K82">
            <v>0</v>
          </cell>
          <cell r="L82">
            <v>24536517</v>
          </cell>
        </row>
        <row r="86">
          <cell r="B86" t="str">
            <v>Étiquettes de colonnes</v>
          </cell>
        </row>
        <row r="87">
          <cell r="B87" t="str">
            <v>PHRCI</v>
          </cell>
          <cell r="C87" t="str">
            <v>PHRCK</v>
          </cell>
          <cell r="D87" t="str">
            <v>PHRCN</v>
          </cell>
          <cell r="E87" t="str">
            <v>PHRIP</v>
          </cell>
          <cell r="F87" t="str">
            <v>PREPS</v>
          </cell>
          <cell r="G87" t="str">
            <v>PRME</v>
          </cell>
          <cell r="H87" t="str">
            <v>PRMEK</v>
          </cell>
          <cell r="I87" t="str">
            <v>PRTK</v>
          </cell>
          <cell r="J87" t="str">
            <v>PRTS</v>
          </cell>
          <cell r="K87" t="str">
            <v>Total général</v>
          </cell>
        </row>
        <row r="88">
          <cell r="A88" t="str">
            <v>Nombre de FINESS</v>
          </cell>
          <cell r="B88">
            <v>194</v>
          </cell>
          <cell r="C88">
            <v>68</v>
          </cell>
          <cell r="D88">
            <v>75</v>
          </cell>
          <cell r="E88">
            <v>21</v>
          </cell>
          <cell r="F88">
            <v>14</v>
          </cell>
          <cell r="G88">
            <v>4</v>
          </cell>
          <cell r="H88">
            <v>2</v>
          </cell>
          <cell r="I88">
            <v>21</v>
          </cell>
          <cell r="J88">
            <v>2</v>
          </cell>
          <cell r="K88">
            <v>401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-2015"/>
      <sheetName val="C1-2016"/>
      <sheetName val="C2-2016"/>
      <sheetName val="C1-2017"/>
      <sheetName val="Déclarations RIHN"/>
      <sheetName val="Déclarations LC"/>
    </sheetNames>
    <sheetDataSet>
      <sheetData sheetId="0"/>
      <sheetData sheetId="1"/>
      <sheetData sheetId="2"/>
      <sheetData sheetId="3">
        <row r="1">
          <cell r="B1" t="str">
            <v>Raison Sociale</v>
          </cell>
          <cell r="C1" t="str">
            <v>Catégorie</v>
          </cell>
          <cell r="D1" t="str">
            <v>Région</v>
          </cell>
          <cell r="E1" t="str">
            <v>Dotation C1 2016</v>
          </cell>
          <cell r="F1" t="str">
            <v>Dotation C2 2016</v>
          </cell>
          <cell r="G1" t="str">
            <v>Dotation 2016</v>
          </cell>
          <cell r="H1" t="str">
            <v>Part_hist * Coeff_chgt_env * Dotation 2016</v>
          </cell>
          <cell r="I1" t="str">
            <v>Dotation Labo génétique 2015 au prorata/30 M€</v>
          </cell>
          <cell r="J1" t="str">
            <v>Déclaration RIHN 2016</v>
          </cell>
          <cell r="K1" t="str">
            <v>Déclaration LC 2016</v>
          </cell>
          <cell r="L1" t="str">
            <v>Conserv_part_labo * (1-Part_hist)% * Dotation Labo Génétique au prorata sur 30 M€</v>
          </cell>
          <cell r="M1" t="str">
            <v>(1-Part_hist) % * tx_couv_RIHN * Déclaration RIHN 2016</v>
          </cell>
          <cell r="N1" t="str">
            <v>(1-Part_hist)% * tx_couv_LC * Déclaration LC 2016</v>
          </cell>
          <cell r="O1" t="str">
            <v>Dotation C1 2017</v>
          </cell>
          <cell r="P1" t="str">
            <v>Effet revenu 2017 vs 2016</v>
          </cell>
          <cell r="Q1" t="str">
            <v>Ecart Dotation 2017 vs Montant déclaré 2016</v>
          </cell>
        </row>
        <row r="2">
          <cell r="B2" t="str">
            <v>CH DU HAUT BUGEY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869.4</v>
          </cell>
          <cell r="K2">
            <v>4252.5</v>
          </cell>
          <cell r="L2">
            <v>0</v>
          </cell>
          <cell r="M2">
            <v>217.35</v>
          </cell>
          <cell r="N2">
            <v>340.02457157540647</v>
          </cell>
          <cell r="O2">
            <v>557.37457157540643</v>
          </cell>
          <cell r="P2">
            <v>557.37457157540643</v>
          </cell>
          <cell r="Q2">
            <v>-4564.5254284245939</v>
          </cell>
        </row>
        <row r="3">
          <cell r="B3" t="str">
            <v>CH BOURG-EN-BRESSE</v>
          </cell>
          <cell r="C3" t="str">
            <v>CH</v>
          </cell>
          <cell r="D3" t="str">
            <v>Rhône-Alpes Auvergne</v>
          </cell>
          <cell r="E3">
            <v>15224.24224444854</v>
          </cell>
          <cell r="F3">
            <v>25876.115974059881</v>
          </cell>
          <cell r="G3">
            <v>41100.358218508423</v>
          </cell>
          <cell r="H3">
            <v>30819.346330086875</v>
          </cell>
          <cell r="I3">
            <v>0</v>
          </cell>
          <cell r="J3">
            <v>0</v>
          </cell>
          <cell r="K3">
            <v>52331.4</v>
          </cell>
          <cell r="L3">
            <v>0</v>
          </cell>
          <cell r="M3">
            <v>0</v>
          </cell>
          <cell r="N3">
            <v>4184.3531722377957</v>
          </cell>
          <cell r="O3">
            <v>35003.699502324671</v>
          </cell>
          <cell r="P3">
            <v>-6096.6587161837524</v>
          </cell>
          <cell r="Q3">
            <v>-17327.700497675331</v>
          </cell>
        </row>
        <row r="4">
          <cell r="B4" t="str">
            <v>CH BELLEY</v>
          </cell>
          <cell r="C4" t="str">
            <v>CH</v>
          </cell>
          <cell r="D4" t="str">
            <v>Rhône-Alpes Auvergne</v>
          </cell>
          <cell r="E4">
            <v>2177.0788311077049</v>
          </cell>
          <cell r="F4">
            <v>4338.5341492299349</v>
          </cell>
          <cell r="G4">
            <v>6515.6129803376398</v>
          </cell>
          <cell r="H4">
            <v>4885.7708715396875</v>
          </cell>
          <cell r="I4">
            <v>0</v>
          </cell>
          <cell r="J4">
            <v>707.4</v>
          </cell>
          <cell r="K4">
            <v>7973.1</v>
          </cell>
          <cell r="L4">
            <v>0</v>
          </cell>
          <cell r="M4">
            <v>176.85</v>
          </cell>
          <cell r="N4">
            <v>637.51908562677795</v>
          </cell>
          <cell r="O4">
            <v>5700.139957166466</v>
          </cell>
          <cell r="P4">
            <v>-815.47302317117374</v>
          </cell>
          <cell r="Q4">
            <v>-2980.360042833534</v>
          </cell>
        </row>
        <row r="5">
          <cell r="B5" t="str">
            <v>CENTRE HOSPITALIER DE SAINT QUENTIN</v>
          </cell>
          <cell r="C5" t="str">
            <v>CH</v>
          </cell>
          <cell r="D5" t="str">
            <v>Nord-Pas-de-Calais Picardie</v>
          </cell>
          <cell r="E5">
            <v>19812.2080532738</v>
          </cell>
          <cell r="F5">
            <v>25.954601742237518</v>
          </cell>
          <cell r="G5">
            <v>19838.162655016036</v>
          </cell>
          <cell r="H5">
            <v>14875.763421989059</v>
          </cell>
          <cell r="I5">
            <v>0</v>
          </cell>
          <cell r="J5">
            <v>17641.599999999999</v>
          </cell>
          <cell r="K5">
            <v>35991</v>
          </cell>
          <cell r="L5">
            <v>0</v>
          </cell>
          <cell r="M5">
            <v>4410.3999999999996</v>
          </cell>
          <cell r="N5">
            <v>2877.7952629207416</v>
          </cell>
          <cell r="O5">
            <v>22163.958684909801</v>
          </cell>
          <cell r="P5">
            <v>2325.7960298937651</v>
          </cell>
          <cell r="Q5">
            <v>-31468.641315090197</v>
          </cell>
        </row>
        <row r="6">
          <cell r="B6" t="str">
            <v>CENTRE HOSPITALIER DE LAON</v>
          </cell>
          <cell r="C6" t="str">
            <v>CH</v>
          </cell>
          <cell r="D6" t="str">
            <v>Nord-Pas-de-Calais Picardie</v>
          </cell>
          <cell r="E6">
            <v>6112.1912309682621</v>
          </cell>
          <cell r="F6">
            <v>2538.804986420696</v>
          </cell>
          <cell r="G6">
            <v>8650.996217388958</v>
          </cell>
          <cell r="H6">
            <v>6487.0006024404356</v>
          </cell>
          <cell r="I6">
            <v>0</v>
          </cell>
          <cell r="J6">
            <v>0</v>
          </cell>
          <cell r="K6">
            <v>14237.1</v>
          </cell>
          <cell r="L6">
            <v>0</v>
          </cell>
          <cell r="M6">
            <v>0</v>
          </cell>
          <cell r="N6">
            <v>1138.3806767727735</v>
          </cell>
          <cell r="O6">
            <v>7625.3812792132094</v>
          </cell>
          <cell r="P6">
            <v>-1025.6149381757486</v>
          </cell>
          <cell r="Q6">
            <v>-6611.718720786791</v>
          </cell>
        </row>
        <row r="7">
          <cell r="B7" t="str">
            <v>CENTRE HOSPITALIER DE CHATEAU THIERRY</v>
          </cell>
          <cell r="C7" t="str">
            <v>CH</v>
          </cell>
          <cell r="D7" t="str">
            <v>Nord-Pas-de-Calais Picardie</v>
          </cell>
          <cell r="E7">
            <v>2171.8372582090724</v>
          </cell>
          <cell r="F7">
            <v>2633.4836657761302</v>
          </cell>
          <cell r="G7">
            <v>4805.3209239852022</v>
          </cell>
          <cell r="H7">
            <v>3603.2982728802995</v>
          </cell>
          <cell r="I7">
            <v>0</v>
          </cell>
          <cell r="J7">
            <v>388.8</v>
          </cell>
          <cell r="K7">
            <v>15808.5</v>
          </cell>
          <cell r="L7">
            <v>0</v>
          </cell>
          <cell r="M7">
            <v>97.2</v>
          </cell>
          <cell r="N7">
            <v>1264.027851793019</v>
          </cell>
          <cell r="O7">
            <v>4964.526124673318</v>
          </cell>
          <cell r="P7">
            <v>159.20520068811584</v>
          </cell>
          <cell r="Q7">
            <v>-11232.773875326682</v>
          </cell>
        </row>
        <row r="8">
          <cell r="B8" t="str">
            <v>CENTRE HOSPITALIER MOULINS YZEURE</v>
          </cell>
          <cell r="C8" t="str">
            <v>CH</v>
          </cell>
          <cell r="D8" t="str">
            <v>Rhône-Alpes Auvergne</v>
          </cell>
          <cell r="E8">
            <v>4811.6328138456629</v>
          </cell>
          <cell r="F8">
            <v>4554.465639156223</v>
          </cell>
          <cell r="G8">
            <v>9366.0984530018868</v>
          </cell>
          <cell r="H8">
            <v>7023.2242368818888</v>
          </cell>
          <cell r="I8">
            <v>0</v>
          </cell>
          <cell r="J8">
            <v>648</v>
          </cell>
          <cell r="K8">
            <v>19812.599999999999</v>
          </cell>
          <cell r="L8">
            <v>0</v>
          </cell>
          <cell r="M8">
            <v>162</v>
          </cell>
          <cell r="N8">
            <v>1584.1906706160839</v>
          </cell>
          <cell r="O8">
            <v>8769.4149074979723</v>
          </cell>
          <cell r="P8">
            <v>-596.6835455039145</v>
          </cell>
          <cell r="Q8">
            <v>-11691.185092502026</v>
          </cell>
        </row>
        <row r="9">
          <cell r="B9" t="str">
            <v>CENTRE HOSPITALIER DE MONTLUCON</v>
          </cell>
          <cell r="C9" t="str">
            <v>CH</v>
          </cell>
          <cell r="D9" t="str">
            <v>Rhône-Alpes Auvergne</v>
          </cell>
          <cell r="E9">
            <v>712.24370190511922</v>
          </cell>
          <cell r="F9">
            <v>0</v>
          </cell>
          <cell r="G9">
            <v>712.24370190511922</v>
          </cell>
          <cell r="H9">
            <v>534.08014605945812</v>
          </cell>
          <cell r="I9">
            <v>0</v>
          </cell>
          <cell r="J9">
            <v>2905.2</v>
          </cell>
          <cell r="K9">
            <v>5305.5</v>
          </cell>
          <cell r="L9">
            <v>0</v>
          </cell>
          <cell r="M9">
            <v>726.3</v>
          </cell>
          <cell r="N9">
            <v>424.2211321559833</v>
          </cell>
          <cell r="O9">
            <v>1684.6012782154414</v>
          </cell>
          <cell r="P9">
            <v>972.3575763103222</v>
          </cell>
          <cell r="Q9">
            <v>-6526.0987217845586</v>
          </cell>
        </row>
        <row r="10">
          <cell r="B10" t="str">
            <v>CENTRE HOSPITALIER DE VICHY</v>
          </cell>
          <cell r="C10" t="str">
            <v>CH</v>
          </cell>
          <cell r="D10" t="str">
            <v>Rhône-Alpes Auvergne</v>
          </cell>
          <cell r="E10">
            <v>12446.875016239286</v>
          </cell>
          <cell r="F10">
            <v>21686.323364725893</v>
          </cell>
          <cell r="G10">
            <v>34133.198380965179</v>
          </cell>
          <cell r="H10">
            <v>25594.980381042125</v>
          </cell>
          <cell r="I10">
            <v>0</v>
          </cell>
          <cell r="J10">
            <v>2999.7</v>
          </cell>
          <cell r="K10">
            <v>92511.45</v>
          </cell>
          <cell r="L10">
            <v>0</v>
          </cell>
          <cell r="M10">
            <v>749.92499999999995</v>
          </cell>
          <cell r="N10">
            <v>7397.0996242374213</v>
          </cell>
          <cell r="O10">
            <v>33742.005005279549</v>
          </cell>
          <cell r="P10">
            <v>-391.1933756856306</v>
          </cell>
          <cell r="Q10">
            <v>-61769.144994720453</v>
          </cell>
        </row>
        <row r="11">
          <cell r="B11" t="str">
            <v>CH ESCARTONS</v>
          </cell>
          <cell r="C11" t="str">
            <v>CH</v>
          </cell>
          <cell r="D11" t="str">
            <v>Provence-Alpes-Côte-d'Azur</v>
          </cell>
          <cell r="E11">
            <v>3079.1922983202721</v>
          </cell>
          <cell r="F11">
            <v>3249.1144707513877</v>
          </cell>
          <cell r="G11">
            <v>6328.3067690716598</v>
          </cell>
          <cell r="H11">
            <v>4745.3182028769825</v>
          </cell>
          <cell r="I11">
            <v>0</v>
          </cell>
          <cell r="J11">
            <v>75.599999999999994</v>
          </cell>
          <cell r="K11">
            <v>26262.9</v>
          </cell>
          <cell r="L11">
            <v>0</v>
          </cell>
          <cell r="M11">
            <v>18.899999999999999</v>
          </cell>
          <cell r="N11">
            <v>2099.9485763263356</v>
          </cell>
          <cell r="O11">
            <v>6864.1667792033177</v>
          </cell>
          <cell r="P11">
            <v>535.86001013165787</v>
          </cell>
          <cell r="Q11">
            <v>-19474.333220796685</v>
          </cell>
        </row>
        <row r="12">
          <cell r="B12" t="str">
            <v>CHICAS GAP-SISTERON</v>
          </cell>
          <cell r="C12" t="str">
            <v>CH</v>
          </cell>
          <cell r="D12" t="str">
            <v>Provence-Alpes-Côte-d'Azur</v>
          </cell>
          <cell r="E12">
            <v>12401.413011522069</v>
          </cell>
          <cell r="F12">
            <v>16652.016344641142</v>
          </cell>
          <cell r="G12">
            <v>29053.429356163211</v>
          </cell>
          <cell r="H12">
            <v>21785.885578999274</v>
          </cell>
          <cell r="I12">
            <v>0</v>
          </cell>
          <cell r="J12">
            <v>3404.7</v>
          </cell>
          <cell r="K12">
            <v>87663.6</v>
          </cell>
          <cell r="L12">
            <v>0</v>
          </cell>
          <cell r="M12">
            <v>851.17499999999995</v>
          </cell>
          <cell r="N12">
            <v>7009.4716126414587</v>
          </cell>
          <cell r="O12">
            <v>29646.532191640734</v>
          </cell>
          <cell r="P12">
            <v>593.1028354775226</v>
          </cell>
          <cell r="Q12">
            <v>-61421.767808359276</v>
          </cell>
        </row>
        <row r="13">
          <cell r="B13" t="str">
            <v>CENTRE ANTOINE LACASSAGNE</v>
          </cell>
          <cell r="C13" t="str">
            <v>CLCC</v>
          </cell>
          <cell r="D13" t="str">
            <v>Provence-Alpes-Côte-d'Azur</v>
          </cell>
          <cell r="E13">
            <v>558227.66993686825</v>
          </cell>
          <cell r="F13">
            <v>92005.263414745146</v>
          </cell>
          <cell r="G13">
            <v>650232.93335161335</v>
          </cell>
          <cell r="H13">
            <v>487581.00505234319</v>
          </cell>
          <cell r="I13">
            <v>38942.660053869775</v>
          </cell>
          <cell r="J13">
            <v>25442.1</v>
          </cell>
          <cell r="K13">
            <v>150276.6</v>
          </cell>
          <cell r="L13">
            <v>0</v>
          </cell>
          <cell r="M13">
            <v>6360.5249999999996</v>
          </cell>
          <cell r="N13">
            <v>12015.92863793268</v>
          </cell>
          <cell r="O13">
            <v>505957.4586902759</v>
          </cell>
          <cell r="P13">
            <v>-144275.47466133744</v>
          </cell>
          <cell r="Q13">
            <v>330238.75869027595</v>
          </cell>
        </row>
        <row r="14">
          <cell r="B14" t="str">
            <v>INSTITUT ARNAULT TZANCK</v>
          </cell>
          <cell r="C14" t="str">
            <v>Clinique</v>
          </cell>
          <cell r="D14" t="str">
            <v>Provence-Alpes-Côte-d'Azur</v>
          </cell>
          <cell r="E14">
            <v>476.76581103080241</v>
          </cell>
          <cell r="F14">
            <v>501.55413966749563</v>
          </cell>
          <cell r="G14">
            <v>978.31995069829804</v>
          </cell>
          <cell r="H14">
            <v>733.59899254178777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733.59899254178777</v>
          </cell>
          <cell r="P14">
            <v>-244.72095815651028</v>
          </cell>
          <cell r="Q14">
            <v>733.59899254178777</v>
          </cell>
        </row>
        <row r="15">
          <cell r="B15" t="str">
            <v>CH DE GRASSE</v>
          </cell>
          <cell r="C15" t="str">
            <v>CH</v>
          </cell>
          <cell r="D15" t="str">
            <v>Provence-Alpes-Côte-d'Azur</v>
          </cell>
          <cell r="E15">
            <v>0</v>
          </cell>
          <cell r="F15">
            <v>5322.3804062719364</v>
          </cell>
          <cell r="G15">
            <v>5322.3804062719364</v>
          </cell>
          <cell r="H15">
            <v>3991.0183791900831</v>
          </cell>
          <cell r="I15">
            <v>0</v>
          </cell>
          <cell r="J15">
            <v>0</v>
          </cell>
          <cell r="K15">
            <v>58307.85</v>
          </cell>
          <cell r="L15">
            <v>0</v>
          </cell>
          <cell r="M15">
            <v>0</v>
          </cell>
          <cell r="N15">
            <v>4662.2226256867871</v>
          </cell>
          <cell r="O15">
            <v>8653.2410048768706</v>
          </cell>
          <cell r="P15">
            <v>3330.8605986049342</v>
          </cell>
          <cell r="Q15">
            <v>-49654.608995123126</v>
          </cell>
        </row>
        <row r="16">
          <cell r="B16" t="str">
            <v>HOPITAUX PEDIATRIQUES NICE CHU LENVAL</v>
          </cell>
          <cell r="C16" t="str">
            <v>EBNL</v>
          </cell>
          <cell r="D16" t="str">
            <v>Provence-Alpes-Côte-d'Azur</v>
          </cell>
          <cell r="E16">
            <v>48219.23755608232</v>
          </cell>
          <cell r="F16">
            <v>0</v>
          </cell>
          <cell r="G16">
            <v>48219.23755608232</v>
          </cell>
          <cell r="H16">
            <v>36157.48004221567</v>
          </cell>
          <cell r="I16">
            <v>0</v>
          </cell>
          <cell r="J16">
            <v>20949.3</v>
          </cell>
          <cell r="K16">
            <v>185928.75</v>
          </cell>
          <cell r="L16">
            <v>0</v>
          </cell>
          <cell r="M16">
            <v>5237.3249999999998</v>
          </cell>
          <cell r="N16">
            <v>14866.629879435826</v>
          </cell>
          <cell r="O16">
            <v>56261.434921651497</v>
          </cell>
          <cell r="P16">
            <v>8042.1973655691763</v>
          </cell>
          <cell r="Q16">
            <v>-150616.61507834849</v>
          </cell>
        </row>
        <row r="17">
          <cell r="B17" t="str">
            <v>CH D'ANTIBES JUAN LES PINS</v>
          </cell>
          <cell r="C17" t="str">
            <v>CH</v>
          </cell>
          <cell r="D17" t="str">
            <v>Provence-Alpes-Côte-d'Azur</v>
          </cell>
          <cell r="E17">
            <v>13265.907576657999</v>
          </cell>
          <cell r="F17">
            <v>12168.360381618804</v>
          </cell>
          <cell r="G17">
            <v>25434.267958276803</v>
          </cell>
          <cell r="H17">
            <v>19072.036031680404</v>
          </cell>
          <cell r="I17">
            <v>0</v>
          </cell>
          <cell r="J17">
            <v>2646</v>
          </cell>
          <cell r="K17">
            <v>65577.600000000006</v>
          </cell>
          <cell r="L17">
            <v>0</v>
          </cell>
          <cell r="M17">
            <v>661.5</v>
          </cell>
          <cell r="N17">
            <v>5243.5027266180778</v>
          </cell>
          <cell r="O17">
            <v>24977.03875829848</v>
          </cell>
          <cell r="P17">
            <v>-457.22919997832287</v>
          </cell>
          <cell r="Q17">
            <v>-43246.561241701522</v>
          </cell>
        </row>
        <row r="18">
          <cell r="B18" t="str">
            <v>CHU DE NICE</v>
          </cell>
          <cell r="C18" t="str">
            <v>CHR/U</v>
          </cell>
          <cell r="D18" t="str">
            <v>Provence-Alpes-Côte-d'Azur</v>
          </cell>
          <cell r="E18">
            <v>6356013.3286934569</v>
          </cell>
          <cell r="F18">
            <v>2250332.0370328324</v>
          </cell>
          <cell r="G18">
            <v>8606345.3657262884</v>
          </cell>
          <cell r="H18">
            <v>6453518.8976336522</v>
          </cell>
          <cell r="I18">
            <v>400438.4409150359</v>
          </cell>
          <cell r="J18">
            <v>2420407.0499999998</v>
          </cell>
          <cell r="K18">
            <v>5460531.8499999987</v>
          </cell>
          <cell r="L18">
            <v>0</v>
          </cell>
          <cell r="M18">
            <v>605101.76249999995</v>
          </cell>
          <cell r="N18">
            <v>436617.28462554055</v>
          </cell>
          <cell r="O18">
            <v>7495237.9447591929</v>
          </cell>
          <cell r="P18">
            <v>-1111107.4209670955</v>
          </cell>
          <cell r="Q18">
            <v>-385700.95524080563</v>
          </cell>
        </row>
        <row r="19">
          <cell r="B19" t="str">
            <v>HOPITAL PRIVE GERIATRIQUE LES SOURCES</v>
          </cell>
          <cell r="C19" t="str">
            <v>EBNL</v>
          </cell>
          <cell r="D19" t="str">
            <v>Provence-Alpes-Côte-d'Azur</v>
          </cell>
          <cell r="E19">
            <v>1031.255049255737</v>
          </cell>
          <cell r="F19">
            <v>2403.9688986221272</v>
          </cell>
          <cell r="G19">
            <v>3435.2239478778642</v>
          </cell>
          <cell r="H19">
            <v>2575.92296417942</v>
          </cell>
          <cell r="I19">
            <v>0</v>
          </cell>
          <cell r="J19">
            <v>3024</v>
          </cell>
          <cell r="K19">
            <v>13683.6</v>
          </cell>
          <cell r="L19">
            <v>0</v>
          </cell>
          <cell r="M19">
            <v>756</v>
          </cell>
          <cell r="N19">
            <v>1094.1235103137524</v>
          </cell>
          <cell r="O19">
            <v>4426.0464744931724</v>
          </cell>
          <cell r="P19">
            <v>990.82252661530811</v>
          </cell>
          <cell r="Q19">
            <v>-12281.553525506828</v>
          </cell>
        </row>
        <row r="20">
          <cell r="B20" t="str">
            <v>CH VALS D'ARDECHE</v>
          </cell>
          <cell r="C20" t="str">
            <v>CH</v>
          </cell>
          <cell r="D20" t="str">
            <v>Rhône-Alpes Auvergne</v>
          </cell>
          <cell r="E20">
            <v>470.60007147657291</v>
          </cell>
          <cell r="F20">
            <v>492.04363202909002</v>
          </cell>
          <cell r="G20">
            <v>962.64370350566287</v>
          </cell>
          <cell r="H20">
            <v>721.84406600763623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721.84406600763623</v>
          </cell>
          <cell r="P20">
            <v>-240.79963749802664</v>
          </cell>
          <cell r="Q20">
            <v>721.84406600763623</v>
          </cell>
        </row>
        <row r="21">
          <cell r="B21" t="str">
            <v>CH ARDECHE MERIDIONALE</v>
          </cell>
          <cell r="C21" t="str">
            <v>CH</v>
          </cell>
          <cell r="D21" t="str">
            <v>Rhône-Alpes Auvergne</v>
          </cell>
          <cell r="E21">
            <v>2568.8370722140926</v>
          </cell>
          <cell r="F21">
            <v>3437.5201497481594</v>
          </cell>
          <cell r="G21">
            <v>6006.357221962252</v>
          </cell>
          <cell r="H21">
            <v>4503.9024336900547</v>
          </cell>
          <cell r="I21">
            <v>0</v>
          </cell>
          <cell r="J21">
            <v>405</v>
          </cell>
          <cell r="K21">
            <v>21231.45</v>
          </cell>
          <cell r="L21">
            <v>0</v>
          </cell>
          <cell r="M21">
            <v>101.25</v>
          </cell>
          <cell r="N21">
            <v>1697.6401387829897</v>
          </cell>
          <cell r="O21">
            <v>6302.7925724730449</v>
          </cell>
          <cell r="P21">
            <v>296.43535051079289</v>
          </cell>
          <cell r="Q21">
            <v>-15333.657427526956</v>
          </cell>
        </row>
        <row r="22">
          <cell r="B22" t="str">
            <v>CH ARDECHE-NORD</v>
          </cell>
          <cell r="C22" t="str">
            <v>CH</v>
          </cell>
          <cell r="D22" t="str">
            <v>Rhône-Alpes Auvergne</v>
          </cell>
          <cell r="E22">
            <v>128276.66863017579</v>
          </cell>
          <cell r="F22">
            <v>4801.6569393176742</v>
          </cell>
          <cell r="G22">
            <v>133078.32556949346</v>
          </cell>
          <cell r="H22">
            <v>99789.568328076697</v>
          </cell>
          <cell r="I22">
            <v>0</v>
          </cell>
          <cell r="J22">
            <v>4854.6000000000004</v>
          </cell>
          <cell r="K22">
            <v>59956.2</v>
          </cell>
          <cell r="L22">
            <v>0</v>
          </cell>
          <cell r="M22">
            <v>1213.6500000000001</v>
          </cell>
          <cell r="N22">
            <v>4794.0226262879205</v>
          </cell>
          <cell r="O22">
            <v>105797.24095436461</v>
          </cell>
          <cell r="P22">
            <v>-27281.084615128857</v>
          </cell>
          <cell r="Q22">
            <v>40986.440954364603</v>
          </cell>
        </row>
        <row r="23">
          <cell r="B23" t="str">
            <v>CH DE CHARLEVILLE MEZIERES</v>
          </cell>
          <cell r="C23" t="str">
            <v>CH</v>
          </cell>
          <cell r="D23" t="str">
            <v>Alsace Champagne-Ardennes Lorraine</v>
          </cell>
          <cell r="E23">
            <v>70211.873859648185</v>
          </cell>
          <cell r="F23">
            <v>22932.876303535661</v>
          </cell>
          <cell r="G23">
            <v>93144.750163183839</v>
          </cell>
          <cell r="H23">
            <v>69845.140980203316</v>
          </cell>
          <cell r="I23">
            <v>0</v>
          </cell>
          <cell r="J23">
            <v>7978.5</v>
          </cell>
          <cell r="K23">
            <v>112452.3</v>
          </cell>
          <cell r="L23">
            <v>0</v>
          </cell>
          <cell r="M23">
            <v>1994.625</v>
          </cell>
          <cell r="N23">
            <v>8991.5450041549866</v>
          </cell>
          <cell r="O23">
            <v>80831.310984358308</v>
          </cell>
          <cell r="P23">
            <v>-12313.439178825531</v>
          </cell>
          <cell r="Q23">
            <v>-39599.489015641695</v>
          </cell>
        </row>
        <row r="24">
          <cell r="B24" t="str">
            <v>CHI DU VAL D'ARIEGE</v>
          </cell>
          <cell r="C24" t="str">
            <v>CH</v>
          </cell>
          <cell r="D24" t="str">
            <v xml:space="preserve">Midi-Pyrénées Languedoc-Roussillon </v>
          </cell>
          <cell r="E24">
            <v>1553.3091589407125</v>
          </cell>
          <cell r="F24">
            <v>1748.1413459471887</v>
          </cell>
          <cell r="G24">
            <v>3301.4505048879009</v>
          </cell>
          <cell r="H24">
            <v>2475.612157948558</v>
          </cell>
          <cell r="I24">
            <v>0</v>
          </cell>
          <cell r="J24">
            <v>707.4</v>
          </cell>
          <cell r="K24">
            <v>6558.3</v>
          </cell>
          <cell r="L24">
            <v>0</v>
          </cell>
          <cell r="M24">
            <v>176.85</v>
          </cell>
          <cell r="N24">
            <v>524.3934503851824</v>
          </cell>
          <cell r="O24">
            <v>3176.8556083337403</v>
          </cell>
          <cell r="P24">
            <v>-124.59489655416064</v>
          </cell>
          <cell r="Q24">
            <v>-4088.84439166626</v>
          </cell>
        </row>
        <row r="25">
          <cell r="B25" t="str">
            <v>CENTRE HOSPITALIER DE TROYES</v>
          </cell>
          <cell r="C25" t="str">
            <v>CH</v>
          </cell>
          <cell r="D25" t="str">
            <v>Alsace Champagne-Ardennes Lorraine</v>
          </cell>
          <cell r="E25">
            <v>209361.16619619177</v>
          </cell>
          <cell r="F25">
            <v>74186.119535056234</v>
          </cell>
          <cell r="G25">
            <v>283547.28573124798</v>
          </cell>
          <cell r="H25">
            <v>212619.60670630308</v>
          </cell>
          <cell r="I25">
            <v>0</v>
          </cell>
          <cell r="J25">
            <v>131594.5</v>
          </cell>
          <cell r="K25">
            <v>302631.5</v>
          </cell>
          <cell r="L25">
            <v>0</v>
          </cell>
          <cell r="M25">
            <v>32898.625</v>
          </cell>
          <cell r="N25">
            <v>24198.03553973489</v>
          </cell>
          <cell r="O25">
            <v>269716.26724603795</v>
          </cell>
          <cell r="P25">
            <v>-13831.018485210021</v>
          </cell>
          <cell r="Q25">
            <v>-164509.73275396205</v>
          </cell>
        </row>
        <row r="26">
          <cell r="B26" t="str">
            <v>CENTRE HOSPITALIER CARCASSONNE</v>
          </cell>
          <cell r="C26" t="str">
            <v>CH</v>
          </cell>
          <cell r="D26" t="str">
            <v xml:space="preserve">Midi-Pyrénées Languedoc-Roussillon </v>
          </cell>
          <cell r="E26">
            <v>22529.672543157609</v>
          </cell>
          <cell r="F26">
            <v>12906.453882727375</v>
          </cell>
          <cell r="G26">
            <v>35436.126425884984</v>
          </cell>
          <cell r="H26">
            <v>26571.988670023013</v>
          </cell>
          <cell r="I26">
            <v>0</v>
          </cell>
          <cell r="J26">
            <v>13691.7</v>
          </cell>
          <cell r="K26">
            <v>119022.75</v>
          </cell>
          <cell r="L26">
            <v>0</v>
          </cell>
          <cell r="M26">
            <v>3422.9250000000002</v>
          </cell>
          <cell r="N26">
            <v>9516.9099533160988</v>
          </cell>
          <cell r="O26">
            <v>39511.823623339107</v>
          </cell>
          <cell r="P26">
            <v>4075.6971974541229</v>
          </cell>
          <cell r="Q26">
            <v>-93202.62637666089</v>
          </cell>
        </row>
        <row r="27">
          <cell r="B27" t="str">
            <v>CENTRE HOSPITALIER NARBONNE</v>
          </cell>
          <cell r="C27" t="str">
            <v>CH</v>
          </cell>
          <cell r="D27" t="str">
            <v xml:space="preserve">Midi-Pyrénées Languedoc-Roussillon </v>
          </cell>
          <cell r="E27">
            <v>3896.3571044365749</v>
          </cell>
          <cell r="F27">
            <v>7716.4575923901375</v>
          </cell>
          <cell r="G27">
            <v>11612.814696826712</v>
          </cell>
          <cell r="H27">
            <v>8707.9376803936248</v>
          </cell>
          <cell r="I27">
            <v>0</v>
          </cell>
          <cell r="J27">
            <v>77511.600000000006</v>
          </cell>
          <cell r="K27">
            <v>102802.5</v>
          </cell>
          <cell r="L27">
            <v>0</v>
          </cell>
          <cell r="M27">
            <v>19377.900000000001</v>
          </cell>
          <cell r="N27">
            <v>8219.9590874499045</v>
          </cell>
          <cell r="O27">
            <v>36305.796767843531</v>
          </cell>
          <cell r="P27">
            <v>24692.982071016821</v>
          </cell>
          <cell r="Q27">
            <v>-144008.30323215647</v>
          </cell>
        </row>
        <row r="28">
          <cell r="B28" t="str">
            <v>CH DE MILLAU</v>
          </cell>
          <cell r="C28" t="str">
            <v>CH</v>
          </cell>
          <cell r="D28" t="str">
            <v xml:space="preserve">Midi-Pyrénées Languedoc-Roussillon </v>
          </cell>
          <cell r="E28">
            <v>869.4202511418415</v>
          </cell>
          <cell r="F28">
            <v>0</v>
          </cell>
          <cell r="G28">
            <v>869.4202511418415</v>
          </cell>
          <cell r="H28">
            <v>651.93990971750566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651.93990971750566</v>
          </cell>
          <cell r="P28">
            <v>-217.48034142433585</v>
          </cell>
          <cell r="Q28">
            <v>651.93990971750566</v>
          </cell>
        </row>
        <row r="29">
          <cell r="B29" t="str">
            <v>CH DE SAINT-AFFRIQUE</v>
          </cell>
          <cell r="C29" t="str">
            <v>CH</v>
          </cell>
          <cell r="D29" t="str">
            <v xml:space="preserve">Midi-Pyrénées Languedoc-Roussillon </v>
          </cell>
          <cell r="E29">
            <v>338.19650136159697</v>
          </cell>
          <cell r="F29">
            <v>0</v>
          </cell>
          <cell r="G29">
            <v>338.19650136159697</v>
          </cell>
          <cell r="H29">
            <v>253.5986437800205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253.5986437800205</v>
          </cell>
          <cell r="P29">
            <v>-84.597857581576477</v>
          </cell>
          <cell r="Q29">
            <v>253.5986437800205</v>
          </cell>
        </row>
        <row r="30">
          <cell r="B30" t="str">
            <v>CH "HOPITAL JACQUES PUEL" DE RODEZ</v>
          </cell>
          <cell r="C30" t="str">
            <v>CH</v>
          </cell>
          <cell r="D30" t="str">
            <v xml:space="preserve">Midi-Pyrénées Languedoc-Roussillon </v>
          </cell>
          <cell r="E30">
            <v>35094.620991793337</v>
          </cell>
          <cell r="F30">
            <v>684.75654996520359</v>
          </cell>
          <cell r="G30">
            <v>35779.377541758542</v>
          </cell>
          <cell r="H30">
            <v>26829.377546345069</v>
          </cell>
          <cell r="I30">
            <v>0</v>
          </cell>
          <cell r="J30">
            <v>171828</v>
          </cell>
          <cell r="K30">
            <v>89851.95</v>
          </cell>
          <cell r="L30">
            <v>0</v>
          </cell>
          <cell r="M30">
            <v>42957</v>
          </cell>
          <cell r="N30">
            <v>7184.4493366172464</v>
          </cell>
          <cell r="O30">
            <v>76970.826882962312</v>
          </cell>
          <cell r="P30">
            <v>41191.44934120377</v>
          </cell>
          <cell r="Q30">
            <v>-184709.1231170377</v>
          </cell>
        </row>
        <row r="31">
          <cell r="B31" t="str">
            <v>CH VILLEFRANCHE DE ROUERGUE</v>
          </cell>
          <cell r="C31" t="str">
            <v>CH</v>
          </cell>
          <cell r="D31" t="str">
            <v xml:space="preserve">Midi-Pyrénées Languedoc-Roussillon </v>
          </cell>
          <cell r="E31">
            <v>867.8278422578137</v>
          </cell>
          <cell r="F31">
            <v>984.15987651933085</v>
          </cell>
          <cell r="G31">
            <v>1851.9877187771444</v>
          </cell>
          <cell r="H31">
            <v>1388.7239279184012</v>
          </cell>
          <cell r="I31">
            <v>0</v>
          </cell>
          <cell r="J31">
            <v>653.4</v>
          </cell>
          <cell r="K31">
            <v>3285.9</v>
          </cell>
          <cell r="L31">
            <v>0</v>
          </cell>
          <cell r="M31">
            <v>163.35</v>
          </cell>
          <cell r="N31">
            <v>262.7364467347744</v>
          </cell>
          <cell r="O31">
            <v>1814.8103746531756</v>
          </cell>
          <cell r="P31">
            <v>-37.177344123968851</v>
          </cell>
          <cell r="Q31">
            <v>-2124.4896253468246</v>
          </cell>
        </row>
        <row r="32">
          <cell r="B32" t="str">
            <v>INSTITUT PAOLI CALMETTES</v>
          </cell>
          <cell r="C32" t="str">
            <v>CLCC</v>
          </cell>
          <cell r="D32" t="str">
            <v>Provence-Alpes-Côte-d'Azur</v>
          </cell>
          <cell r="E32">
            <v>2386340.5293561695</v>
          </cell>
          <cell r="F32">
            <v>1109443.8125794956</v>
          </cell>
          <cell r="G32">
            <v>3495784.3419356653</v>
          </cell>
          <cell r="H32">
            <v>2621334.5333056818</v>
          </cell>
          <cell r="I32">
            <v>357352.6858977669</v>
          </cell>
          <cell r="J32">
            <v>4138783.9</v>
          </cell>
          <cell r="K32">
            <v>7673600</v>
          </cell>
          <cell r="L32">
            <v>0</v>
          </cell>
          <cell r="M32">
            <v>1034695.975</v>
          </cell>
          <cell r="N32">
            <v>613571.44090324256</v>
          </cell>
          <cell r="O32">
            <v>4269601.9492089245</v>
          </cell>
          <cell r="P32">
            <v>773817.6072732592</v>
          </cell>
          <cell r="Q32">
            <v>-7542781.9507910758</v>
          </cell>
        </row>
        <row r="33">
          <cell r="B33" t="str">
            <v>CH PAYS D'AIX - CHI AIX-PERTUIS</v>
          </cell>
          <cell r="C33" t="str">
            <v>CH</v>
          </cell>
          <cell r="D33" t="str">
            <v>Provence-Alpes-Côte-d'Azur</v>
          </cell>
          <cell r="E33">
            <v>215838.93353303993</v>
          </cell>
          <cell r="F33">
            <v>75748.383619868458</v>
          </cell>
          <cell r="G33">
            <v>291587.31715290842</v>
          </cell>
          <cell r="H33">
            <v>218648.47174858753</v>
          </cell>
          <cell r="I33">
            <v>0</v>
          </cell>
          <cell r="J33">
            <v>15084.9</v>
          </cell>
          <cell r="K33">
            <v>191924.25</v>
          </cell>
          <cell r="L33">
            <v>0</v>
          </cell>
          <cell r="M33">
            <v>3771.2249999999999</v>
          </cell>
          <cell r="N33">
            <v>15346.02254701498</v>
          </cell>
          <cell r="O33">
            <v>237765.71929560252</v>
          </cell>
          <cell r="P33">
            <v>-53821.597857305896</v>
          </cell>
          <cell r="Q33">
            <v>30756.56929560253</v>
          </cell>
        </row>
        <row r="34">
          <cell r="B34" t="str">
            <v>HOPITAL EUROPEEN DESBIEF AMBOISE PARE</v>
          </cell>
          <cell r="C34" t="str">
            <v>EBNL</v>
          </cell>
          <cell r="D34" t="str">
            <v>Provence-Alpes-Côte-d'Azur</v>
          </cell>
          <cell r="E34">
            <v>0</v>
          </cell>
          <cell r="F34">
            <v>68196.457264598226</v>
          </cell>
          <cell r="G34">
            <v>68196.457264598226</v>
          </cell>
          <cell r="H34">
            <v>51137.516216979027</v>
          </cell>
          <cell r="I34">
            <v>0</v>
          </cell>
          <cell r="J34">
            <v>160393.5</v>
          </cell>
          <cell r="K34">
            <v>490682.95</v>
          </cell>
          <cell r="L34">
            <v>0</v>
          </cell>
          <cell r="M34">
            <v>40098.375</v>
          </cell>
          <cell r="N34">
            <v>39234.393851406603</v>
          </cell>
          <cell r="O34">
            <v>130470.28506838562</v>
          </cell>
          <cell r="P34">
            <v>62273.827803787397</v>
          </cell>
          <cell r="Q34">
            <v>-520606.16493161442</v>
          </cell>
        </row>
        <row r="35">
          <cell r="B35" t="str">
            <v>POLYCLINIQUE DU PARC RAMBOT LA PROVENCALE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16645.5</v>
          </cell>
          <cell r="K35">
            <v>0</v>
          </cell>
          <cell r="L35">
            <v>0</v>
          </cell>
          <cell r="M35">
            <v>4161.375</v>
          </cell>
          <cell r="N35">
            <v>0</v>
          </cell>
          <cell r="O35">
            <v>4161.375</v>
          </cell>
          <cell r="P35">
            <v>4161.375</v>
          </cell>
          <cell r="Q35">
            <v>-12484.125</v>
          </cell>
        </row>
        <row r="36">
          <cell r="B36" t="str">
            <v>CH D'AUBAGNE</v>
          </cell>
          <cell r="C36" t="str">
            <v>CH</v>
          </cell>
          <cell r="D36" t="str">
            <v>Provence-Alpes-Côte-d'Azur</v>
          </cell>
          <cell r="E36">
            <v>4286.3604807048632</v>
          </cell>
          <cell r="F36">
            <v>3840.4931502982636</v>
          </cell>
          <cell r="G36">
            <v>8126.8536310031268</v>
          </cell>
          <cell r="H36">
            <v>6093.9691886923665</v>
          </cell>
          <cell r="I36">
            <v>0</v>
          </cell>
          <cell r="J36">
            <v>0</v>
          </cell>
          <cell r="K36">
            <v>57302.1</v>
          </cell>
          <cell r="L36">
            <v>0</v>
          </cell>
          <cell r="M36">
            <v>0</v>
          </cell>
          <cell r="N36">
            <v>4581.8041159014929</v>
          </cell>
          <cell r="O36">
            <v>10675.773304593858</v>
          </cell>
          <cell r="P36">
            <v>2548.9196735907317</v>
          </cell>
          <cell r="Q36">
            <v>-46626.32669540614</v>
          </cell>
        </row>
        <row r="37">
          <cell r="B37" t="str">
            <v>CLINIQUE LA CASAMANCE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486</v>
          </cell>
          <cell r="K37">
            <v>15519.6</v>
          </cell>
          <cell r="L37">
            <v>0</v>
          </cell>
          <cell r="M37">
            <v>121.5</v>
          </cell>
          <cell r="N37">
            <v>1240.9277697875787</v>
          </cell>
          <cell r="O37">
            <v>1362.4277697875787</v>
          </cell>
          <cell r="P37">
            <v>1362.4277697875787</v>
          </cell>
          <cell r="Q37">
            <v>-14643.172230212422</v>
          </cell>
        </row>
        <row r="38">
          <cell r="B38" t="str">
            <v>CLINIQUE BOUCHARD</v>
          </cell>
          <cell r="C38" t="str">
            <v>Clinique</v>
          </cell>
          <cell r="D38" t="str">
            <v>Provence-Alpes-Côte-d'Azur</v>
          </cell>
          <cell r="E38">
            <v>0</v>
          </cell>
          <cell r="F38">
            <v>1561.7254648329206</v>
          </cell>
          <cell r="G38">
            <v>1561.7254648329206</v>
          </cell>
          <cell r="H38">
            <v>1171.0690626420635</v>
          </cell>
          <cell r="I38">
            <v>0</v>
          </cell>
          <cell r="J38">
            <v>324</v>
          </cell>
          <cell r="K38">
            <v>167281.20000000001</v>
          </cell>
          <cell r="L38">
            <v>0</v>
          </cell>
          <cell r="M38">
            <v>81</v>
          </cell>
          <cell r="N38">
            <v>13375.59514700056</v>
          </cell>
          <cell r="O38">
            <v>14627.664209642624</v>
          </cell>
          <cell r="P38">
            <v>13065.938744809704</v>
          </cell>
          <cell r="Q38">
            <v>-152977.53579035739</v>
          </cell>
        </row>
        <row r="39">
          <cell r="B39" t="str">
            <v>FONDATION HOPITAL SAINT JOSEPH</v>
          </cell>
          <cell r="C39" t="str">
            <v>EBNL</v>
          </cell>
          <cell r="D39" t="str">
            <v>Provence-Alpes-Côte-d'Azur</v>
          </cell>
          <cell r="E39">
            <v>56707.569040892107</v>
          </cell>
          <cell r="F39">
            <v>57081.546789797008</v>
          </cell>
          <cell r="G39">
            <v>113789.11583068912</v>
          </cell>
          <cell r="H39">
            <v>85325.440492174093</v>
          </cell>
          <cell r="I39">
            <v>0</v>
          </cell>
          <cell r="J39">
            <v>116758.8</v>
          </cell>
          <cell r="K39">
            <v>403020.9</v>
          </cell>
          <cell r="L39">
            <v>0</v>
          </cell>
          <cell r="M39">
            <v>29189.7</v>
          </cell>
          <cell r="N39">
            <v>32225.046174822983</v>
          </cell>
          <cell r="O39">
            <v>146740.18666699706</v>
          </cell>
          <cell r="P39">
            <v>32951.070836307947</v>
          </cell>
          <cell r="Q39">
            <v>-373039.51333300298</v>
          </cell>
        </row>
        <row r="40">
          <cell r="B40" t="str">
            <v>AP-HM</v>
          </cell>
          <cell r="C40" t="str">
            <v>CHR/U</v>
          </cell>
          <cell r="D40" t="str">
            <v>Provence-Alpes-Côte-d'Azur</v>
          </cell>
          <cell r="E40">
            <v>9862114.5453014113</v>
          </cell>
          <cell r="F40">
            <v>2035225.2316650907</v>
          </cell>
          <cell r="G40">
            <v>11897339.776966501</v>
          </cell>
          <cell r="H40">
            <v>8921290.4920115788</v>
          </cell>
          <cell r="I40">
            <v>787556.36304040218</v>
          </cell>
          <cell r="J40">
            <v>8006358.7999999998</v>
          </cell>
          <cell r="K40">
            <v>27249203</v>
          </cell>
          <cell r="L40">
            <v>0</v>
          </cell>
          <cell r="M40">
            <v>2001589.7</v>
          </cell>
          <cell r="N40">
            <v>2178812.1283589136</v>
          </cell>
          <cell r="O40">
            <v>13101692.320370492</v>
          </cell>
          <cell r="P40">
            <v>1204352.5434039906</v>
          </cell>
          <cell r="Q40">
            <v>-22153869.479629509</v>
          </cell>
        </row>
        <row r="41">
          <cell r="B41" t="str">
            <v>MATERNITE CATHOLIQUE PROVENCE L'ETOILE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1849.5</v>
          </cell>
          <cell r="K41">
            <v>0</v>
          </cell>
          <cell r="L41">
            <v>0</v>
          </cell>
          <cell r="M41">
            <v>462.375</v>
          </cell>
          <cell r="N41">
            <v>0</v>
          </cell>
          <cell r="O41">
            <v>462.375</v>
          </cell>
          <cell r="P41">
            <v>462.375</v>
          </cell>
          <cell r="Q41">
            <v>-1387.125</v>
          </cell>
        </row>
        <row r="42">
          <cell r="B42" t="str">
            <v>CH JOSEPH IMBERT</v>
          </cell>
          <cell r="C42" t="str">
            <v>CH</v>
          </cell>
          <cell r="D42" t="str">
            <v>Provence-Alpes-Côte-d'Azur</v>
          </cell>
          <cell r="E42">
            <v>414.60031287709302</v>
          </cell>
          <cell r="F42">
            <v>375.23659937584972</v>
          </cell>
          <cell r="G42">
            <v>789.83691225294274</v>
          </cell>
          <cell r="H42">
            <v>592.2638730688243</v>
          </cell>
          <cell r="I42">
            <v>0</v>
          </cell>
          <cell r="J42">
            <v>699.3</v>
          </cell>
          <cell r="K42">
            <v>4187.7</v>
          </cell>
          <cell r="L42">
            <v>0</v>
          </cell>
          <cell r="M42">
            <v>174.82499999999999</v>
          </cell>
          <cell r="N42">
            <v>334.84324477044788</v>
          </cell>
          <cell r="O42">
            <v>1101.9321178392722</v>
          </cell>
          <cell r="P42">
            <v>312.09520558632948</v>
          </cell>
          <cell r="Q42">
            <v>-3785.0678821607275</v>
          </cell>
        </row>
        <row r="43">
          <cell r="B43" t="str">
            <v>CH LES RAYETTES</v>
          </cell>
          <cell r="C43" t="str">
            <v>CH</v>
          </cell>
          <cell r="D43" t="str">
            <v>Provence-Alpes-Côte-d'Azur</v>
          </cell>
          <cell r="E43">
            <v>3801.578658861255</v>
          </cell>
          <cell r="F43">
            <v>17344.977487996057</v>
          </cell>
          <cell r="G43">
            <v>21146.556146857311</v>
          </cell>
          <cell r="H43">
            <v>15856.870008620443</v>
          </cell>
          <cell r="I43">
            <v>0</v>
          </cell>
          <cell r="J43">
            <v>13467.6</v>
          </cell>
          <cell r="K43">
            <v>92245.5</v>
          </cell>
          <cell r="L43">
            <v>0</v>
          </cell>
          <cell r="M43">
            <v>3366.9</v>
          </cell>
          <cell r="N43">
            <v>7375.8345954754041</v>
          </cell>
          <cell r="O43">
            <v>26599.604604095846</v>
          </cell>
          <cell r="P43">
            <v>5453.0484572385358</v>
          </cell>
          <cell r="Q43">
            <v>-79113.49539590416</v>
          </cell>
        </row>
        <row r="44">
          <cell r="B44" t="str">
            <v>CENTRE HOSPITALIER DE LISIEUX</v>
          </cell>
          <cell r="C44" t="str">
            <v>CH</v>
          </cell>
          <cell r="D44" t="str">
            <v>Normandie</v>
          </cell>
          <cell r="E44">
            <v>3311.419402506066</v>
          </cell>
          <cell r="F44">
            <v>0</v>
          </cell>
          <cell r="G44">
            <v>3311.419402506066</v>
          </cell>
          <cell r="H44">
            <v>2483.0873946992942</v>
          </cell>
          <cell r="I44">
            <v>0</v>
          </cell>
          <cell r="J44">
            <v>2338.1999999999998</v>
          </cell>
          <cell r="K44">
            <v>115357.5</v>
          </cell>
          <cell r="L44">
            <v>0</v>
          </cell>
          <cell r="M44">
            <v>584.54999999999995</v>
          </cell>
          <cell r="N44">
            <v>9223.841155910628</v>
          </cell>
          <cell r="O44">
            <v>12291.478550609922</v>
          </cell>
          <cell r="P44">
            <v>8980.0591481038555</v>
          </cell>
          <cell r="Q44">
            <v>-105404.22144939008</v>
          </cell>
        </row>
        <row r="45">
          <cell r="B45" t="str">
            <v>CH BAYEUX</v>
          </cell>
          <cell r="C45" t="str">
            <v>CH</v>
          </cell>
          <cell r="D45" t="str">
            <v>Normandie</v>
          </cell>
          <cell r="E45">
            <v>0</v>
          </cell>
          <cell r="F45">
            <v>2759.1464268521031</v>
          </cell>
          <cell r="G45">
            <v>2759.1464268521031</v>
          </cell>
          <cell r="H45">
            <v>2068.9622424332897</v>
          </cell>
          <cell r="I45">
            <v>0</v>
          </cell>
          <cell r="J45">
            <v>0</v>
          </cell>
          <cell r="K45">
            <v>707.4</v>
          </cell>
          <cell r="L45">
            <v>0</v>
          </cell>
          <cell r="M45">
            <v>0</v>
          </cell>
          <cell r="N45">
            <v>56.562817620797766</v>
          </cell>
          <cell r="O45">
            <v>2125.5250600540876</v>
          </cell>
          <cell r="P45">
            <v>-633.62136679801552</v>
          </cell>
          <cell r="Q45">
            <v>1418.1250600540875</v>
          </cell>
        </row>
        <row r="46">
          <cell r="B46" t="str">
            <v>CHU COTE DE NACRE - CAEN</v>
          </cell>
          <cell r="C46" t="str">
            <v>CHR/U</v>
          </cell>
          <cell r="D46" t="str">
            <v>Normandie</v>
          </cell>
          <cell r="E46">
            <v>2316275.4626149433</v>
          </cell>
          <cell r="F46">
            <v>685645.22313219111</v>
          </cell>
          <cell r="G46">
            <v>3001920.6857471345</v>
          </cell>
          <cell r="H46">
            <v>2251007.9541795873</v>
          </cell>
          <cell r="I46">
            <v>203407.21051209609</v>
          </cell>
          <cell r="J46">
            <v>5059340.9000000004</v>
          </cell>
          <cell r="K46">
            <v>6155889.7000000002</v>
          </cell>
          <cell r="L46">
            <v>0</v>
          </cell>
          <cell r="M46">
            <v>1264835.2250000001</v>
          </cell>
          <cell r="N46">
            <v>492217.2270212716</v>
          </cell>
          <cell r="O46">
            <v>4008060.4062008588</v>
          </cell>
          <cell r="P46">
            <v>1006139.7204537243</v>
          </cell>
          <cell r="Q46">
            <v>-7207170.1937991418</v>
          </cell>
        </row>
        <row r="47">
          <cell r="B47" t="str">
            <v>CENTRE FRANCOIS BACLESSE - CAEN</v>
          </cell>
          <cell r="C47" t="str">
            <v>CLCC</v>
          </cell>
          <cell r="D47" t="str">
            <v>Normandie</v>
          </cell>
          <cell r="E47">
            <v>2016491.1692504324</v>
          </cell>
          <cell r="F47">
            <v>833556.77290323214</v>
          </cell>
          <cell r="G47">
            <v>2850047.9421536643</v>
          </cell>
          <cell r="H47">
            <v>2137125.2805049852</v>
          </cell>
          <cell r="I47">
            <v>366791.91641226568</v>
          </cell>
          <cell r="J47">
            <v>3965148.6</v>
          </cell>
          <cell r="K47">
            <v>38991.1</v>
          </cell>
          <cell r="L47">
            <v>0</v>
          </cell>
          <cell r="M47">
            <v>991287.15</v>
          </cell>
          <cell r="N47">
            <v>3117.6794997657448</v>
          </cell>
          <cell r="O47">
            <v>3131530.110004751</v>
          </cell>
          <cell r="P47">
            <v>281482.16785108671</v>
          </cell>
          <cell r="Q47">
            <v>-872609.58999524906</v>
          </cell>
        </row>
        <row r="48">
          <cell r="B48" t="str">
            <v>CH HENRI MONDOR AURILLAC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4050</v>
          </cell>
          <cell r="K48">
            <v>12683.25</v>
          </cell>
          <cell r="L48">
            <v>0</v>
          </cell>
          <cell r="M48">
            <v>1012.5</v>
          </cell>
          <cell r="N48">
            <v>1014.1367777622042</v>
          </cell>
          <cell r="O48">
            <v>2026.6367777622042</v>
          </cell>
          <cell r="P48">
            <v>2026.6367777622042</v>
          </cell>
          <cell r="Q48">
            <v>-14706.613222237796</v>
          </cell>
        </row>
        <row r="49">
          <cell r="B49" t="str">
            <v>CENTRE MÉDICO-CHIRURGICAL AURILLAC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1849.5</v>
          </cell>
          <cell r="K49">
            <v>0</v>
          </cell>
          <cell r="L49">
            <v>0</v>
          </cell>
          <cell r="M49">
            <v>462.375</v>
          </cell>
          <cell r="N49">
            <v>0</v>
          </cell>
          <cell r="O49">
            <v>462.375</v>
          </cell>
          <cell r="P49">
            <v>462.375</v>
          </cell>
          <cell r="Q49">
            <v>-1387.125</v>
          </cell>
        </row>
        <row r="50">
          <cell r="B50" t="str">
            <v>CENTRE HOSPITALIER D'ANGOULEME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326.7</v>
          </cell>
          <cell r="K50">
            <v>61250</v>
          </cell>
          <cell r="L50">
            <v>0</v>
          </cell>
          <cell r="M50">
            <v>81.674999999999997</v>
          </cell>
          <cell r="N50">
            <v>4897.4732531437139</v>
          </cell>
          <cell r="O50">
            <v>4979.1482531437141</v>
          </cell>
          <cell r="P50">
            <v>4979.1482531437141</v>
          </cell>
          <cell r="Q50">
            <v>-56597.551746856283</v>
          </cell>
        </row>
        <row r="51">
          <cell r="B51" t="str">
            <v>CENTRE CLINICAL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16645.5</v>
          </cell>
          <cell r="K51">
            <v>0</v>
          </cell>
          <cell r="L51">
            <v>0</v>
          </cell>
          <cell r="M51">
            <v>4161.375</v>
          </cell>
          <cell r="N51">
            <v>0</v>
          </cell>
          <cell r="O51">
            <v>4161.375</v>
          </cell>
          <cell r="P51">
            <v>4161.375</v>
          </cell>
          <cell r="Q51">
            <v>-12484.125</v>
          </cell>
        </row>
        <row r="52">
          <cell r="B52" t="str">
            <v>GROUPE HOSPITALIER LA ROCHELLE-RE-AUNIS</v>
          </cell>
          <cell r="C52" t="str">
            <v>CH</v>
          </cell>
          <cell r="D52" t="str">
            <v>Aquitaine Limousin Poitou-Charente</v>
          </cell>
          <cell r="E52">
            <v>9018.4731024827524</v>
          </cell>
          <cell r="F52">
            <v>11704.575777822894</v>
          </cell>
          <cell r="G52">
            <v>20723.048880305647</v>
          </cell>
          <cell r="H52">
            <v>15539.300583756247</v>
          </cell>
          <cell r="I52">
            <v>0</v>
          </cell>
          <cell r="J52">
            <v>18495</v>
          </cell>
          <cell r="K52">
            <v>64421.75</v>
          </cell>
          <cell r="L52">
            <v>0</v>
          </cell>
          <cell r="M52">
            <v>4623.75</v>
          </cell>
          <cell r="N52">
            <v>5151.0824089095686</v>
          </cell>
          <cell r="O52">
            <v>25314.132992665815</v>
          </cell>
          <cell r="P52">
            <v>4591.0841123601676</v>
          </cell>
          <cell r="Q52">
            <v>-57602.617007334185</v>
          </cell>
        </row>
        <row r="53">
          <cell r="B53" t="str">
            <v>CENTRE HOSPITALIER DE ROCHEFORT</v>
          </cell>
          <cell r="C53" t="str">
            <v>CH</v>
          </cell>
          <cell r="D53" t="str">
            <v>Aquitaine Limousin Poitou-Charente</v>
          </cell>
          <cell r="E53">
            <v>5489.8615241374446</v>
          </cell>
          <cell r="F53">
            <v>3574.1958740482332</v>
          </cell>
          <cell r="G53">
            <v>9064.0573981856778</v>
          </cell>
          <cell r="H53">
            <v>6796.7369682114768</v>
          </cell>
          <cell r="I53">
            <v>0</v>
          </cell>
          <cell r="J53">
            <v>324</v>
          </cell>
          <cell r="K53">
            <v>20233.8</v>
          </cell>
          <cell r="L53">
            <v>0</v>
          </cell>
          <cell r="M53">
            <v>81</v>
          </cell>
          <cell r="N53">
            <v>1617.8692948483149</v>
          </cell>
          <cell r="O53">
            <v>8495.6062630597917</v>
          </cell>
          <cell r="P53">
            <v>-568.45113512588614</v>
          </cell>
          <cell r="Q53">
            <v>-12062.193736940208</v>
          </cell>
        </row>
        <row r="54">
          <cell r="B54" t="str">
            <v>CLINIQUE DU MAIL - LA ROCHELLE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25893</v>
          </cell>
          <cell r="K54">
            <v>0</v>
          </cell>
          <cell r="L54">
            <v>0</v>
          </cell>
          <cell r="M54">
            <v>6473.25</v>
          </cell>
          <cell r="N54">
            <v>0</v>
          </cell>
          <cell r="O54">
            <v>6473.25</v>
          </cell>
          <cell r="P54">
            <v>6473.25</v>
          </cell>
          <cell r="Q54">
            <v>-19419.75</v>
          </cell>
        </row>
        <row r="55">
          <cell r="B55" t="str">
            <v>CENTRE HOSPITALIER JACQUES CŒUR DE BOURGES</v>
          </cell>
          <cell r="C55" t="str">
            <v>CH</v>
          </cell>
          <cell r="D55" t="str">
            <v>Centre Val de Loire</v>
          </cell>
          <cell r="E55">
            <v>131112.61969227184</v>
          </cell>
          <cell r="F55">
            <v>15417.949032858422</v>
          </cell>
          <cell r="G55">
            <v>146530.56872513026</v>
          </cell>
          <cell r="H55">
            <v>109876.81230113318</v>
          </cell>
          <cell r="I55">
            <v>0</v>
          </cell>
          <cell r="J55">
            <v>4487.3999999999996</v>
          </cell>
          <cell r="K55">
            <v>75643.199999999997</v>
          </cell>
          <cell r="L55">
            <v>0</v>
          </cell>
          <cell r="M55">
            <v>1121.8499999999999</v>
          </cell>
          <cell r="N55">
            <v>6048.3354903216423</v>
          </cell>
          <cell r="O55">
            <v>117046.99779145482</v>
          </cell>
          <cell r="P55">
            <v>-29483.570933675437</v>
          </cell>
          <cell r="Q55">
            <v>36916.39779145483</v>
          </cell>
        </row>
        <row r="56">
          <cell r="B56" t="str">
            <v>CENTRE HOSPITALIER DE VIERZON</v>
          </cell>
          <cell r="C56" t="str">
            <v>CH</v>
          </cell>
          <cell r="D56" t="str">
            <v>Centre Val de Loire</v>
          </cell>
          <cell r="E56">
            <v>845.65650270639117</v>
          </cell>
          <cell r="F56">
            <v>0</v>
          </cell>
          <cell r="G56">
            <v>845.65650270639117</v>
          </cell>
          <cell r="H56">
            <v>634.12052261534177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634.12052261534177</v>
          </cell>
          <cell r="P56">
            <v>-211.5359800910494</v>
          </cell>
          <cell r="Q56">
            <v>634.12052261534177</v>
          </cell>
        </row>
        <row r="57">
          <cell r="B57" t="str">
            <v>HÔPITAL PRIVÉ GUILLAUME DE VARYE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5548.5</v>
          </cell>
          <cell r="K57">
            <v>0</v>
          </cell>
          <cell r="L57">
            <v>0</v>
          </cell>
          <cell r="M57">
            <v>1387.125</v>
          </cell>
          <cell r="N57">
            <v>0</v>
          </cell>
          <cell r="O57">
            <v>1387.125</v>
          </cell>
          <cell r="P57">
            <v>1387.125</v>
          </cell>
          <cell r="Q57">
            <v>-4161.375</v>
          </cell>
        </row>
        <row r="58">
          <cell r="B58" t="str">
            <v>CENTRE HOSPITALIER DUBOIS BRIVE</v>
          </cell>
          <cell r="C58" t="str">
            <v>CH</v>
          </cell>
          <cell r="D58" t="str">
            <v>Aquitaine Limousin Poitou-Charente</v>
          </cell>
          <cell r="E58">
            <v>23130.168030033659</v>
          </cell>
          <cell r="F58">
            <v>0</v>
          </cell>
          <cell r="G58">
            <v>23130.168030033659</v>
          </cell>
          <cell r="H58">
            <v>17344.293093525768</v>
          </cell>
          <cell r="I58">
            <v>0</v>
          </cell>
          <cell r="J58">
            <v>101676.6</v>
          </cell>
          <cell r="K58">
            <v>263709</v>
          </cell>
          <cell r="L58">
            <v>0</v>
          </cell>
          <cell r="M58">
            <v>25419.15</v>
          </cell>
          <cell r="N58">
            <v>21085.841210012666</v>
          </cell>
          <cell r="O58">
            <v>63849.284303538436</v>
          </cell>
          <cell r="P58">
            <v>40719.116273504776</v>
          </cell>
          <cell r="Q58">
            <v>-301536.31569646159</v>
          </cell>
        </row>
        <row r="59">
          <cell r="B59" t="str">
            <v>POLYCLINIQUE DU PARC DREVON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14796</v>
          </cell>
          <cell r="K59">
            <v>0</v>
          </cell>
          <cell r="L59">
            <v>0</v>
          </cell>
          <cell r="M59">
            <v>3699</v>
          </cell>
          <cell r="N59">
            <v>0</v>
          </cell>
          <cell r="O59">
            <v>3699</v>
          </cell>
          <cell r="P59">
            <v>3699</v>
          </cell>
          <cell r="Q59">
            <v>-11097</v>
          </cell>
        </row>
        <row r="60">
          <cell r="B60" t="str">
            <v>CHU DIJON</v>
          </cell>
          <cell r="C60" t="str">
            <v>CHR/U</v>
          </cell>
          <cell r="D60" t="str">
            <v>Bourgogne Franche-Comté</v>
          </cell>
          <cell r="E60">
            <v>3129788.1808310784</v>
          </cell>
          <cell r="F60">
            <v>1121132.8768376457</v>
          </cell>
          <cell r="G60">
            <v>4250921.0576687241</v>
          </cell>
          <cell r="H60">
            <v>3187578.2590905637</v>
          </cell>
          <cell r="I60">
            <v>258879.72079033544</v>
          </cell>
          <cell r="J60">
            <v>3804283.7</v>
          </cell>
          <cell r="K60">
            <v>6614973.9000000004</v>
          </cell>
          <cell r="L60">
            <v>0</v>
          </cell>
          <cell r="M60">
            <v>951070.92500000005</v>
          </cell>
          <cell r="N60">
            <v>528925.02441622468</v>
          </cell>
          <cell r="O60">
            <v>4667574.2085067891</v>
          </cell>
          <cell r="P60">
            <v>416653.15083806496</v>
          </cell>
          <cell r="Q60">
            <v>-5751683.3914932115</v>
          </cell>
        </row>
        <row r="61">
          <cell r="B61" t="str">
            <v>CLCC GEORGES-FRANCOIS LECLERC</v>
          </cell>
          <cell r="C61" t="str">
            <v>CLCC</v>
          </cell>
          <cell r="D61" t="str">
            <v>Bourgogne Franche-Comté</v>
          </cell>
          <cell r="E61">
            <v>808154.70516414545</v>
          </cell>
          <cell r="F61">
            <v>503809.61951976718</v>
          </cell>
          <cell r="G61">
            <v>1311964.3246839126</v>
          </cell>
          <cell r="H61">
            <v>983784.19672614324</v>
          </cell>
          <cell r="I61">
            <v>112839.12542859575</v>
          </cell>
          <cell r="J61">
            <v>4058547.8</v>
          </cell>
          <cell r="K61">
            <v>443006</v>
          </cell>
          <cell r="L61">
            <v>0</v>
          </cell>
          <cell r="M61">
            <v>1014636.95</v>
          </cell>
          <cell r="N61">
            <v>35422.204669096885</v>
          </cell>
          <cell r="O61">
            <v>2033843.3513952401</v>
          </cell>
          <cell r="P61">
            <v>721879.02671132749</v>
          </cell>
          <cell r="Q61">
            <v>-2467710.4486047598</v>
          </cell>
        </row>
        <row r="62">
          <cell r="B62" t="str">
            <v>CH SAINT BRIEUC</v>
          </cell>
          <cell r="C62" t="str">
            <v>CH</v>
          </cell>
          <cell r="D62" t="str">
            <v>Bretagne</v>
          </cell>
          <cell r="E62">
            <v>90431.012227784726</v>
          </cell>
          <cell r="F62">
            <v>37027.328664674016</v>
          </cell>
          <cell r="G62">
            <v>127458.34089245874</v>
          </cell>
          <cell r="H62">
            <v>95575.389628940276</v>
          </cell>
          <cell r="I62">
            <v>0</v>
          </cell>
          <cell r="J62">
            <v>69708.600000000006</v>
          </cell>
          <cell r="K62">
            <v>301687.2</v>
          </cell>
          <cell r="L62">
            <v>0</v>
          </cell>
          <cell r="M62">
            <v>17427.150000000001</v>
          </cell>
          <cell r="N62">
            <v>24122.530494952138</v>
          </cell>
          <cell r="O62">
            <v>137125.07012389242</v>
          </cell>
          <cell r="P62">
            <v>9666.729231433681</v>
          </cell>
          <cell r="Q62">
            <v>-234270.72987610759</v>
          </cell>
        </row>
        <row r="63">
          <cell r="B63" t="str">
            <v>CH DE LANNION</v>
          </cell>
          <cell r="C63" t="str">
            <v>CH</v>
          </cell>
          <cell r="D63" t="str">
            <v>Bretagne</v>
          </cell>
          <cell r="E63">
            <v>1592.7714770423204</v>
          </cell>
          <cell r="F63">
            <v>570.63045830433634</v>
          </cell>
          <cell r="G63">
            <v>2163.4019353466565</v>
          </cell>
          <cell r="H63">
            <v>1622.2397172831386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1622.2397172831386</v>
          </cell>
          <cell r="P63">
            <v>-541.16221806351791</v>
          </cell>
          <cell r="Q63">
            <v>1622.2397172831386</v>
          </cell>
        </row>
        <row r="64">
          <cell r="B64" t="str">
            <v>CH DE PAIMPOL</v>
          </cell>
          <cell r="C64" t="str">
            <v>CH</v>
          </cell>
          <cell r="D64" t="str">
            <v>Bretagne</v>
          </cell>
          <cell r="E64">
            <v>220.27104557485183</v>
          </cell>
          <cell r="F64">
            <v>796.88042949166959</v>
          </cell>
          <cell r="G64">
            <v>1017.1514750665215</v>
          </cell>
          <cell r="H64">
            <v>762.71704041054227</v>
          </cell>
          <cell r="I64">
            <v>0</v>
          </cell>
          <cell r="J64">
            <v>0</v>
          </cell>
          <cell r="K64">
            <v>2521.8000000000002</v>
          </cell>
          <cell r="L64">
            <v>0</v>
          </cell>
          <cell r="M64">
            <v>0</v>
          </cell>
          <cell r="N64">
            <v>201.63996815963787</v>
          </cell>
          <cell r="O64">
            <v>964.35700857018014</v>
          </cell>
          <cell r="P64">
            <v>-52.794466496341329</v>
          </cell>
          <cell r="Q64">
            <v>-1557.44299142982</v>
          </cell>
        </row>
        <row r="65">
          <cell r="B65" t="str">
            <v>CENTRE HOSPITALIER DE GUERET</v>
          </cell>
          <cell r="C65" t="str">
            <v>CH</v>
          </cell>
          <cell r="D65" t="str">
            <v>Aquitaine Limousin Poitou-Charente</v>
          </cell>
          <cell r="E65">
            <v>3495.5558169127025</v>
          </cell>
          <cell r="F65">
            <v>5312.9365081092719</v>
          </cell>
          <cell r="G65">
            <v>8808.4923250219745</v>
          </cell>
          <cell r="H65">
            <v>6605.0999888491096</v>
          </cell>
          <cell r="I65">
            <v>0</v>
          </cell>
          <cell r="J65">
            <v>5440.5</v>
          </cell>
          <cell r="K65">
            <v>77152.5</v>
          </cell>
          <cell r="L65">
            <v>0</v>
          </cell>
          <cell r="M65">
            <v>1360.125</v>
          </cell>
          <cell r="N65">
            <v>6169.0172271538022</v>
          </cell>
          <cell r="O65">
            <v>14134.242216002913</v>
          </cell>
          <cell r="P65">
            <v>5325.7498909809383</v>
          </cell>
          <cell r="Q65">
            <v>-68458.757783997091</v>
          </cell>
        </row>
        <row r="66">
          <cell r="B66" t="str">
            <v>CH BERGERAC</v>
          </cell>
          <cell r="C66" t="str">
            <v>CH</v>
          </cell>
          <cell r="D66" t="str">
            <v>Aquitaine Limousin Poitou-Charente</v>
          </cell>
          <cell r="E66">
            <v>986.67247216558894</v>
          </cell>
          <cell r="F66">
            <v>1627.2979122345591</v>
          </cell>
          <cell r="G66">
            <v>2613.9703844001479</v>
          </cell>
          <cell r="H66">
            <v>1960.1011296573104</v>
          </cell>
          <cell r="I66">
            <v>0</v>
          </cell>
          <cell r="J66">
            <v>0</v>
          </cell>
          <cell r="K66">
            <v>2754</v>
          </cell>
          <cell r="L66">
            <v>0</v>
          </cell>
          <cell r="M66">
            <v>0</v>
          </cell>
          <cell r="N66">
            <v>220.20638921073942</v>
          </cell>
          <cell r="O66">
            <v>2180.3075188680496</v>
          </cell>
          <cell r="P66">
            <v>-433.66286553209829</v>
          </cell>
          <cell r="Q66">
            <v>-573.69248113195044</v>
          </cell>
        </row>
        <row r="67">
          <cell r="B67" t="str">
            <v>CH DE PERIGUEUX</v>
          </cell>
          <cell r="C67" t="str">
            <v>CH</v>
          </cell>
          <cell r="D67" t="str">
            <v>Aquitaine Limousin Poitou-Charente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64.8</v>
          </cell>
          <cell r="K67">
            <v>82036.800000000003</v>
          </cell>
          <cell r="L67">
            <v>0</v>
          </cell>
          <cell r="M67">
            <v>16.2</v>
          </cell>
          <cell r="N67">
            <v>6559.5597350775552</v>
          </cell>
          <cell r="O67">
            <v>6575.759735077555</v>
          </cell>
          <cell r="P67">
            <v>6575.759735077555</v>
          </cell>
          <cell r="Q67">
            <v>-75525.840264922444</v>
          </cell>
        </row>
        <row r="68">
          <cell r="B68" t="str">
            <v>POLYCLINIQUE FRANCHEVILLE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18495</v>
          </cell>
          <cell r="K68">
            <v>0</v>
          </cell>
          <cell r="L68">
            <v>0</v>
          </cell>
          <cell r="M68">
            <v>4623.75</v>
          </cell>
          <cell r="N68">
            <v>0</v>
          </cell>
          <cell r="O68">
            <v>4623.75</v>
          </cell>
          <cell r="P68">
            <v>4623.75</v>
          </cell>
          <cell r="Q68">
            <v>-13871.25</v>
          </cell>
        </row>
        <row r="69">
          <cell r="B69" t="str">
            <v>CHU BESANCON</v>
          </cell>
          <cell r="C69" t="str">
            <v>CHR/U</v>
          </cell>
          <cell r="D69" t="str">
            <v>Bourgogne Franche-Comté</v>
          </cell>
          <cell r="E69">
            <v>2403189.1224698466</v>
          </cell>
          <cell r="F69">
            <v>837452.33922192431</v>
          </cell>
          <cell r="G69">
            <v>3240641.4616917707</v>
          </cell>
          <cell r="H69">
            <v>2430014.1377975121</v>
          </cell>
          <cell r="I69">
            <v>112775.41672259282</v>
          </cell>
          <cell r="J69">
            <v>1082953.3</v>
          </cell>
          <cell r="K69">
            <v>3977985.1</v>
          </cell>
          <cell r="L69">
            <v>0</v>
          </cell>
          <cell r="M69">
            <v>270738.32500000001</v>
          </cell>
          <cell r="N69">
            <v>318074.70414129342</v>
          </cell>
          <cell r="O69">
            <v>3018827.166938806</v>
          </cell>
          <cell r="P69">
            <v>-221814.29475296475</v>
          </cell>
          <cell r="Q69">
            <v>-2042111.2330611942</v>
          </cell>
        </row>
        <row r="70">
          <cell r="B70" t="str">
            <v>CLINIQUE SAINT-VINCENT</v>
          </cell>
          <cell r="C70" t="str">
            <v>Clinique</v>
          </cell>
          <cell r="D70" t="str">
            <v>Bourgogne Franche-Comté</v>
          </cell>
          <cell r="E70">
            <v>12379.666979676098</v>
          </cell>
          <cell r="F70">
            <v>0</v>
          </cell>
          <cell r="G70">
            <v>12379.666979676098</v>
          </cell>
          <cell r="H70">
            <v>9282.966393367471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9282.966393367471</v>
          </cell>
          <cell r="P70">
            <v>-3096.700586308627</v>
          </cell>
          <cell r="Q70">
            <v>9282.966393367471</v>
          </cell>
        </row>
        <row r="71">
          <cell r="B71" t="str">
            <v>CHI DE HAUTE COMTE</v>
          </cell>
          <cell r="C71" t="str">
            <v>CH</v>
          </cell>
          <cell r="D71" t="str">
            <v>Bourgogne Franche-Comté</v>
          </cell>
          <cell r="E71">
            <v>23984.034432645898</v>
          </cell>
          <cell r="F71">
            <v>0</v>
          </cell>
          <cell r="G71">
            <v>23984.034432645898</v>
          </cell>
          <cell r="H71">
            <v>17984.569858069426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17984.569858069426</v>
          </cell>
          <cell r="P71">
            <v>-5999.4645745764719</v>
          </cell>
          <cell r="Q71">
            <v>17984.569858069426</v>
          </cell>
        </row>
        <row r="72">
          <cell r="B72" t="str">
            <v>CH VALENCE</v>
          </cell>
          <cell r="C72" t="str">
            <v>CH</v>
          </cell>
          <cell r="D72" t="str">
            <v>Rhône-Alpes Auvergne</v>
          </cell>
          <cell r="E72">
            <v>26624.502779784711</v>
          </cell>
          <cell r="F72">
            <v>5607.6153052438194</v>
          </cell>
          <cell r="G72">
            <v>32232.118085028531</v>
          </cell>
          <cell r="H72">
            <v>24169.444094222337</v>
          </cell>
          <cell r="I72">
            <v>0</v>
          </cell>
          <cell r="J72">
            <v>1385.1</v>
          </cell>
          <cell r="K72">
            <v>62872.2</v>
          </cell>
          <cell r="L72">
            <v>0</v>
          </cell>
          <cell r="M72">
            <v>346.27499999999998</v>
          </cell>
          <cell r="N72">
            <v>5027.1823325110563</v>
          </cell>
          <cell r="O72">
            <v>29542.901426733395</v>
          </cell>
          <cell r="P72">
            <v>-2689.2166582951359</v>
          </cell>
          <cell r="Q72">
            <v>-34714.398573266604</v>
          </cell>
        </row>
        <row r="73">
          <cell r="B73" t="str">
            <v>CH MONTELIMAR</v>
          </cell>
          <cell r="C73" t="str">
            <v>CH</v>
          </cell>
          <cell r="D73" t="str">
            <v>Rhône-Alpes Auvergne</v>
          </cell>
          <cell r="E73">
            <v>10521.562053144204</v>
          </cell>
          <cell r="F73">
            <v>7009.7535015359899</v>
          </cell>
          <cell r="G73">
            <v>17531.315554680194</v>
          </cell>
          <cell r="H73">
            <v>13145.96050061717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13145.96050061717</v>
          </cell>
          <cell r="P73">
            <v>-4385.355054063024</v>
          </cell>
          <cell r="Q73">
            <v>13145.96050061717</v>
          </cell>
        </row>
        <row r="74">
          <cell r="B74" t="str">
            <v>CH GISORS</v>
          </cell>
          <cell r="C74" t="str">
            <v>CH</v>
          </cell>
          <cell r="D74" t="str">
            <v>Normandie</v>
          </cell>
          <cell r="E74">
            <v>1769.8011273448651</v>
          </cell>
          <cell r="F74">
            <v>2567.5188122607033</v>
          </cell>
          <cell r="G74">
            <v>4337.3199396055679</v>
          </cell>
          <cell r="H74">
            <v>3252.3649709432302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3252.3649709432302</v>
          </cell>
          <cell r="P74">
            <v>-1084.9549686623377</v>
          </cell>
          <cell r="Q74">
            <v>3252.3649709432302</v>
          </cell>
        </row>
        <row r="75">
          <cell r="B75" t="str">
            <v>CHI EVREUX-VERNON</v>
          </cell>
          <cell r="C75" t="str">
            <v>CH</v>
          </cell>
          <cell r="D75" t="str">
            <v>Normandie</v>
          </cell>
          <cell r="E75">
            <v>32871.350076657771</v>
          </cell>
          <cell r="F75">
            <v>31903.569755791192</v>
          </cell>
          <cell r="G75">
            <v>64774.919832448963</v>
          </cell>
          <cell r="H75">
            <v>48571.85616744501</v>
          </cell>
          <cell r="I75">
            <v>0</v>
          </cell>
          <cell r="J75">
            <v>5940</v>
          </cell>
          <cell r="K75">
            <v>180821.7</v>
          </cell>
          <cell r="L75">
            <v>0</v>
          </cell>
          <cell r="M75">
            <v>1485</v>
          </cell>
          <cell r="N75">
            <v>14458.27656062003</v>
          </cell>
          <cell r="O75">
            <v>64515.132728065044</v>
          </cell>
          <cell r="P75">
            <v>-259.78710438391863</v>
          </cell>
          <cell r="Q75">
            <v>-122246.56727193497</v>
          </cell>
        </row>
        <row r="76">
          <cell r="B76" t="str">
            <v>CENTRE HOSPITALIER DE CHARTRES</v>
          </cell>
          <cell r="C76" t="str">
            <v>CH</v>
          </cell>
          <cell r="D76" t="str">
            <v>Centre Val de Loire</v>
          </cell>
          <cell r="E76">
            <v>178018.12378210155</v>
          </cell>
          <cell r="F76">
            <v>14331.625890848876</v>
          </cell>
          <cell r="G76">
            <v>192349.74967295042</v>
          </cell>
          <cell r="H76">
            <v>144234.59572200564</v>
          </cell>
          <cell r="I76">
            <v>22816.375383920342</v>
          </cell>
          <cell r="J76">
            <v>259.2</v>
          </cell>
          <cell r="K76">
            <v>50722.2</v>
          </cell>
          <cell r="L76">
            <v>0</v>
          </cell>
          <cell r="M76">
            <v>64.8</v>
          </cell>
          <cell r="N76">
            <v>4055.683556581324</v>
          </cell>
          <cell r="O76">
            <v>148355.07927858696</v>
          </cell>
          <cell r="P76">
            <v>-43994.670394363464</v>
          </cell>
          <cell r="Q76">
            <v>97373.679278586947</v>
          </cell>
        </row>
        <row r="77">
          <cell r="B77" t="str">
            <v>CENTRE HOSPITALIER DE DREUX</v>
          </cell>
          <cell r="C77" t="str">
            <v>CH</v>
          </cell>
          <cell r="D77" t="str">
            <v>Centre Val de Loire</v>
          </cell>
          <cell r="E77">
            <v>3439.0317095268374</v>
          </cell>
          <cell r="F77">
            <v>2461.7198192462511</v>
          </cell>
          <cell r="G77">
            <v>5900.7515287730885</v>
          </cell>
          <cell r="H77">
            <v>4424.7133809931838</v>
          </cell>
          <cell r="I77">
            <v>0</v>
          </cell>
          <cell r="J77">
            <v>0</v>
          </cell>
          <cell r="K77">
            <v>16213.5</v>
          </cell>
          <cell r="L77">
            <v>0</v>
          </cell>
          <cell r="M77">
            <v>0</v>
          </cell>
          <cell r="N77">
            <v>1296.4111443240099</v>
          </cell>
          <cell r="O77">
            <v>5721.1245253171937</v>
          </cell>
          <cell r="P77">
            <v>-179.62700345589474</v>
          </cell>
          <cell r="Q77">
            <v>-10492.375474682805</v>
          </cell>
        </row>
        <row r="78">
          <cell r="B78" t="str">
            <v>CENTRE HOSPITALIER DE CHATEAUDUN</v>
          </cell>
          <cell r="C78" t="str">
            <v>CH</v>
          </cell>
          <cell r="D78" t="str">
            <v>Centre Val de Loire</v>
          </cell>
          <cell r="E78">
            <v>57.295705709488971</v>
          </cell>
          <cell r="F78">
            <v>0</v>
          </cell>
          <cell r="G78">
            <v>57.295705709488971</v>
          </cell>
          <cell r="H78">
            <v>42.963523288521841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42.963523288521841</v>
          </cell>
          <cell r="P78">
            <v>-14.332182420967129</v>
          </cell>
          <cell r="Q78">
            <v>42.963523288521841</v>
          </cell>
        </row>
        <row r="79">
          <cell r="B79" t="str">
            <v>CHR/UU DE BREST</v>
          </cell>
          <cell r="C79" t="str">
            <v>CHR/U</v>
          </cell>
          <cell r="D79" t="str">
            <v>Bretagne</v>
          </cell>
          <cell r="E79">
            <v>3731880.1001652223</v>
          </cell>
          <cell r="F79">
            <v>1186603.1388734293</v>
          </cell>
          <cell r="G79">
            <v>4918483.2390386518</v>
          </cell>
          <cell r="H79">
            <v>3688153.7031080616</v>
          </cell>
          <cell r="I79">
            <v>287376.19062083622</v>
          </cell>
          <cell r="J79">
            <v>3186319.3</v>
          </cell>
          <cell r="K79">
            <v>3816710.4</v>
          </cell>
          <cell r="L79">
            <v>0</v>
          </cell>
          <cell r="M79">
            <v>796579.82499999995</v>
          </cell>
          <cell r="N79">
            <v>305179.38120808889</v>
          </cell>
          <cell r="O79">
            <v>4789912.9093161505</v>
          </cell>
          <cell r="P79">
            <v>-128570.32972250134</v>
          </cell>
          <cell r="Q79">
            <v>-2213116.7906838492</v>
          </cell>
        </row>
        <row r="80">
          <cell r="B80" t="str">
            <v>CH FERDINAND GRALL LANDERNEAU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10530.8</v>
          </cell>
          <cell r="K80">
            <v>22464.1</v>
          </cell>
          <cell r="L80">
            <v>0</v>
          </cell>
          <cell r="M80">
            <v>2632.7</v>
          </cell>
          <cell r="N80">
            <v>1796.2012882603381</v>
          </cell>
          <cell r="O80">
            <v>4428.9012882603383</v>
          </cell>
          <cell r="P80">
            <v>4428.9012882603383</v>
          </cell>
          <cell r="Q80">
            <v>-28565.998711739659</v>
          </cell>
        </row>
        <row r="81">
          <cell r="B81" t="str">
            <v>CH DE QUIMPERLE</v>
          </cell>
          <cell r="C81" t="str">
            <v>CH</v>
          </cell>
          <cell r="D81" t="str">
            <v>Bretagne</v>
          </cell>
          <cell r="E81">
            <v>702.89430918217226</v>
          </cell>
          <cell r="F81">
            <v>1301.437887360767</v>
          </cell>
          <cell r="G81">
            <v>2004.3321965429393</v>
          </cell>
          <cell r="H81">
            <v>1502.9603342479672</v>
          </cell>
          <cell r="I81">
            <v>0</v>
          </cell>
          <cell r="J81">
            <v>0</v>
          </cell>
          <cell r="K81">
            <v>5184</v>
          </cell>
          <cell r="L81">
            <v>0</v>
          </cell>
          <cell r="M81">
            <v>0</v>
          </cell>
          <cell r="N81">
            <v>414.50614439668595</v>
          </cell>
          <cell r="O81">
            <v>1917.4664786446533</v>
          </cell>
          <cell r="P81">
            <v>-86.865717898285993</v>
          </cell>
          <cell r="Q81">
            <v>-3266.5335213553467</v>
          </cell>
        </row>
        <row r="82">
          <cell r="B82" t="str">
            <v>CLINIQUE GRAND LARGE BREST</v>
          </cell>
          <cell r="C82" t="str">
            <v>Clinique</v>
          </cell>
          <cell r="D82" t="str">
            <v>Bretagne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6094</v>
          </cell>
          <cell r="L82">
            <v>0</v>
          </cell>
          <cell r="M82">
            <v>0</v>
          </cell>
          <cell r="N82">
            <v>487.26860415767828</v>
          </cell>
          <cell r="O82">
            <v>487.26860415767828</v>
          </cell>
          <cell r="P82">
            <v>487.26860415767828</v>
          </cell>
          <cell r="Q82">
            <v>-5606.7313958423219</v>
          </cell>
        </row>
        <row r="83">
          <cell r="B83" t="str">
            <v>POLYCLINIQUE DE KERAUDREN BREST</v>
          </cell>
          <cell r="C83" t="str">
            <v>Clinique</v>
          </cell>
          <cell r="D83" t="str">
            <v>Bretagne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7682</v>
          </cell>
          <cell r="L83">
            <v>0</v>
          </cell>
          <cell r="M83">
            <v>0</v>
          </cell>
          <cell r="N83">
            <v>614.24309437795944</v>
          </cell>
          <cell r="O83">
            <v>614.24309437795944</v>
          </cell>
          <cell r="P83">
            <v>614.24309437795944</v>
          </cell>
          <cell r="Q83">
            <v>-7067.7569056220409</v>
          </cell>
        </row>
        <row r="84">
          <cell r="B84" t="str">
            <v>CHIC DE QUIMPER</v>
          </cell>
          <cell r="C84" t="str">
            <v>CH</v>
          </cell>
          <cell r="D84" t="str">
            <v>Bretagne</v>
          </cell>
          <cell r="E84">
            <v>43361.378956910165</v>
          </cell>
          <cell r="F84">
            <v>39053.09427965471</v>
          </cell>
          <cell r="G84">
            <v>82414.473236564867</v>
          </cell>
          <cell r="H84">
            <v>61798.979458664835</v>
          </cell>
          <cell r="I84">
            <v>0</v>
          </cell>
          <cell r="J84">
            <v>23778.9</v>
          </cell>
          <cell r="K84">
            <v>174541.5</v>
          </cell>
          <cell r="L84">
            <v>0</v>
          </cell>
          <cell r="M84">
            <v>5944.7250000000004</v>
          </cell>
          <cell r="N84">
            <v>13956.119637772794</v>
          </cell>
          <cell r="O84">
            <v>81699.824096437631</v>
          </cell>
          <cell r="P84">
            <v>-714.64914012723602</v>
          </cell>
          <cell r="Q84">
            <v>-116620.57590356236</v>
          </cell>
        </row>
        <row r="85">
          <cell r="B85" t="str">
            <v>CH DES PAYS DE MORLAIX</v>
          </cell>
          <cell r="C85" t="str">
            <v>CH</v>
          </cell>
          <cell r="D85" t="str">
            <v>Bretagne</v>
          </cell>
          <cell r="E85">
            <v>71483.992210233351</v>
          </cell>
          <cell r="F85">
            <v>34988.559223363227</v>
          </cell>
          <cell r="G85">
            <v>106472.55143359659</v>
          </cell>
          <cell r="H85">
            <v>79839.07147072762</v>
          </cell>
          <cell r="I85">
            <v>0</v>
          </cell>
          <cell r="J85">
            <v>25331.5</v>
          </cell>
          <cell r="K85">
            <v>225814.05</v>
          </cell>
          <cell r="L85">
            <v>0</v>
          </cell>
          <cell r="M85">
            <v>6332.875</v>
          </cell>
          <cell r="N85">
            <v>18055.808490760119</v>
          </cell>
          <cell r="O85">
            <v>104227.75496148774</v>
          </cell>
          <cell r="P85">
            <v>-2244.7964721088501</v>
          </cell>
          <cell r="Q85">
            <v>-146917.79503851227</v>
          </cell>
        </row>
        <row r="86">
          <cell r="B86" t="str">
            <v>CHU NIMES</v>
          </cell>
          <cell r="C86" t="str">
            <v>CHR/U</v>
          </cell>
          <cell r="D86" t="str">
            <v xml:space="preserve">Midi-Pyrénées Languedoc-Roussillon </v>
          </cell>
          <cell r="E86">
            <v>962593.72881956166</v>
          </cell>
          <cell r="F86">
            <v>744936.15370691521</v>
          </cell>
          <cell r="G86">
            <v>1707529.8825264769</v>
          </cell>
          <cell r="H86">
            <v>1280401.3663038549</v>
          </cell>
          <cell r="I86">
            <v>23584.447356440476</v>
          </cell>
          <cell r="J86">
            <v>1674482.5</v>
          </cell>
          <cell r="K86">
            <v>2816453</v>
          </cell>
          <cell r="L86">
            <v>0</v>
          </cell>
          <cell r="M86">
            <v>418620.625</v>
          </cell>
          <cell r="N86">
            <v>225200.05283651222</v>
          </cell>
          <cell r="O86">
            <v>1924222.0441403671</v>
          </cell>
          <cell r="P86">
            <v>216692.1616138902</v>
          </cell>
          <cell r="Q86">
            <v>-2566713.4558596332</v>
          </cell>
        </row>
        <row r="87">
          <cell r="B87" t="str">
            <v>CENTRE HOSPITALIER ALES - CEVENNES</v>
          </cell>
          <cell r="C87" t="str">
            <v>CH</v>
          </cell>
          <cell r="D87" t="str">
            <v xml:space="preserve">Midi-Pyrénées Languedoc-Roussillon </v>
          </cell>
          <cell r="E87">
            <v>631.21313242860924</v>
          </cell>
          <cell r="F87">
            <v>496.45771787228858</v>
          </cell>
          <cell r="G87">
            <v>1127.6708503008979</v>
          </cell>
          <cell r="H87">
            <v>845.5906466069772</v>
          </cell>
          <cell r="I87">
            <v>0</v>
          </cell>
          <cell r="J87">
            <v>0</v>
          </cell>
          <cell r="K87">
            <v>3010.5</v>
          </cell>
          <cell r="L87">
            <v>0</v>
          </cell>
          <cell r="M87">
            <v>0</v>
          </cell>
          <cell r="N87">
            <v>240.71580781370042</v>
          </cell>
          <cell r="O87">
            <v>1086.3064544206777</v>
          </cell>
          <cell r="P87">
            <v>-41.364395880220172</v>
          </cell>
          <cell r="Q87">
            <v>-1924.1935455793223</v>
          </cell>
        </row>
        <row r="88">
          <cell r="B88" t="str">
            <v>CENTRE HOSPITALIER BAGNOLS SUR CEZE</v>
          </cell>
          <cell r="C88" t="str">
            <v>CH</v>
          </cell>
          <cell r="D88" t="str">
            <v xml:space="preserve">Midi-Pyrénées Languedoc-Roussillon </v>
          </cell>
          <cell r="E88">
            <v>313.86120386319817</v>
          </cell>
          <cell r="F88">
            <v>0</v>
          </cell>
          <cell r="G88">
            <v>313.86120386319817</v>
          </cell>
          <cell r="H88">
            <v>235.35067723769706</v>
          </cell>
          <cell r="I88">
            <v>0</v>
          </cell>
          <cell r="J88">
            <v>151.19999999999999</v>
          </cell>
          <cell r="K88">
            <v>963.9</v>
          </cell>
          <cell r="L88">
            <v>0</v>
          </cell>
          <cell r="M88">
            <v>37.799999999999997</v>
          </cell>
          <cell r="N88">
            <v>77.072236223758793</v>
          </cell>
          <cell r="O88">
            <v>350.22291346145585</v>
          </cell>
          <cell r="P88">
            <v>36.361709598257676</v>
          </cell>
          <cell r="Q88">
            <v>-764.87708653854406</v>
          </cell>
        </row>
        <row r="89">
          <cell r="B89" t="str">
            <v>CLINIQUE MEDIPOLE GARONNE</v>
          </cell>
          <cell r="C89" t="str">
            <v>Clinique</v>
          </cell>
          <cell r="D89" t="str">
            <v xml:space="preserve">Midi-Pyrénées Languedoc-Roussillon 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5548.5</v>
          </cell>
          <cell r="K89">
            <v>0</v>
          </cell>
          <cell r="L89">
            <v>0</v>
          </cell>
          <cell r="M89">
            <v>1387.125</v>
          </cell>
          <cell r="N89">
            <v>0</v>
          </cell>
          <cell r="O89">
            <v>1387.125</v>
          </cell>
          <cell r="P89">
            <v>1387.125</v>
          </cell>
          <cell r="Q89">
            <v>-4161.375</v>
          </cell>
        </row>
        <row r="90">
          <cell r="B90" t="str">
            <v>S.A. CLINIQUE PASTEUR</v>
          </cell>
          <cell r="C90" t="str">
            <v>Clinique</v>
          </cell>
          <cell r="D90" t="str">
            <v xml:space="preserve">Midi-Pyrénées Languedoc-Roussillon 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7398</v>
          </cell>
          <cell r="K90">
            <v>0</v>
          </cell>
          <cell r="L90">
            <v>0</v>
          </cell>
          <cell r="M90">
            <v>1849.5</v>
          </cell>
          <cell r="N90">
            <v>0</v>
          </cell>
          <cell r="O90">
            <v>1849.5</v>
          </cell>
          <cell r="P90">
            <v>1849.5</v>
          </cell>
          <cell r="Q90">
            <v>-5548.5</v>
          </cell>
        </row>
        <row r="91">
          <cell r="B91" t="str">
            <v>HOTEL DIEU ST-JACQUES CHU DE TOULOUSE</v>
          </cell>
          <cell r="C91" t="str">
            <v>CHR/U</v>
          </cell>
          <cell r="D91" t="str">
            <v xml:space="preserve">Midi-Pyrénées Languedoc-Roussillon </v>
          </cell>
          <cell r="E91">
            <v>5195820.144725468</v>
          </cell>
          <cell r="F91">
            <v>1929206.4956665279</v>
          </cell>
          <cell r="G91">
            <v>7125026.6403919961</v>
          </cell>
          <cell r="H91">
            <v>5342743.3034501029</v>
          </cell>
          <cell r="I91">
            <v>270446.88426358131</v>
          </cell>
          <cell r="J91">
            <v>4410400.7</v>
          </cell>
          <cell r="K91">
            <v>10572748</v>
          </cell>
          <cell r="L91">
            <v>0</v>
          </cell>
          <cell r="M91">
            <v>1102600.175</v>
          </cell>
          <cell r="N91">
            <v>845383.6823221012</v>
          </cell>
          <cell r="O91">
            <v>7290727.1607722044</v>
          </cell>
          <cell r="P91">
            <v>165700.52038020827</v>
          </cell>
          <cell r="Q91">
            <v>-7692421.5392277958</v>
          </cell>
        </row>
        <row r="92">
          <cell r="B92" t="str">
            <v>INSTITUT CLAUDIUS REGAUD</v>
          </cell>
          <cell r="C92" t="str">
            <v>CLCC</v>
          </cell>
          <cell r="D92" t="str">
            <v xml:space="preserve">Midi-Pyrénées Languedoc-Roussillon </v>
          </cell>
          <cell r="E92">
            <v>1020687.9124677203</v>
          </cell>
          <cell r="F92">
            <v>196201.17539855035</v>
          </cell>
          <cell r="G92">
            <v>1216889.0878662707</v>
          </cell>
          <cell r="H92">
            <v>912491.46892752231</v>
          </cell>
          <cell r="I92">
            <v>142396.83040571169</v>
          </cell>
          <cell r="J92">
            <v>1282143.6000000001</v>
          </cell>
          <cell r="K92">
            <v>680116.5</v>
          </cell>
          <cell r="L92">
            <v>0</v>
          </cell>
          <cell r="M92">
            <v>320535.90000000002</v>
          </cell>
          <cell r="N92">
            <v>54381.263147293335</v>
          </cell>
          <cell r="O92">
            <v>1287408.6320748157</v>
          </cell>
          <cell r="P92">
            <v>70519.544208545005</v>
          </cell>
          <cell r="Q92">
            <v>-674851.46792518441</v>
          </cell>
        </row>
        <row r="93">
          <cell r="B93" t="str">
            <v>INSTITUT BERGONIE</v>
          </cell>
          <cell r="C93" t="str">
            <v>CLCC</v>
          </cell>
          <cell r="D93" t="str">
            <v>Aquitaine Limousin Poitou-Charente</v>
          </cell>
          <cell r="E93">
            <v>1809220.799006246</v>
          </cell>
          <cell r="F93">
            <v>574118.17213307088</v>
          </cell>
          <cell r="G93">
            <v>2383338.9711393169</v>
          </cell>
          <cell r="H93">
            <v>1787160.802419917</v>
          </cell>
          <cell r="I93">
            <v>328609.22016423644</v>
          </cell>
          <cell r="J93">
            <v>3381095.7</v>
          </cell>
          <cell r="K93">
            <v>12268454</v>
          </cell>
          <cell r="L93">
            <v>0</v>
          </cell>
          <cell r="M93">
            <v>845273.92500000005</v>
          </cell>
          <cell r="N93">
            <v>980970.20934569812</v>
          </cell>
          <cell r="O93">
            <v>3613404.9367656149</v>
          </cell>
          <cell r="P93">
            <v>1230065.965626298</v>
          </cell>
          <cell r="Q93">
            <v>-12036144.763234384</v>
          </cell>
        </row>
        <row r="94">
          <cell r="B94" t="str">
            <v>POLYCLINIQUE BX-NORD AQUITAINE</v>
          </cell>
          <cell r="C94" t="str">
            <v>Clinique</v>
          </cell>
          <cell r="D94" t="str">
            <v>Aquitaine Limousin Poitou-Charente</v>
          </cell>
          <cell r="E94">
            <v>11573.259755910593</v>
          </cell>
          <cell r="F94">
            <v>11651.961127721941</v>
          </cell>
          <cell r="G94">
            <v>23225.220883632534</v>
          </cell>
          <cell r="H94">
            <v>17415.56903713561</v>
          </cell>
          <cell r="I94">
            <v>0</v>
          </cell>
          <cell r="J94">
            <v>30820.5</v>
          </cell>
          <cell r="K94">
            <v>40710.6</v>
          </cell>
          <cell r="L94">
            <v>0</v>
          </cell>
          <cell r="M94">
            <v>7705.125</v>
          </cell>
          <cell r="N94">
            <v>3255.1685652152241</v>
          </cell>
          <cell r="O94">
            <v>28375.862602350833</v>
          </cell>
          <cell r="P94">
            <v>5150.6417187182997</v>
          </cell>
          <cell r="Q94">
            <v>-43155.237397649165</v>
          </cell>
        </row>
        <row r="95">
          <cell r="B95" t="str">
            <v>CLINIQUE MEDICO CHIRURGICALE WALLERSTEIN</v>
          </cell>
          <cell r="C95" t="str">
            <v>EBNL</v>
          </cell>
          <cell r="D95" t="str">
            <v>Aquitaine Limousin Poitou-Charente</v>
          </cell>
          <cell r="E95">
            <v>1093.4452760738582</v>
          </cell>
          <cell r="F95">
            <v>222.78570292044574</v>
          </cell>
          <cell r="G95">
            <v>1316.230978994304</v>
          </cell>
          <cell r="H95">
            <v>986.9835726577013</v>
          </cell>
          <cell r="I95">
            <v>0</v>
          </cell>
          <cell r="J95">
            <v>407.7</v>
          </cell>
          <cell r="K95">
            <v>1922.4</v>
          </cell>
          <cell r="L95">
            <v>0</v>
          </cell>
          <cell r="M95">
            <v>101.925</v>
          </cell>
          <cell r="N95">
            <v>153.71269521377104</v>
          </cell>
          <cell r="O95">
            <v>1242.6212678714724</v>
          </cell>
          <cell r="P95">
            <v>-73.609711122831641</v>
          </cell>
          <cell r="Q95">
            <v>-1087.4787321285278</v>
          </cell>
        </row>
        <row r="96">
          <cell r="B96" t="str">
            <v>CHU HOPITAUX DE BORDEAUX</v>
          </cell>
          <cell r="C96" t="str">
            <v>CHR/U</v>
          </cell>
          <cell r="D96" t="str">
            <v>Aquitaine Limousin Poitou-Charente</v>
          </cell>
          <cell r="E96">
            <v>8800671.3512182217</v>
          </cell>
          <cell r="F96">
            <v>2553604.6363091371</v>
          </cell>
          <cell r="G96">
            <v>11354275.987527359</v>
          </cell>
          <cell r="H96">
            <v>8514070.9024140052</v>
          </cell>
          <cell r="I96">
            <v>850472.83879273478</v>
          </cell>
          <cell r="J96">
            <v>5388335.2999999998</v>
          </cell>
          <cell r="K96">
            <v>11941053</v>
          </cell>
          <cell r="L96">
            <v>0</v>
          </cell>
          <cell r="M96">
            <v>1347083.825</v>
          </cell>
          <cell r="N96">
            <v>954791.63562239194</v>
          </cell>
          <cell r="O96">
            <v>10815946.363036396</v>
          </cell>
          <cell r="P96">
            <v>-538329.6244909633</v>
          </cell>
          <cell r="Q96">
            <v>-6513441.9369636038</v>
          </cell>
        </row>
        <row r="97">
          <cell r="B97" t="str">
            <v>CENTRE HOSPITALIER D'ARCACHON JEAN HAMEAU</v>
          </cell>
          <cell r="C97" t="str">
            <v>CH</v>
          </cell>
          <cell r="D97" t="str">
            <v>Aquitaine Limousin Poitou-Charente</v>
          </cell>
          <cell r="E97">
            <v>194.64348885573955</v>
          </cell>
          <cell r="F97">
            <v>330.36500217619471</v>
          </cell>
          <cell r="G97">
            <v>525.00849103193423</v>
          </cell>
          <cell r="H97">
            <v>393.6807174605861</v>
          </cell>
          <cell r="I97">
            <v>0</v>
          </cell>
          <cell r="J97">
            <v>1188</v>
          </cell>
          <cell r="K97">
            <v>17290.8</v>
          </cell>
          <cell r="L97">
            <v>0</v>
          </cell>
          <cell r="M97">
            <v>297</v>
          </cell>
          <cell r="N97">
            <v>1382.5507024564463</v>
          </cell>
          <cell r="O97">
            <v>2073.2314199170323</v>
          </cell>
          <cell r="P97">
            <v>1548.2229288850981</v>
          </cell>
          <cell r="Q97">
            <v>-16405.568580082967</v>
          </cell>
        </row>
        <row r="98">
          <cell r="B98" t="str">
            <v>CENTRE HOSPITALIER DE LIBOURNE</v>
          </cell>
          <cell r="C98" t="str">
            <v>CH</v>
          </cell>
          <cell r="D98" t="str">
            <v>Aquitaine Limousin Poitou-Charente</v>
          </cell>
          <cell r="E98">
            <v>15967.99794532862</v>
          </cell>
          <cell r="F98">
            <v>14657.103558431018</v>
          </cell>
          <cell r="G98">
            <v>30625.101503759637</v>
          </cell>
          <cell r="H98">
            <v>22964.413220452116</v>
          </cell>
          <cell r="I98">
            <v>0</v>
          </cell>
          <cell r="J98">
            <v>210.6</v>
          </cell>
          <cell r="K98">
            <v>87875.55</v>
          </cell>
          <cell r="L98">
            <v>0</v>
          </cell>
          <cell r="M98">
            <v>52.65</v>
          </cell>
          <cell r="N98">
            <v>7026.4188690660103</v>
          </cell>
          <cell r="O98">
            <v>30043.482089518126</v>
          </cell>
          <cell r="P98">
            <v>-581.61941424151155</v>
          </cell>
          <cell r="Q98">
            <v>-58042.667910481876</v>
          </cell>
        </row>
        <row r="99">
          <cell r="B99" t="str">
            <v>ICM (INSTITUT REGIONAL DU CANCER DE MONTPELLIER)</v>
          </cell>
          <cell r="C99" t="str">
            <v>CLCC</v>
          </cell>
          <cell r="D99" t="str">
            <v xml:space="preserve">Midi-Pyrénées Languedoc-Roussillon </v>
          </cell>
          <cell r="E99">
            <v>559442.03826144559</v>
          </cell>
          <cell r="F99">
            <v>475663.17789133242</v>
          </cell>
          <cell r="G99">
            <v>1035105.216152778</v>
          </cell>
          <cell r="H99">
            <v>776179.75919066416</v>
          </cell>
          <cell r="I99">
            <v>0</v>
          </cell>
          <cell r="J99">
            <v>894608.5</v>
          </cell>
          <cell r="K99">
            <v>581103.94999999995</v>
          </cell>
          <cell r="L99">
            <v>0</v>
          </cell>
          <cell r="M99">
            <v>223652.125</v>
          </cell>
          <cell r="N99">
            <v>46464.343712998561</v>
          </cell>
          <cell r="O99">
            <v>1046296.2279036627</v>
          </cell>
          <cell r="P99">
            <v>11191.011750884703</v>
          </cell>
          <cell r="Q99">
            <v>-429416.22209633724</v>
          </cell>
        </row>
        <row r="100">
          <cell r="B100" t="str">
            <v>LES HOPITAUX DU BASSIN DE THAU</v>
          </cell>
          <cell r="C100" t="str">
            <v>CH</v>
          </cell>
          <cell r="D100" t="str">
            <v xml:space="preserve">Midi-Pyrénées Languedoc-Roussillon </v>
          </cell>
          <cell r="E100">
            <v>6.394100278460308</v>
          </cell>
          <cell r="F100">
            <v>0</v>
          </cell>
          <cell r="G100">
            <v>6.394100278460308</v>
          </cell>
          <cell r="H100">
            <v>4.7946538544384678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4.7946538544384678</v>
          </cell>
          <cell r="P100">
            <v>-1.5994464240218402</v>
          </cell>
          <cell r="Q100">
            <v>4.7946538544384678</v>
          </cell>
        </row>
        <row r="101">
          <cell r="B101" t="str">
            <v>CLINIQUE LE MILLENAIRE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464.4</v>
          </cell>
          <cell r="K101">
            <v>1456.6</v>
          </cell>
          <cell r="L101">
            <v>0</v>
          </cell>
          <cell r="M101">
            <v>116.1</v>
          </cell>
          <cell r="N101">
            <v>116.46791086578177</v>
          </cell>
          <cell r="O101">
            <v>232.56791086578176</v>
          </cell>
          <cell r="P101">
            <v>232.56791086578176</v>
          </cell>
          <cell r="Q101">
            <v>-1688.4320891342181</v>
          </cell>
        </row>
        <row r="102">
          <cell r="B102" t="str">
            <v>POLYCLINIQUE SAINT PRIVAT</v>
          </cell>
          <cell r="C102" t="str">
            <v>Clinique</v>
          </cell>
          <cell r="D102" t="str">
            <v xml:space="preserve">Midi-Pyrénées Languedoc-Roussillon 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21130.2</v>
          </cell>
          <cell r="K102">
            <v>62778.8</v>
          </cell>
          <cell r="L102">
            <v>0</v>
          </cell>
          <cell r="M102">
            <v>5282.55</v>
          </cell>
          <cell r="N102">
            <v>5019.7141855421814</v>
          </cell>
          <cell r="O102">
            <v>10302.264185542183</v>
          </cell>
          <cell r="P102">
            <v>10302.264185542183</v>
          </cell>
          <cell r="Q102">
            <v>-73606.735814457817</v>
          </cell>
        </row>
        <row r="103">
          <cell r="B103" t="str">
            <v>CENTRE HOSPITALIER BEZIERS</v>
          </cell>
          <cell r="C103" t="str">
            <v>CH</v>
          </cell>
          <cell r="D103" t="str">
            <v xml:space="preserve">Midi-Pyrénées Languedoc-Roussillon </v>
          </cell>
          <cell r="E103">
            <v>5730.5639400993005</v>
          </cell>
          <cell r="F103">
            <v>8673.0824131923127</v>
          </cell>
          <cell r="G103">
            <v>14403.646353291613</v>
          </cell>
          <cell r="H103">
            <v>10800.65927937056</v>
          </cell>
          <cell r="I103">
            <v>0</v>
          </cell>
          <cell r="J103">
            <v>0</v>
          </cell>
          <cell r="K103">
            <v>58930.2</v>
          </cell>
          <cell r="L103">
            <v>0</v>
          </cell>
          <cell r="M103">
            <v>0</v>
          </cell>
          <cell r="N103">
            <v>4711.9849518760766</v>
          </cell>
          <cell r="O103">
            <v>15512.644231246637</v>
          </cell>
          <cell r="P103">
            <v>1108.9978779550238</v>
          </cell>
          <cell r="Q103">
            <v>-43417.555768753358</v>
          </cell>
        </row>
        <row r="104">
          <cell r="B104" t="str">
            <v>CHU MONTPELLIER</v>
          </cell>
          <cell r="C104" t="str">
            <v>CHR/U</v>
          </cell>
          <cell r="D104" t="str">
            <v xml:space="preserve">Midi-Pyrénées Languedoc-Roussillon </v>
          </cell>
          <cell r="E104">
            <v>7648748.499535976</v>
          </cell>
          <cell r="F104">
            <v>2398052.9295324539</v>
          </cell>
          <cell r="G104">
            <v>10046801.429068429</v>
          </cell>
          <cell r="H104">
            <v>7533653.3834061734</v>
          </cell>
          <cell r="I104">
            <v>1562585.8781395836</v>
          </cell>
          <cell r="J104">
            <v>6337931.2000000002</v>
          </cell>
          <cell r="K104">
            <v>13401599</v>
          </cell>
          <cell r="L104">
            <v>0</v>
          </cell>
          <cell r="M104">
            <v>1584482.8</v>
          </cell>
          <cell r="N104">
            <v>1071575.0637037966</v>
          </cell>
          <cell r="O104">
            <v>10189711.24710997</v>
          </cell>
          <cell r="P104">
            <v>142909.81804154068</v>
          </cell>
          <cell r="Q104">
            <v>-9549818.952890031</v>
          </cell>
        </row>
        <row r="105">
          <cell r="B105" t="str">
            <v>CLINIQUE DU PARC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26719.200000000001</v>
          </cell>
          <cell r="K105">
            <v>16619.849999999999</v>
          </cell>
          <cell r="L105">
            <v>0</v>
          </cell>
          <cell r="M105">
            <v>6679.8</v>
          </cell>
          <cell r="N105">
            <v>1328.9023811634377</v>
          </cell>
          <cell r="O105">
            <v>8008.7023811634381</v>
          </cell>
          <cell r="P105">
            <v>8008.7023811634381</v>
          </cell>
          <cell r="Q105">
            <v>-35330.34761883656</v>
          </cell>
        </row>
        <row r="106">
          <cell r="B106" t="str">
            <v>CLINIQUE CLEMENTVILLE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34227.9</v>
          </cell>
          <cell r="K106">
            <v>10307.200000000001</v>
          </cell>
          <cell r="L106">
            <v>0</v>
          </cell>
          <cell r="M106">
            <v>8556.9750000000004</v>
          </cell>
          <cell r="N106">
            <v>824.15079697637384</v>
          </cell>
          <cell r="O106">
            <v>9381.1257969763737</v>
          </cell>
          <cell r="P106">
            <v>9381.1257969763737</v>
          </cell>
          <cell r="Q106">
            <v>-35153.974203023623</v>
          </cell>
        </row>
        <row r="107">
          <cell r="B107" t="str">
            <v>POLYCLINIQUE SAINT ROCH</v>
          </cell>
          <cell r="C107" t="str">
            <v>Clinique</v>
          </cell>
          <cell r="D107" t="str">
            <v xml:space="preserve">Midi-Pyrénées Languedoc-Roussillon </v>
          </cell>
          <cell r="E107">
            <v>0</v>
          </cell>
          <cell r="F107">
            <v>28967.004054449073</v>
          </cell>
          <cell r="G107">
            <v>28967.004054449073</v>
          </cell>
          <cell r="H107">
            <v>21721.079056120583</v>
          </cell>
          <cell r="I107">
            <v>0</v>
          </cell>
          <cell r="J107">
            <v>22599</v>
          </cell>
          <cell r="K107">
            <v>171072</v>
          </cell>
          <cell r="L107">
            <v>0</v>
          </cell>
          <cell r="M107">
            <v>5649.75</v>
          </cell>
          <cell r="N107">
            <v>13678.702765090637</v>
          </cell>
          <cell r="O107">
            <v>41049.531821211218</v>
          </cell>
          <cell r="P107">
            <v>12082.527766762145</v>
          </cell>
          <cell r="Q107">
            <v>-152621.46817878878</v>
          </cell>
        </row>
        <row r="108">
          <cell r="B108" t="str">
            <v>CH SAINT MALO</v>
          </cell>
          <cell r="C108" t="str">
            <v>CH</v>
          </cell>
          <cell r="D108" t="str">
            <v>Bretagne</v>
          </cell>
          <cell r="E108">
            <v>49962.001883860939</v>
          </cell>
          <cell r="F108">
            <v>20508.677393052381</v>
          </cell>
          <cell r="G108">
            <v>70470.679276913317</v>
          </cell>
          <cell r="H108">
            <v>52842.855023429693</v>
          </cell>
          <cell r="I108">
            <v>0</v>
          </cell>
          <cell r="J108">
            <v>1684.8</v>
          </cell>
          <cell r="K108">
            <v>80840.7</v>
          </cell>
          <cell r="L108">
            <v>0</v>
          </cell>
          <cell r="M108">
            <v>421.2</v>
          </cell>
          <cell r="N108">
            <v>6463.9210778026945</v>
          </cell>
          <cell r="O108">
            <v>59727.976101232387</v>
          </cell>
          <cell r="P108">
            <v>-10742.70317568093</v>
          </cell>
          <cell r="Q108">
            <v>-22797.523898767613</v>
          </cell>
        </row>
        <row r="109">
          <cell r="B109" t="str">
            <v>CH DE FOUGERES</v>
          </cell>
          <cell r="C109" t="str">
            <v>CH</v>
          </cell>
          <cell r="D109" t="str">
            <v>Bretagne</v>
          </cell>
          <cell r="E109">
            <v>870.65818324356769</v>
          </cell>
          <cell r="F109">
            <v>2935.2301535491952</v>
          </cell>
          <cell r="G109">
            <v>3805.8883367927629</v>
          </cell>
          <cell r="H109">
            <v>2853.8678451817941</v>
          </cell>
          <cell r="I109">
            <v>0</v>
          </cell>
          <cell r="J109">
            <v>1377</v>
          </cell>
          <cell r="K109">
            <v>16483.5</v>
          </cell>
          <cell r="L109">
            <v>0</v>
          </cell>
          <cell r="M109">
            <v>344.25</v>
          </cell>
          <cell r="N109">
            <v>1318.0000060113373</v>
          </cell>
          <cell r="O109">
            <v>4516.1178511931312</v>
          </cell>
          <cell r="P109">
            <v>710.22951440036832</v>
          </cell>
          <cell r="Q109">
            <v>-13344.382148806868</v>
          </cell>
        </row>
        <row r="110">
          <cell r="B110" t="str">
            <v>CH DE REDON</v>
          </cell>
          <cell r="C110" t="str">
            <v>CH</v>
          </cell>
          <cell r="D110" t="str">
            <v>Bretagne</v>
          </cell>
          <cell r="E110">
            <v>12.331479108459163</v>
          </cell>
          <cell r="F110">
            <v>290.1392365729543</v>
          </cell>
          <cell r="G110">
            <v>302.47071568141348</v>
          </cell>
          <cell r="H110">
            <v>226.80945240756651</v>
          </cell>
          <cell r="I110">
            <v>0</v>
          </cell>
          <cell r="J110">
            <v>0</v>
          </cell>
          <cell r="K110">
            <v>6266.7</v>
          </cell>
          <cell r="L110">
            <v>0</v>
          </cell>
          <cell r="M110">
            <v>0</v>
          </cell>
          <cell r="N110">
            <v>501.07747976286879</v>
          </cell>
          <cell r="O110">
            <v>727.88693217043533</v>
          </cell>
          <cell r="P110">
            <v>425.41621648902185</v>
          </cell>
          <cell r="Q110">
            <v>-5538.8130678295647</v>
          </cell>
        </row>
        <row r="111">
          <cell r="B111" t="str">
            <v>HOPITAL ARTHUR GARDINER</v>
          </cell>
          <cell r="C111" t="str">
            <v>EBNL</v>
          </cell>
          <cell r="D111" t="str">
            <v>Bretagne</v>
          </cell>
          <cell r="E111">
            <v>0</v>
          </cell>
          <cell r="F111">
            <v>107.61890222406343</v>
          </cell>
          <cell r="G111">
            <v>107.61890222406343</v>
          </cell>
          <cell r="H111">
            <v>80.69866938078323</v>
          </cell>
          <cell r="I111">
            <v>0</v>
          </cell>
          <cell r="J111">
            <v>0</v>
          </cell>
          <cell r="K111">
            <v>356.4</v>
          </cell>
          <cell r="L111">
            <v>0</v>
          </cell>
          <cell r="M111">
            <v>0</v>
          </cell>
          <cell r="N111">
            <v>28.497297427272159</v>
          </cell>
          <cell r="O111">
            <v>109.19596680805539</v>
          </cell>
          <cell r="P111">
            <v>1.5770645839919553</v>
          </cell>
          <cell r="Q111">
            <v>-247.20403319194457</v>
          </cell>
        </row>
        <row r="112">
          <cell r="B112" t="str">
            <v>CLINIQUE MUTUALISTE LA SAGESSE - RENNES</v>
          </cell>
          <cell r="C112" t="str">
            <v>EBNL</v>
          </cell>
          <cell r="D112" t="str">
            <v>Bretagne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434.7</v>
          </cell>
          <cell r="K112">
            <v>11061.9</v>
          </cell>
          <cell r="L112">
            <v>0</v>
          </cell>
          <cell r="M112">
            <v>108.675</v>
          </cell>
          <cell r="N112">
            <v>884.49566332980328</v>
          </cell>
          <cell r="O112">
            <v>993.17066332980323</v>
          </cell>
          <cell r="P112">
            <v>993.17066332980323</v>
          </cell>
          <cell r="Q112">
            <v>-10503.429336670197</v>
          </cell>
        </row>
        <row r="113">
          <cell r="B113" t="str">
            <v>CRLCC EUGÈNE MARQUIS RENNES</v>
          </cell>
          <cell r="C113" t="str">
            <v>CLCC</v>
          </cell>
          <cell r="D113" t="str">
            <v>Bretagne</v>
          </cell>
          <cell r="E113">
            <v>115864.41208938569</v>
          </cell>
          <cell r="F113">
            <v>2056.9471404243573</v>
          </cell>
          <cell r="G113">
            <v>117921.35922981004</v>
          </cell>
          <cell r="H113">
            <v>88424.027608146571</v>
          </cell>
          <cell r="I113">
            <v>0</v>
          </cell>
          <cell r="J113">
            <v>34312</v>
          </cell>
          <cell r="K113">
            <v>75.599999999999994</v>
          </cell>
          <cell r="L113">
            <v>0</v>
          </cell>
          <cell r="M113">
            <v>8578</v>
          </cell>
          <cell r="N113">
            <v>6.0448812724516694</v>
          </cell>
          <cell r="O113">
            <v>97008.072489419021</v>
          </cell>
          <cell r="P113">
            <v>-20913.28674039102</v>
          </cell>
          <cell r="Q113">
            <v>62620.472489419022</v>
          </cell>
        </row>
        <row r="114">
          <cell r="B114" t="str">
            <v>CHU DE RENNES</v>
          </cell>
          <cell r="C114" t="str">
            <v>CHR/U</v>
          </cell>
          <cell r="D114" t="str">
            <v>Bretagne</v>
          </cell>
          <cell r="E114">
            <v>9328070.2792644203</v>
          </cell>
          <cell r="F114">
            <v>3234319.1726860041</v>
          </cell>
          <cell r="G114">
            <v>12562389.451950423</v>
          </cell>
          <cell r="H114">
            <v>9419981.9182778168</v>
          </cell>
          <cell r="I114">
            <v>1515935.2839889899</v>
          </cell>
          <cell r="J114">
            <v>9129281.9000000004</v>
          </cell>
          <cell r="K114">
            <v>9090327.5999999996</v>
          </cell>
          <cell r="L114">
            <v>0</v>
          </cell>
          <cell r="M114">
            <v>2282320.4750000001</v>
          </cell>
          <cell r="N114">
            <v>726851.20462553622</v>
          </cell>
          <cell r="O114">
            <v>12429153.597903352</v>
          </cell>
          <cell r="P114">
            <v>-133235.85404707119</v>
          </cell>
          <cell r="Q114">
            <v>-5790455.9020966478</v>
          </cell>
        </row>
        <row r="115">
          <cell r="B115" t="str">
            <v>CENTRE HOSPITALIER DE CHATEAUROUX</v>
          </cell>
          <cell r="C115" t="str">
            <v>CH</v>
          </cell>
          <cell r="D115" t="str">
            <v>Centre Val de Loire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1849.5</v>
          </cell>
          <cell r="K115">
            <v>0</v>
          </cell>
          <cell r="L115">
            <v>0</v>
          </cell>
          <cell r="M115">
            <v>462.375</v>
          </cell>
          <cell r="N115">
            <v>0</v>
          </cell>
          <cell r="O115">
            <v>462.375</v>
          </cell>
          <cell r="P115">
            <v>462.375</v>
          </cell>
          <cell r="Q115">
            <v>-1387.125</v>
          </cell>
        </row>
        <row r="116">
          <cell r="B116" t="str">
            <v>CLINIQUE DE L'ALLIANCE - ST CYR/LOIRE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31441.5</v>
          </cell>
          <cell r="K116">
            <v>0</v>
          </cell>
          <cell r="L116">
            <v>0</v>
          </cell>
          <cell r="M116">
            <v>7860.375</v>
          </cell>
          <cell r="N116">
            <v>0</v>
          </cell>
          <cell r="O116">
            <v>7860.375</v>
          </cell>
          <cell r="P116">
            <v>7860.375</v>
          </cell>
          <cell r="Q116">
            <v>-23581.125</v>
          </cell>
        </row>
        <row r="117">
          <cell r="B117" t="str">
            <v>CHR/UU DE TOURS</v>
          </cell>
          <cell r="C117" t="str">
            <v>CHR/U</v>
          </cell>
          <cell r="D117" t="str">
            <v>Centre Val de Loire</v>
          </cell>
          <cell r="E117">
            <v>1584050.10946623</v>
          </cell>
          <cell r="F117">
            <v>68776.306986868702</v>
          </cell>
          <cell r="G117">
            <v>1652826.4164530986</v>
          </cell>
          <cell r="H117">
            <v>1239381.6492150535</v>
          </cell>
          <cell r="I117">
            <v>269456.17227839021</v>
          </cell>
          <cell r="J117">
            <v>638170.80000000005</v>
          </cell>
          <cell r="K117">
            <v>3586865.6</v>
          </cell>
          <cell r="L117">
            <v>0</v>
          </cell>
          <cell r="M117">
            <v>159542.70000000001</v>
          </cell>
          <cell r="N117">
            <v>286801.27899789845</v>
          </cell>
          <cell r="O117">
            <v>1685725.6282129521</v>
          </cell>
          <cell r="P117">
            <v>32899.21175985341</v>
          </cell>
          <cell r="Q117">
            <v>-2539310.7717870483</v>
          </cell>
        </row>
        <row r="118">
          <cell r="B118" t="str">
            <v>POLE SANTE LEONARD DE VINCI</v>
          </cell>
          <cell r="C118" t="str">
            <v>Clinique</v>
          </cell>
          <cell r="D118" t="str">
            <v>Centre Val de Loire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7398</v>
          </cell>
          <cell r="K118">
            <v>0</v>
          </cell>
          <cell r="L118">
            <v>0</v>
          </cell>
          <cell r="M118">
            <v>1849.5</v>
          </cell>
          <cell r="N118">
            <v>0</v>
          </cell>
          <cell r="O118">
            <v>1849.5</v>
          </cell>
          <cell r="P118">
            <v>1849.5</v>
          </cell>
          <cell r="Q118">
            <v>-5548.5</v>
          </cell>
        </row>
        <row r="119">
          <cell r="B119" t="str">
            <v>GROUPE HOSPITALIER MUTUALISTE DE GRENOBLE</v>
          </cell>
          <cell r="C119" t="str">
            <v>EBNL</v>
          </cell>
          <cell r="D119" t="str">
            <v>Rhône-Alpes Auvergne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14796</v>
          </cell>
          <cell r="K119">
            <v>0</v>
          </cell>
          <cell r="L119">
            <v>0</v>
          </cell>
          <cell r="M119">
            <v>3699</v>
          </cell>
          <cell r="N119">
            <v>0</v>
          </cell>
          <cell r="O119">
            <v>3699</v>
          </cell>
          <cell r="P119">
            <v>3699</v>
          </cell>
          <cell r="Q119">
            <v>-11097</v>
          </cell>
        </row>
        <row r="120">
          <cell r="B120" t="str">
            <v>CH BOURGOIN-JALLIEU</v>
          </cell>
          <cell r="C120" t="str">
            <v>CH</v>
          </cell>
          <cell r="D120" t="str">
            <v>Rhône-Alpes Auvergne</v>
          </cell>
          <cell r="E120">
            <v>8102.9281085223247</v>
          </cell>
          <cell r="F120">
            <v>6378.5525072323835</v>
          </cell>
          <cell r="G120">
            <v>14481.480615754708</v>
          </cell>
          <cell r="H120">
            <v>10859.023760732107</v>
          </cell>
          <cell r="I120">
            <v>0</v>
          </cell>
          <cell r="J120">
            <v>0</v>
          </cell>
          <cell r="K120">
            <v>39071.699999999997</v>
          </cell>
          <cell r="L120">
            <v>0</v>
          </cell>
          <cell r="M120">
            <v>0</v>
          </cell>
          <cell r="N120">
            <v>3124.1241747731469</v>
          </cell>
          <cell r="O120">
            <v>13983.147935505254</v>
          </cell>
          <cell r="P120">
            <v>-498.33268024945392</v>
          </cell>
          <cell r="Q120">
            <v>-25088.552064494743</v>
          </cell>
        </row>
        <row r="121">
          <cell r="B121" t="str">
            <v>CHU GRENOBLE</v>
          </cell>
          <cell r="C121" t="str">
            <v>CHR/U</v>
          </cell>
          <cell r="D121" t="str">
            <v>Rhône-Alpes Auvergne</v>
          </cell>
          <cell r="E121">
            <v>5109295.209161263</v>
          </cell>
          <cell r="F121">
            <v>1388544.0590453139</v>
          </cell>
          <cell r="G121">
            <v>6497839.2682065768</v>
          </cell>
          <cell r="H121">
            <v>4872443.148534786</v>
          </cell>
          <cell r="I121">
            <v>879531.10390450805</v>
          </cell>
          <cell r="J121">
            <v>4417671.4000000004</v>
          </cell>
          <cell r="K121">
            <v>6391780.2999999998</v>
          </cell>
          <cell r="L121">
            <v>0</v>
          </cell>
          <cell r="M121">
            <v>1104417.8500000001</v>
          </cell>
          <cell r="N121">
            <v>511078.74382401479</v>
          </cell>
          <cell r="O121">
            <v>6487939.7423588</v>
          </cell>
          <cell r="P121">
            <v>-9899.5258477767929</v>
          </cell>
          <cell r="Q121">
            <v>-4321511.9576412002</v>
          </cell>
        </row>
        <row r="122">
          <cell r="B122" t="str">
            <v>CH VIENNE</v>
          </cell>
          <cell r="C122" t="str">
            <v>CH</v>
          </cell>
          <cell r="D122" t="str">
            <v>Rhône-Alpes Auvergne</v>
          </cell>
          <cell r="E122">
            <v>12063.85419131114</v>
          </cell>
          <cell r="F122">
            <v>10168.968216312998</v>
          </cell>
          <cell r="G122">
            <v>22232.822407624139</v>
          </cell>
          <cell r="H122">
            <v>16671.41317924871</v>
          </cell>
          <cell r="I122">
            <v>0</v>
          </cell>
          <cell r="J122">
            <v>0</v>
          </cell>
          <cell r="K122">
            <v>51208.2</v>
          </cell>
          <cell r="L122">
            <v>0</v>
          </cell>
          <cell r="M122">
            <v>0</v>
          </cell>
          <cell r="N122">
            <v>4094.5435076185131</v>
          </cell>
          <cell r="O122">
            <v>20765.956686867223</v>
          </cell>
          <cell r="P122">
            <v>-1466.8657207569158</v>
          </cell>
          <cell r="Q122">
            <v>-30442.243313132774</v>
          </cell>
        </row>
        <row r="123">
          <cell r="B123" t="str">
            <v>CH LONS-LE-SAUNIER</v>
          </cell>
          <cell r="C123" t="str">
            <v>CH</v>
          </cell>
          <cell r="D123" t="str">
            <v>Bourgogne Franche-Comté</v>
          </cell>
          <cell r="E123">
            <v>19997.76864178836</v>
          </cell>
          <cell r="F123">
            <v>4738.3462500678597</v>
          </cell>
          <cell r="G123">
            <v>24736.114891856218</v>
          </cell>
          <cell r="H123">
            <v>18548.521831851878</v>
          </cell>
          <cell r="I123">
            <v>0</v>
          </cell>
          <cell r="J123">
            <v>0</v>
          </cell>
          <cell r="K123">
            <v>3663.9</v>
          </cell>
          <cell r="L123">
            <v>0</v>
          </cell>
          <cell r="M123">
            <v>0</v>
          </cell>
          <cell r="N123">
            <v>292.96085309703273</v>
          </cell>
          <cell r="O123">
            <v>18841.482684948911</v>
          </cell>
          <cell r="P123">
            <v>-5894.6322069073067</v>
          </cell>
          <cell r="Q123">
            <v>15177.582684948911</v>
          </cell>
        </row>
        <row r="124">
          <cell r="B124" t="str">
            <v>CH LOUIS PASTEUR DOLE</v>
          </cell>
          <cell r="C124" t="str">
            <v>CH</v>
          </cell>
          <cell r="D124" t="str">
            <v>Bourgogne Franche-Comté</v>
          </cell>
          <cell r="E124">
            <v>24161.507832534942</v>
          </cell>
          <cell r="F124">
            <v>0</v>
          </cell>
          <cell r="G124">
            <v>24161.507832534942</v>
          </cell>
          <cell r="H124">
            <v>18117.649335053047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18117.649335053047</v>
          </cell>
          <cell r="P124">
            <v>-6043.858497481895</v>
          </cell>
          <cell r="Q124">
            <v>18117.649335053047</v>
          </cell>
        </row>
        <row r="125">
          <cell r="B125" t="str">
            <v>CENTRE HOSPITALIER DE MONT DE MARSAN</v>
          </cell>
          <cell r="C125" t="str">
            <v>CH</v>
          </cell>
          <cell r="D125" t="str">
            <v>Aquitaine Limousin Poitou-Charente</v>
          </cell>
          <cell r="E125">
            <v>169.20387861875591</v>
          </cell>
          <cell r="F125">
            <v>3888.3886600133137</v>
          </cell>
          <cell r="G125">
            <v>4057.5925386320696</v>
          </cell>
          <cell r="H125">
            <v>3042.6097273810196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3042.6097273810196</v>
          </cell>
          <cell r="P125">
            <v>-1014.98281125105</v>
          </cell>
          <cell r="Q125">
            <v>3042.6097273810196</v>
          </cell>
        </row>
        <row r="126">
          <cell r="B126" t="str">
            <v>CENTRE HOSPITALIER DE BLOIS</v>
          </cell>
          <cell r="C126" t="str">
            <v>CH</v>
          </cell>
          <cell r="D126" t="str">
            <v>Centre Val de Loire</v>
          </cell>
          <cell r="E126">
            <v>101783.00251163801</v>
          </cell>
          <cell r="F126">
            <v>20966.638855452489</v>
          </cell>
          <cell r="G126">
            <v>122749.6413670905</v>
          </cell>
          <cell r="H126">
            <v>92044.543482414752</v>
          </cell>
          <cell r="I126">
            <v>0</v>
          </cell>
          <cell r="J126">
            <v>2057.4</v>
          </cell>
          <cell r="K126">
            <v>119155</v>
          </cell>
          <cell r="L126">
            <v>0</v>
          </cell>
          <cell r="M126">
            <v>514.35</v>
          </cell>
          <cell r="N126">
            <v>9527.4844976055392</v>
          </cell>
          <cell r="O126">
            <v>102086.3779800203</v>
          </cell>
          <cell r="P126">
            <v>-20663.263387070197</v>
          </cell>
          <cell r="Q126">
            <v>-19126.02201997969</v>
          </cell>
        </row>
        <row r="127">
          <cell r="B127" t="str">
            <v>CH DE ROMORANTIN-LANTHENAY</v>
          </cell>
          <cell r="C127" t="str">
            <v>CH</v>
          </cell>
          <cell r="D127" t="str">
            <v>Centre Val de Loire</v>
          </cell>
          <cell r="E127">
            <v>24.138870354808816</v>
          </cell>
          <cell r="F127">
            <v>0</v>
          </cell>
          <cell r="G127">
            <v>24.138870354808816</v>
          </cell>
          <cell r="H127">
            <v>18.100674488693507</v>
          </cell>
          <cell r="I127">
            <v>0</v>
          </cell>
          <cell r="J127">
            <v>0</v>
          </cell>
          <cell r="K127">
            <v>2018.9</v>
          </cell>
          <cell r="L127">
            <v>0</v>
          </cell>
          <cell r="M127">
            <v>0</v>
          </cell>
          <cell r="N127">
            <v>161.42871429831584</v>
          </cell>
          <cell r="O127">
            <v>179.52938878700934</v>
          </cell>
          <cell r="P127">
            <v>155.39051843220051</v>
          </cell>
          <cell r="Q127">
            <v>-1839.3706112129908</v>
          </cell>
        </row>
        <row r="128">
          <cell r="B128" t="str">
            <v>POLYCLINIQUE DE BLOIS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14796</v>
          </cell>
          <cell r="K128">
            <v>0</v>
          </cell>
          <cell r="L128">
            <v>0</v>
          </cell>
          <cell r="M128">
            <v>3699</v>
          </cell>
          <cell r="N128">
            <v>0</v>
          </cell>
          <cell r="O128">
            <v>3699</v>
          </cell>
          <cell r="P128">
            <v>3699</v>
          </cell>
          <cell r="Q128">
            <v>-11097</v>
          </cell>
        </row>
        <row r="129">
          <cell r="B129" t="str">
            <v>CLINIQUE MUTUALISTE DE LA LOIRE</v>
          </cell>
          <cell r="C129" t="str">
            <v>EBNL</v>
          </cell>
          <cell r="D129" t="str">
            <v>Rhône-Alpes Auvergne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20344.5</v>
          </cell>
          <cell r="K129">
            <v>0</v>
          </cell>
          <cell r="L129">
            <v>0</v>
          </cell>
          <cell r="M129">
            <v>5086.125</v>
          </cell>
          <cell r="N129">
            <v>0</v>
          </cell>
          <cell r="O129">
            <v>5086.125</v>
          </cell>
          <cell r="P129">
            <v>5086.125</v>
          </cell>
          <cell r="Q129">
            <v>-15258.375</v>
          </cell>
        </row>
        <row r="130">
          <cell r="B130" t="str">
            <v>HOPITAL PRIVE DE LA LOIRE</v>
          </cell>
          <cell r="C130" t="str">
            <v>Clinique</v>
          </cell>
          <cell r="D130" t="str">
            <v>Rhône-Alpes Auvergne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7978.5</v>
          </cell>
          <cell r="K130">
            <v>0</v>
          </cell>
          <cell r="L130">
            <v>0</v>
          </cell>
          <cell r="M130">
            <v>1994.625</v>
          </cell>
          <cell r="N130">
            <v>0</v>
          </cell>
          <cell r="O130">
            <v>1994.625</v>
          </cell>
          <cell r="P130">
            <v>1994.625</v>
          </cell>
          <cell r="Q130">
            <v>-5983.875</v>
          </cell>
        </row>
        <row r="131">
          <cell r="B131" t="str">
            <v>GCS-ES INSTITUT CANCEROLOGIE LUCIEN NEUWIRTH</v>
          </cell>
          <cell r="C131" t="str">
            <v>CH</v>
          </cell>
          <cell r="D131" t="str">
            <v>Rhône-Alpes Auvergne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3699</v>
          </cell>
          <cell r="K131">
            <v>0</v>
          </cell>
          <cell r="L131">
            <v>0</v>
          </cell>
          <cell r="M131">
            <v>924.75</v>
          </cell>
          <cell r="N131">
            <v>0</v>
          </cell>
          <cell r="O131">
            <v>924.75</v>
          </cell>
          <cell r="P131">
            <v>924.75</v>
          </cell>
          <cell r="Q131">
            <v>-2774.25</v>
          </cell>
        </row>
        <row r="132">
          <cell r="B132" t="str">
            <v>CH ROANNE</v>
          </cell>
          <cell r="C132" t="str">
            <v>CH</v>
          </cell>
          <cell r="D132" t="str">
            <v>Rhône-Alpes Auvergne</v>
          </cell>
          <cell r="E132">
            <v>78777.180113780443</v>
          </cell>
          <cell r="F132">
            <v>56998.922337125638</v>
          </cell>
          <cell r="G132">
            <v>135776.10245090607</v>
          </cell>
          <cell r="H132">
            <v>101812.51225444168</v>
          </cell>
          <cell r="I132">
            <v>0</v>
          </cell>
          <cell r="J132">
            <v>191165.4</v>
          </cell>
          <cell r="K132">
            <v>194309.55</v>
          </cell>
          <cell r="L132">
            <v>0</v>
          </cell>
          <cell r="M132">
            <v>47791.35</v>
          </cell>
          <cell r="N132">
            <v>15536.748146210468</v>
          </cell>
          <cell r="O132">
            <v>165140.61040065216</v>
          </cell>
          <cell r="P132">
            <v>29364.507949746097</v>
          </cell>
          <cell r="Q132">
            <v>-220334.33959934782</v>
          </cell>
        </row>
        <row r="133">
          <cell r="B133" t="str">
            <v>CHU SAINT-ETIENNE</v>
          </cell>
          <cell r="C133" t="str">
            <v>CHR/U</v>
          </cell>
          <cell r="D133" t="str">
            <v>Rhône-Alpes Auvergne</v>
          </cell>
          <cell r="E133">
            <v>2325050.7618100597</v>
          </cell>
          <cell r="F133">
            <v>663444.3992553011</v>
          </cell>
          <cell r="G133">
            <v>2988495.1610653605</v>
          </cell>
          <cell r="H133">
            <v>2240940.745211944</v>
          </cell>
          <cell r="I133">
            <v>247949.45194670517</v>
          </cell>
          <cell r="J133">
            <v>5459856.2999999998</v>
          </cell>
          <cell r="K133">
            <v>2811135.9</v>
          </cell>
          <cell r="L133">
            <v>0</v>
          </cell>
          <cell r="M133">
            <v>1364964.075</v>
          </cell>
          <cell r="N133">
            <v>224774.90418289113</v>
          </cell>
          <cell r="O133">
            <v>3830679.7243948355</v>
          </cell>
          <cell r="P133">
            <v>842184.563329475</v>
          </cell>
          <cell r="Q133">
            <v>-4440312.4756051637</v>
          </cell>
        </row>
        <row r="134">
          <cell r="B134" t="str">
            <v>CENTRE HOSPITALIER DE ST NAZAIRE</v>
          </cell>
          <cell r="C134" t="str">
            <v>CH</v>
          </cell>
          <cell r="D134" t="str">
            <v>Pays de la Loire</v>
          </cell>
          <cell r="E134">
            <v>1071</v>
          </cell>
          <cell r="F134">
            <v>15899.061446344551</v>
          </cell>
          <cell r="G134">
            <v>16970.061446344553</v>
          </cell>
          <cell r="H134">
            <v>12725.100792971343</v>
          </cell>
          <cell r="I134">
            <v>0</v>
          </cell>
          <cell r="J134">
            <v>41720.1</v>
          </cell>
          <cell r="K134">
            <v>126968.8</v>
          </cell>
          <cell r="L134">
            <v>0</v>
          </cell>
          <cell r="M134">
            <v>10430.025</v>
          </cell>
          <cell r="N134">
            <v>10152.266154836794</v>
          </cell>
          <cell r="O134">
            <v>33307.391947808137</v>
          </cell>
          <cell r="P134">
            <v>16337.330501463584</v>
          </cell>
          <cell r="Q134">
            <v>-135381.50805219187</v>
          </cell>
        </row>
        <row r="135">
          <cell r="B135" t="str">
            <v>CHU DE NANTES</v>
          </cell>
          <cell r="C135" t="str">
            <v>CHR/U</v>
          </cell>
          <cell r="D135" t="str">
            <v>Pays de la Loire</v>
          </cell>
          <cell r="E135">
            <v>5241528.8640752807</v>
          </cell>
          <cell r="F135">
            <v>2338340.8033564696</v>
          </cell>
          <cell r="G135">
            <v>7579869.6674317503</v>
          </cell>
          <cell r="H135">
            <v>5683810.0333709791</v>
          </cell>
          <cell r="I135">
            <v>633726.17472741811</v>
          </cell>
          <cell r="J135">
            <v>6049476.9499999993</v>
          </cell>
          <cell r="K135">
            <v>7313169.7999999998</v>
          </cell>
          <cell r="L135">
            <v>0</v>
          </cell>
          <cell r="M135">
            <v>1512369.2374999998</v>
          </cell>
          <cell r="N135">
            <v>584751.8937338508</v>
          </cell>
          <cell r="O135">
            <v>7780931.1646048296</v>
          </cell>
          <cell r="P135">
            <v>201061.49717307929</v>
          </cell>
          <cell r="Q135">
            <v>-5581715.5853951694</v>
          </cell>
        </row>
        <row r="136">
          <cell r="B136" t="str">
            <v>CENTRE HOSPITALIER CHATEAUBRIANT</v>
          </cell>
          <cell r="C136" t="str">
            <v>CH</v>
          </cell>
          <cell r="D136" t="str">
            <v>Pays de la Loire</v>
          </cell>
          <cell r="E136">
            <v>22.504949372937975</v>
          </cell>
          <cell r="F136">
            <v>26.529310780815635</v>
          </cell>
          <cell r="G136">
            <v>49.034260153753607</v>
          </cell>
          <cell r="H136">
            <v>36.768629550230585</v>
          </cell>
          <cell r="I136">
            <v>0</v>
          </cell>
          <cell r="J136">
            <v>0</v>
          </cell>
          <cell r="K136">
            <v>135</v>
          </cell>
          <cell r="L136">
            <v>0</v>
          </cell>
          <cell r="M136">
            <v>0</v>
          </cell>
          <cell r="N136">
            <v>10.794430843663697</v>
          </cell>
          <cell r="O136">
            <v>47.563060393894283</v>
          </cell>
          <cell r="P136">
            <v>-1.4711997598593243</v>
          </cell>
          <cell r="Q136">
            <v>-87.43693960610571</v>
          </cell>
        </row>
        <row r="137">
          <cell r="B137" t="str">
            <v>CRLCC RENE GAUDUCHEAU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9247.5</v>
          </cell>
          <cell r="K137">
            <v>0</v>
          </cell>
          <cell r="L137">
            <v>0</v>
          </cell>
          <cell r="M137">
            <v>2311.875</v>
          </cell>
          <cell r="N137">
            <v>0</v>
          </cell>
          <cell r="O137">
            <v>2311.875</v>
          </cell>
          <cell r="P137">
            <v>2311.875</v>
          </cell>
          <cell r="Q137">
            <v>-6935.625</v>
          </cell>
        </row>
        <row r="138">
          <cell r="B138" t="str">
            <v>CENTRE CATHERINE DE SIENNE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1139.4000000000001</v>
          </cell>
          <cell r="K138">
            <v>4606.6000000000004</v>
          </cell>
          <cell r="L138">
            <v>0</v>
          </cell>
          <cell r="M138">
            <v>284.85000000000002</v>
          </cell>
          <cell r="N138">
            <v>368.33796388460138</v>
          </cell>
          <cell r="O138">
            <v>653.18796388460146</v>
          </cell>
          <cell r="P138">
            <v>653.18796388460146</v>
          </cell>
          <cell r="Q138">
            <v>-5092.8120361153988</v>
          </cell>
        </row>
        <row r="139">
          <cell r="B139" t="str">
            <v>NOUVELLES CLINIQUES NANTAISES</v>
          </cell>
          <cell r="C139" t="str">
            <v>Clinique</v>
          </cell>
          <cell r="D139" t="str">
            <v>Pays de la Loire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7511.4</v>
          </cell>
          <cell r="K139">
            <v>21142.6</v>
          </cell>
          <cell r="L139">
            <v>0</v>
          </cell>
          <cell r="M139">
            <v>1877.85</v>
          </cell>
          <cell r="N139">
            <v>1690.5358041129189</v>
          </cell>
          <cell r="O139">
            <v>3568.3858041129188</v>
          </cell>
          <cell r="P139">
            <v>3568.3858041129188</v>
          </cell>
          <cell r="Q139">
            <v>-25085.614195887079</v>
          </cell>
        </row>
        <row r="140">
          <cell r="B140" t="str">
            <v>CENTRE HOSPITALIER REGIONAL D'ORLEANS</v>
          </cell>
          <cell r="C140" t="str">
            <v>CHR/U</v>
          </cell>
          <cell r="D140" t="str">
            <v>Centre Val de Loire</v>
          </cell>
          <cell r="E140">
            <v>840433.45704674721</v>
          </cell>
          <cell r="F140">
            <v>227042.51065998274</v>
          </cell>
          <cell r="G140">
            <v>1067475.9677067299</v>
          </cell>
          <cell r="H140">
            <v>800453.15841026464</v>
          </cell>
          <cell r="I140">
            <v>19340.591815738924</v>
          </cell>
          <cell r="J140">
            <v>239179.5</v>
          </cell>
          <cell r="K140">
            <v>2287359.2999999998</v>
          </cell>
          <cell r="L140">
            <v>0</v>
          </cell>
          <cell r="M140">
            <v>59794.875</v>
          </cell>
          <cell r="N140">
            <v>182894.38354415557</v>
          </cell>
          <cell r="O140">
            <v>1043142.4169544203</v>
          </cell>
          <cell r="P140">
            <v>-24333.550752309617</v>
          </cell>
          <cell r="Q140">
            <v>-1483396.3830455795</v>
          </cell>
        </row>
        <row r="141">
          <cell r="B141" t="str">
            <v>CENTRE HOSPITALIER AGGLOMERATION MONTARGOISE</v>
          </cell>
          <cell r="C141" t="str">
            <v>CH</v>
          </cell>
          <cell r="D141" t="str">
            <v>Centre Val de Loire</v>
          </cell>
          <cell r="E141">
            <v>4536.3123590598652</v>
          </cell>
          <cell r="F141">
            <v>5611.3302949295139</v>
          </cell>
          <cell r="G141">
            <v>10147.64265398938</v>
          </cell>
          <cell r="H141">
            <v>7609.2697714353517</v>
          </cell>
          <cell r="I141">
            <v>0</v>
          </cell>
          <cell r="J141">
            <v>3947.4</v>
          </cell>
          <cell r="K141">
            <v>27754.65</v>
          </cell>
          <cell r="L141">
            <v>0</v>
          </cell>
          <cell r="M141">
            <v>986.85</v>
          </cell>
          <cell r="N141">
            <v>2219.2270371488194</v>
          </cell>
          <cell r="O141">
            <v>10815.346808584171</v>
          </cell>
          <cell r="P141">
            <v>667.70415459479045</v>
          </cell>
          <cell r="Q141">
            <v>-20886.703191415829</v>
          </cell>
        </row>
        <row r="142">
          <cell r="B142" t="str">
            <v>CLINIQUE L'ARCHETTE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25893</v>
          </cell>
          <cell r="K142">
            <v>0</v>
          </cell>
          <cell r="L142">
            <v>0</v>
          </cell>
          <cell r="M142">
            <v>6473.25</v>
          </cell>
          <cell r="N142">
            <v>0</v>
          </cell>
          <cell r="O142">
            <v>6473.25</v>
          </cell>
          <cell r="P142">
            <v>6473.25</v>
          </cell>
          <cell r="Q142">
            <v>-19419.75</v>
          </cell>
        </row>
        <row r="143">
          <cell r="B143" t="str">
            <v>CENTRE HOSPITALIER JEAN ROUGIER CAHORS</v>
          </cell>
          <cell r="C143" t="str">
            <v>CH</v>
          </cell>
          <cell r="D143" t="str">
            <v xml:space="preserve">Midi-Pyrénées Languedoc-Roussillon </v>
          </cell>
          <cell r="E143">
            <v>11827.2148841981</v>
          </cell>
          <cell r="F143">
            <v>24785.469584985593</v>
          </cell>
          <cell r="G143">
            <v>36612.684469183689</v>
          </cell>
          <cell r="H143">
            <v>27454.237667004822</v>
          </cell>
          <cell r="I143">
            <v>0</v>
          </cell>
          <cell r="J143">
            <v>19440</v>
          </cell>
          <cell r="K143">
            <v>54352.35</v>
          </cell>
          <cell r="L143">
            <v>0</v>
          </cell>
          <cell r="M143">
            <v>4860</v>
          </cell>
          <cell r="N143">
            <v>4345.9458019674412</v>
          </cell>
          <cell r="O143">
            <v>36660.18346897226</v>
          </cell>
          <cell r="P143">
            <v>47.498999788571382</v>
          </cell>
          <cell r="Q143">
            <v>-37132.166531027739</v>
          </cell>
        </row>
        <row r="144">
          <cell r="B144" t="str">
            <v>CENTRE HOSPITALIER AGEN</v>
          </cell>
          <cell r="C144" t="str">
            <v>CH</v>
          </cell>
          <cell r="D144" t="str">
            <v>Aquitaine Limousin Poitou-Charente</v>
          </cell>
          <cell r="E144">
            <v>2431.3139415757387</v>
          </cell>
          <cell r="F144">
            <v>19445.542294690549</v>
          </cell>
          <cell r="G144">
            <v>21876.856236266289</v>
          </cell>
          <cell r="H144">
            <v>16404.489843482446</v>
          </cell>
          <cell r="I144">
            <v>0</v>
          </cell>
          <cell r="J144">
            <v>59.4</v>
          </cell>
          <cell r="K144">
            <v>8537.4</v>
          </cell>
          <cell r="L144">
            <v>0</v>
          </cell>
          <cell r="M144">
            <v>14.85</v>
          </cell>
          <cell r="N144">
            <v>682.63980655329215</v>
          </cell>
          <cell r="O144">
            <v>17101.979650035737</v>
          </cell>
          <cell r="P144">
            <v>-4774.8765862305518</v>
          </cell>
          <cell r="Q144">
            <v>8505.1796500357359</v>
          </cell>
        </row>
        <row r="145">
          <cell r="B145" t="str">
            <v>CH AGEN-NERAC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253.8</v>
          </cell>
          <cell r="K145">
            <v>7063.2</v>
          </cell>
          <cell r="L145">
            <v>0</v>
          </cell>
          <cell r="M145">
            <v>63.45</v>
          </cell>
          <cell r="N145">
            <v>564.76462174048459</v>
          </cell>
          <cell r="O145">
            <v>628.21462174048463</v>
          </cell>
          <cell r="P145">
            <v>628.21462174048463</v>
          </cell>
          <cell r="Q145">
            <v>-6688.7853782595148</v>
          </cell>
        </row>
        <row r="146">
          <cell r="B146" t="str">
            <v>CHU D'ANGERS</v>
          </cell>
          <cell r="C146" t="str">
            <v>CHR/U</v>
          </cell>
          <cell r="D146" t="str">
            <v>Pays de la Loire</v>
          </cell>
          <cell r="E146">
            <v>3266167.5850874414</v>
          </cell>
          <cell r="F146">
            <v>834758.05394713231</v>
          </cell>
          <cell r="G146">
            <v>4100925.6390345739</v>
          </cell>
          <cell r="H146">
            <v>3075103.3086233311</v>
          </cell>
          <cell r="I146">
            <v>312638.51343734621</v>
          </cell>
          <cell r="J146">
            <v>3430541.3</v>
          </cell>
          <cell r="K146">
            <v>7219364.2999999998</v>
          </cell>
          <cell r="L146">
            <v>0</v>
          </cell>
          <cell r="M146">
            <v>857635.32499999995</v>
          </cell>
          <cell r="N146">
            <v>577251.3234930709</v>
          </cell>
          <cell r="O146">
            <v>4509989.9571164018</v>
          </cell>
          <cell r="P146">
            <v>409064.31808182783</v>
          </cell>
          <cell r="Q146">
            <v>-6139915.6428835979</v>
          </cell>
        </row>
        <row r="147">
          <cell r="B147" t="str">
            <v xml:space="preserve">INSTITUT DE CANCEROLOGIE DE L'OUEST (ICO) </v>
          </cell>
          <cell r="C147" t="str">
            <v>CLCC</v>
          </cell>
          <cell r="D147" t="str">
            <v>Pays de la Loire</v>
          </cell>
          <cell r="E147">
            <v>611554.74955437018</v>
          </cell>
          <cell r="F147">
            <v>377509.64732750622</v>
          </cell>
          <cell r="G147">
            <v>989064.3968818764</v>
          </cell>
          <cell r="H147">
            <v>741655.7789643344</v>
          </cell>
          <cell r="I147">
            <v>23019.003067081954</v>
          </cell>
          <cell r="J147">
            <v>965391.9</v>
          </cell>
          <cell r="K147">
            <v>259895.6</v>
          </cell>
          <cell r="L147">
            <v>0</v>
          </cell>
          <cell r="M147">
            <v>241347.97500000001</v>
          </cell>
          <cell r="N147">
            <v>20780.926524240611</v>
          </cell>
          <cell r="O147">
            <v>1003784.680488575</v>
          </cell>
          <cell r="P147">
            <v>14720.28360669862</v>
          </cell>
          <cell r="Q147">
            <v>-221502.81951142501</v>
          </cell>
        </row>
        <row r="148">
          <cell r="B148" t="str">
            <v>CENTRE HOSPITALIER DE CHOLET</v>
          </cell>
          <cell r="C148" t="str">
            <v>CH</v>
          </cell>
          <cell r="D148" t="str">
            <v>Pays de la Loire</v>
          </cell>
          <cell r="E148">
            <v>4076.406939081683</v>
          </cell>
          <cell r="F148">
            <v>8017.7521653120502</v>
          </cell>
          <cell r="G148">
            <v>12094.159104393733</v>
          </cell>
          <cell r="H148">
            <v>9068.8766270079177</v>
          </cell>
          <cell r="I148">
            <v>0</v>
          </cell>
          <cell r="J148">
            <v>24794.1</v>
          </cell>
          <cell r="K148">
            <v>73496.7</v>
          </cell>
          <cell r="L148">
            <v>0</v>
          </cell>
          <cell r="M148">
            <v>6198.5249999999996</v>
          </cell>
          <cell r="N148">
            <v>5876.7040399073894</v>
          </cell>
          <cell r="O148">
            <v>21144.105666915308</v>
          </cell>
          <cell r="P148">
            <v>9049.9465625215744</v>
          </cell>
          <cell r="Q148">
            <v>-77146.694333084684</v>
          </cell>
        </row>
        <row r="149">
          <cell r="B149" t="str">
            <v>CLINIQUE DE L'ANJOU</v>
          </cell>
          <cell r="C149" t="str">
            <v>Clinique</v>
          </cell>
          <cell r="D149" t="str">
            <v>Pays de la Loire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3699</v>
          </cell>
          <cell r="K149">
            <v>0</v>
          </cell>
          <cell r="L149">
            <v>0</v>
          </cell>
          <cell r="M149">
            <v>924.75</v>
          </cell>
          <cell r="N149">
            <v>0</v>
          </cell>
          <cell r="O149">
            <v>924.75</v>
          </cell>
          <cell r="P149">
            <v>924.75</v>
          </cell>
          <cell r="Q149">
            <v>-2774.25</v>
          </cell>
        </row>
        <row r="150">
          <cell r="B150" t="str">
            <v>CENTRE HOSPITALIER DE SAUMUR</v>
          </cell>
          <cell r="C150" t="str">
            <v>CH</v>
          </cell>
          <cell r="D150" t="str">
            <v>Pays de la Loire</v>
          </cell>
          <cell r="E150">
            <v>1266.6587053231542</v>
          </cell>
          <cell r="F150">
            <v>1596.764177184941</v>
          </cell>
          <cell r="G150">
            <v>2863.4228825080954</v>
          </cell>
          <cell r="H150">
            <v>2147.1545585160425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2147.1545585160425</v>
          </cell>
          <cell r="P150">
            <v>-716.26832399205296</v>
          </cell>
          <cell r="Q150">
            <v>2147.1545585160425</v>
          </cell>
        </row>
        <row r="151">
          <cell r="B151" t="str">
            <v>CH PUBLIC DU COTENTIN</v>
          </cell>
          <cell r="C151" t="str">
            <v>CH</v>
          </cell>
          <cell r="D151" t="str">
            <v>Normandie</v>
          </cell>
          <cell r="E151">
            <v>166141.59241542144</v>
          </cell>
          <cell r="F151">
            <v>25868.208754047737</v>
          </cell>
          <cell r="G151">
            <v>192009.8011694692</v>
          </cell>
          <cell r="H151">
            <v>143979.68332908969</v>
          </cell>
          <cell r="I151">
            <v>0</v>
          </cell>
          <cell r="J151">
            <v>10089.9</v>
          </cell>
          <cell r="K151">
            <v>242283.65</v>
          </cell>
          <cell r="L151">
            <v>0</v>
          </cell>
          <cell r="M151">
            <v>2522.4749999999999</v>
          </cell>
          <cell r="N151">
            <v>19372.697070188293</v>
          </cell>
          <cell r="O151">
            <v>165874.85539927799</v>
          </cell>
          <cell r="P151">
            <v>-26134.945770191203</v>
          </cell>
          <cell r="Q151">
            <v>-86498.694600721996</v>
          </cell>
        </row>
        <row r="152">
          <cell r="B152" t="str">
            <v>CH AVRANCHES-GRANVILLE</v>
          </cell>
          <cell r="C152" t="str">
            <v>CH</v>
          </cell>
          <cell r="D152" t="str">
            <v>Normandie</v>
          </cell>
          <cell r="E152">
            <v>26389.950837271936</v>
          </cell>
          <cell r="F152">
            <v>9468.1147843936778</v>
          </cell>
          <cell r="G152">
            <v>35858.065621665613</v>
          </cell>
          <cell r="H152">
            <v>26888.382267759236</v>
          </cell>
          <cell r="I152">
            <v>0</v>
          </cell>
          <cell r="J152">
            <v>2875.5</v>
          </cell>
          <cell r="K152">
            <v>54349.65</v>
          </cell>
          <cell r="L152">
            <v>0</v>
          </cell>
          <cell r="M152">
            <v>718.875</v>
          </cell>
          <cell r="N152">
            <v>4345.7299133505676</v>
          </cell>
          <cell r="O152">
            <v>31952.987181109806</v>
          </cell>
          <cell r="P152">
            <v>-3905.0784405558079</v>
          </cell>
          <cell r="Q152">
            <v>-25272.162818890196</v>
          </cell>
        </row>
        <row r="153">
          <cell r="B153" t="str">
            <v>CH MEMORIAL DE SAINT-LO</v>
          </cell>
          <cell r="C153" t="str">
            <v>CH</v>
          </cell>
          <cell r="D153" t="str">
            <v>Normandie</v>
          </cell>
          <cell r="E153">
            <v>26937.87949959332</v>
          </cell>
          <cell r="F153">
            <v>1661.5153696901416</v>
          </cell>
          <cell r="G153">
            <v>28599.39486928346</v>
          </cell>
          <cell r="H153">
            <v>21445.425137692248</v>
          </cell>
          <cell r="I153">
            <v>0</v>
          </cell>
          <cell r="J153">
            <v>0</v>
          </cell>
          <cell r="K153">
            <v>4660.2</v>
          </cell>
          <cell r="L153">
            <v>0</v>
          </cell>
          <cell r="M153">
            <v>0</v>
          </cell>
          <cell r="N153">
            <v>372.6237527232708</v>
          </cell>
          <cell r="O153">
            <v>21818.048890415517</v>
          </cell>
          <cell r="P153">
            <v>-6781.3459788679429</v>
          </cell>
          <cell r="Q153">
            <v>17157.848890415517</v>
          </cell>
        </row>
        <row r="154">
          <cell r="B154" t="str">
            <v>CHR DE REIMS</v>
          </cell>
          <cell r="C154" t="str">
            <v>CHR/U</v>
          </cell>
          <cell r="D154" t="str">
            <v>Alsace Champagne-Ardennes Lorraine</v>
          </cell>
          <cell r="E154">
            <v>3344674.7315866048</v>
          </cell>
          <cell r="F154">
            <v>537134.52362711786</v>
          </cell>
          <cell r="G154">
            <v>3881809.2552137226</v>
          </cell>
          <cell r="H154">
            <v>2910797.5942140096</v>
          </cell>
          <cell r="I154">
            <v>365329.55546966766</v>
          </cell>
          <cell r="J154">
            <v>1279480.1000000001</v>
          </cell>
          <cell r="K154">
            <v>4279813.5</v>
          </cell>
          <cell r="L154">
            <v>0</v>
          </cell>
          <cell r="M154">
            <v>319870.02500000002</v>
          </cell>
          <cell r="N154">
            <v>342208.52481132059</v>
          </cell>
          <cell r="O154">
            <v>3572876.14402533</v>
          </cell>
          <cell r="P154">
            <v>-308933.11118839262</v>
          </cell>
          <cell r="Q154">
            <v>-1986417.4559746701</v>
          </cell>
        </row>
        <row r="155">
          <cell r="B155" t="str">
            <v>CENTRE HOSPITALIER DE CHALONS</v>
          </cell>
          <cell r="C155" t="str">
            <v>CH</v>
          </cell>
          <cell r="D155" t="str">
            <v>Alsace Champagne-Ardennes Lorraine</v>
          </cell>
          <cell r="E155">
            <v>4379.8079612395122</v>
          </cell>
          <cell r="F155">
            <v>4028.0723060964838</v>
          </cell>
          <cell r="G155">
            <v>8407.8802673359969</v>
          </cell>
          <cell r="H155">
            <v>6304.6986715614921</v>
          </cell>
          <cell r="I155">
            <v>0</v>
          </cell>
          <cell r="J155">
            <v>3161.7</v>
          </cell>
          <cell r="K155">
            <v>90097.65</v>
          </cell>
          <cell r="L155">
            <v>0</v>
          </cell>
          <cell r="M155">
            <v>790.42499999999995</v>
          </cell>
          <cell r="N155">
            <v>7204.0952007527139</v>
          </cell>
          <cell r="O155">
            <v>14299.218872314206</v>
          </cell>
          <cell r="P155">
            <v>5891.3386049782093</v>
          </cell>
          <cell r="Q155">
            <v>-78960.131127685789</v>
          </cell>
        </row>
        <row r="156">
          <cell r="B156" t="str">
            <v>POLYCLINIQUE COURLANCY - REIMS</v>
          </cell>
          <cell r="C156" t="str">
            <v>Clinique</v>
          </cell>
          <cell r="D156" t="str">
            <v>Alsace Champagne-Ardennes Lorraine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31441.5</v>
          </cell>
          <cell r="K156">
            <v>0</v>
          </cell>
          <cell r="L156">
            <v>0</v>
          </cell>
          <cell r="M156">
            <v>7860.375</v>
          </cell>
          <cell r="N156">
            <v>0</v>
          </cell>
          <cell r="O156">
            <v>7860.375</v>
          </cell>
          <cell r="P156">
            <v>7860.375</v>
          </cell>
          <cell r="Q156">
            <v>-23581.125</v>
          </cell>
        </row>
        <row r="157">
          <cell r="B157" t="str">
            <v>INSTITUT JEAN GODINOT</v>
          </cell>
          <cell r="C157" t="str">
            <v>CLCC</v>
          </cell>
          <cell r="D157" t="str">
            <v>Alsace Champagne-Ardennes Lorraine</v>
          </cell>
          <cell r="E157">
            <v>648483.86525831453</v>
          </cell>
          <cell r="F157">
            <v>134002.71934724023</v>
          </cell>
          <cell r="G157">
            <v>782486.58460555482</v>
          </cell>
          <cell r="H157">
            <v>586752.18647475343</v>
          </cell>
          <cell r="I157">
            <v>105261.82939137942</v>
          </cell>
          <cell r="J157">
            <v>778485.8</v>
          </cell>
          <cell r="K157">
            <v>195287.6</v>
          </cell>
          <cell r="L157">
            <v>0</v>
          </cell>
          <cell r="M157">
            <v>194621.45</v>
          </cell>
          <cell r="N157">
            <v>15614.951798704138</v>
          </cell>
          <cell r="O157">
            <v>796988.5882734576</v>
          </cell>
          <cell r="P157">
            <v>14502.003667902783</v>
          </cell>
          <cell r="Q157">
            <v>-176784.81172654245</v>
          </cell>
        </row>
        <row r="158">
          <cell r="B158" t="str">
            <v>CENTRE HOSPITALIER DE CHAUMONT</v>
          </cell>
          <cell r="C158" t="str">
            <v>CH</v>
          </cell>
          <cell r="D158" t="str">
            <v>Alsace Champagne-Ardennes Lorraine</v>
          </cell>
          <cell r="E158">
            <v>1619.2773504295442</v>
          </cell>
          <cell r="F158">
            <v>3012.3281562065758</v>
          </cell>
          <cell r="G158">
            <v>4631.6055066361205</v>
          </cell>
          <cell r="H158">
            <v>3473.0367412972</v>
          </cell>
          <cell r="I158">
            <v>0</v>
          </cell>
          <cell r="J158">
            <v>842.4</v>
          </cell>
          <cell r="K158">
            <v>14642.1</v>
          </cell>
          <cell r="L158">
            <v>0</v>
          </cell>
          <cell r="M158">
            <v>210.6</v>
          </cell>
          <cell r="N158">
            <v>1170.7639693037645</v>
          </cell>
          <cell r="O158">
            <v>4854.4007106009649</v>
          </cell>
          <cell r="P158">
            <v>222.7952039648444</v>
          </cell>
          <cell r="Q158">
            <v>-10630.099289399035</v>
          </cell>
        </row>
        <row r="159">
          <cell r="B159" t="str">
            <v>CENTRE HOSPITALIER DE LANGRES</v>
          </cell>
          <cell r="C159" t="str">
            <v>CH</v>
          </cell>
          <cell r="D159" t="str">
            <v>Alsace Champagne-Ardennes Lorraine</v>
          </cell>
          <cell r="E159">
            <v>271.29254038610162</v>
          </cell>
          <cell r="F159">
            <v>200.22121344011799</v>
          </cell>
          <cell r="G159">
            <v>471.51375382621961</v>
          </cell>
          <cell r="H159">
            <v>353.56737285140287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353.56737285140287</v>
          </cell>
          <cell r="P159">
            <v>-117.94638097481675</v>
          </cell>
          <cell r="Q159">
            <v>353.56737285140287</v>
          </cell>
        </row>
        <row r="160">
          <cell r="B160" t="str">
            <v>CENTRE HOSPITALIER DE LAVAL</v>
          </cell>
          <cell r="C160" t="str">
            <v>CH</v>
          </cell>
          <cell r="D160" t="str">
            <v>Pays de la Loire</v>
          </cell>
          <cell r="E160">
            <v>0</v>
          </cell>
          <cell r="F160">
            <v>8351.7443940289813</v>
          </cell>
          <cell r="G160">
            <v>8351.7443940289813</v>
          </cell>
          <cell r="H160">
            <v>6262.6048554494055</v>
          </cell>
          <cell r="I160">
            <v>0</v>
          </cell>
          <cell r="J160">
            <v>5626.8</v>
          </cell>
          <cell r="K160">
            <v>53800.2</v>
          </cell>
          <cell r="L160">
            <v>0</v>
          </cell>
          <cell r="M160">
            <v>1406.7</v>
          </cell>
          <cell r="N160">
            <v>4301.7965798168561</v>
          </cell>
          <cell r="O160">
            <v>11971.101435266261</v>
          </cell>
          <cell r="P160">
            <v>3619.3570412372792</v>
          </cell>
          <cell r="Q160">
            <v>-47455.898564733739</v>
          </cell>
        </row>
        <row r="161">
          <cell r="B161" t="str">
            <v>POLYCLINIQUE DE GENTILLY NANCY</v>
          </cell>
          <cell r="C161" t="str">
            <v>Clinique</v>
          </cell>
          <cell r="D161" t="str">
            <v>Alsace Champagne-Ardennes Lorraine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7398</v>
          </cell>
          <cell r="K161">
            <v>0</v>
          </cell>
          <cell r="L161">
            <v>0</v>
          </cell>
          <cell r="M161">
            <v>1849.5</v>
          </cell>
          <cell r="N161">
            <v>0</v>
          </cell>
          <cell r="O161">
            <v>1849.5</v>
          </cell>
          <cell r="P161">
            <v>1849.5</v>
          </cell>
          <cell r="Q161">
            <v>-5548.5</v>
          </cell>
        </row>
        <row r="162">
          <cell r="B162" t="str">
            <v>CENTRE HOSPITALIER DE BRIEY</v>
          </cell>
          <cell r="C162" t="str">
            <v>CH</v>
          </cell>
          <cell r="D162" t="str">
            <v>Alsace Champagne-Ardennes Lorraine</v>
          </cell>
          <cell r="E162">
            <v>1469.96117077703</v>
          </cell>
          <cell r="F162">
            <v>1119.9062301528265</v>
          </cell>
          <cell r="G162">
            <v>2589.8674009298566</v>
          </cell>
          <cell r="H162">
            <v>1942.0273651609039</v>
          </cell>
          <cell r="I162">
            <v>0</v>
          </cell>
          <cell r="J162">
            <v>1296</v>
          </cell>
          <cell r="K162">
            <v>4931.55</v>
          </cell>
          <cell r="L162">
            <v>0</v>
          </cell>
          <cell r="M162">
            <v>324</v>
          </cell>
          <cell r="N162">
            <v>394.32055871903486</v>
          </cell>
          <cell r="O162">
            <v>2660.3479238799391</v>
          </cell>
          <cell r="P162">
            <v>70.480522950082559</v>
          </cell>
          <cell r="Q162">
            <v>-3567.2020761200611</v>
          </cell>
        </row>
        <row r="163">
          <cell r="B163" t="str">
            <v>INSTITUT DE CANCEROLOGIE DE LORRAINE</v>
          </cell>
          <cell r="C163" t="str">
            <v>CLCC</v>
          </cell>
          <cell r="D163" t="str">
            <v>Alsace Champagne-Ardennes Lorraine</v>
          </cell>
          <cell r="E163">
            <v>554201.3341037978</v>
          </cell>
          <cell r="F163">
            <v>118912.94024279405</v>
          </cell>
          <cell r="G163">
            <v>673114.2743465919</v>
          </cell>
          <cell r="H163">
            <v>504738.71372417407</v>
          </cell>
          <cell r="I163">
            <v>43630.97206369746</v>
          </cell>
          <cell r="J163">
            <v>253262</v>
          </cell>
          <cell r="K163">
            <v>295314</v>
          </cell>
          <cell r="L163">
            <v>0</v>
          </cell>
          <cell r="M163">
            <v>63315.5</v>
          </cell>
          <cell r="N163">
            <v>23612.937408634822</v>
          </cell>
          <cell r="O163">
            <v>591667.15113280888</v>
          </cell>
          <cell r="P163">
            <v>-81447.123213783023</v>
          </cell>
          <cell r="Q163">
            <v>43091.151132808882</v>
          </cell>
        </row>
        <row r="164">
          <cell r="B164" t="str">
            <v>SYNDICAT INTERHOSPITALIER SINCAL</v>
          </cell>
          <cell r="C164" t="str">
            <v>CH</v>
          </cell>
          <cell r="D164" t="str">
            <v>Alsace Champagne-Ardennes Lorraine</v>
          </cell>
          <cell r="E164">
            <v>97.296106127764247</v>
          </cell>
          <cell r="F164">
            <v>0</v>
          </cell>
          <cell r="G164">
            <v>97.296106127764247</v>
          </cell>
          <cell r="H164">
            <v>72.958059766255658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72.958059766255658</v>
          </cell>
          <cell r="P164">
            <v>-24.338046361508589</v>
          </cell>
          <cell r="Q164">
            <v>72.958059766255658</v>
          </cell>
        </row>
        <row r="165">
          <cell r="B165" t="str">
            <v>CHU DE NANCY</v>
          </cell>
          <cell r="C165" t="str">
            <v>CHR/U</v>
          </cell>
          <cell r="D165" t="str">
            <v>Alsace Champagne-Ardennes Lorraine</v>
          </cell>
          <cell r="E165">
            <v>5409549.7712840699</v>
          </cell>
          <cell r="F165">
            <v>1734142.2130412811</v>
          </cell>
          <cell r="G165">
            <v>7143691.9843253512</v>
          </cell>
          <cell r="H165">
            <v>5356739.6218275232</v>
          </cell>
          <cell r="I165">
            <v>530946.91880196054</v>
          </cell>
          <cell r="J165">
            <v>3070256.3</v>
          </cell>
          <cell r="K165">
            <v>8023263.5</v>
          </cell>
          <cell r="L165">
            <v>0</v>
          </cell>
          <cell r="M165">
            <v>767564.07499999995</v>
          </cell>
          <cell r="N165">
            <v>641530.09623141587</v>
          </cell>
          <cell r="O165">
            <v>6765833.7930589393</v>
          </cell>
          <cell r="P165">
            <v>-377858.19126641192</v>
          </cell>
          <cell r="Q165">
            <v>-4327686.0069410605</v>
          </cell>
        </row>
        <row r="166">
          <cell r="B166" t="str">
            <v>CENTRE HOSPITALIER DE BAR LE DUC</v>
          </cell>
          <cell r="C166" t="str">
            <v>CH</v>
          </cell>
          <cell r="D166" t="str">
            <v>Alsace Champagne-Ardennes Lorraine</v>
          </cell>
          <cell r="E166">
            <v>1432.5582042622916</v>
          </cell>
          <cell r="F166">
            <v>2063.54118104083</v>
          </cell>
          <cell r="G166">
            <v>3496.0993853031214</v>
          </cell>
          <cell r="H166">
            <v>2621.5707704352708</v>
          </cell>
          <cell r="I166">
            <v>0</v>
          </cell>
          <cell r="J166">
            <v>7319.7</v>
          </cell>
          <cell r="K166">
            <v>39040.65</v>
          </cell>
          <cell r="L166">
            <v>0</v>
          </cell>
          <cell r="M166">
            <v>1829.925</v>
          </cell>
          <cell r="N166">
            <v>3121.6414556791046</v>
          </cell>
          <cell r="O166">
            <v>7573.1372261143752</v>
          </cell>
          <cell r="P166">
            <v>4077.0378408112538</v>
          </cell>
          <cell r="Q166">
            <v>-38787.212773885629</v>
          </cell>
        </row>
        <row r="167">
          <cell r="B167" t="str">
            <v>CH BRETAGNE SUD - LORIENT</v>
          </cell>
          <cell r="C167" t="str">
            <v>CH</v>
          </cell>
          <cell r="D167" t="str">
            <v>Bretagne</v>
          </cell>
          <cell r="E167">
            <v>42487.755961754512</v>
          </cell>
          <cell r="F167">
            <v>9333.7957001001578</v>
          </cell>
          <cell r="G167">
            <v>51821.551661854668</v>
          </cell>
          <cell r="H167">
            <v>38858.6965480504</v>
          </cell>
          <cell r="I167">
            <v>0</v>
          </cell>
          <cell r="J167">
            <v>32967</v>
          </cell>
          <cell r="K167">
            <v>24290.55</v>
          </cell>
          <cell r="L167">
            <v>0</v>
          </cell>
          <cell r="M167">
            <v>8241.75</v>
          </cell>
          <cell r="N167">
            <v>1942.2419417004089</v>
          </cell>
          <cell r="O167">
            <v>49042.688489750806</v>
          </cell>
          <cell r="P167">
            <v>-2778.8631721038619</v>
          </cell>
          <cell r="Q167">
            <v>-8214.8615102491931</v>
          </cell>
        </row>
        <row r="168">
          <cell r="B168" t="str">
            <v>CH CENTRE BRETAGNE - PONTIVY</v>
          </cell>
          <cell r="C168" t="str">
            <v>CH</v>
          </cell>
          <cell r="D168" t="str">
            <v>Bretagne</v>
          </cell>
          <cell r="E168">
            <v>46.243046656721866</v>
          </cell>
          <cell r="F168">
            <v>12658.986219751461</v>
          </cell>
          <cell r="G168">
            <v>12705.229266408183</v>
          </cell>
          <cell r="H168">
            <v>9527.0911966956537</v>
          </cell>
          <cell r="I168">
            <v>0</v>
          </cell>
          <cell r="J168">
            <v>0</v>
          </cell>
          <cell r="K168">
            <v>85212</v>
          </cell>
          <cell r="L168">
            <v>0</v>
          </cell>
          <cell r="M168">
            <v>0</v>
          </cell>
          <cell r="N168">
            <v>6813.4447485205255</v>
          </cell>
          <cell r="O168">
            <v>16340.535945216179</v>
          </cell>
          <cell r="P168">
            <v>3635.3066788079959</v>
          </cell>
          <cell r="Q168">
            <v>-68871.464054783821</v>
          </cell>
        </row>
        <row r="169">
          <cell r="B169" t="str">
            <v>CH BRETAGNE ATLANTIQUE - VANNES</v>
          </cell>
          <cell r="C169" t="str">
            <v>CH</v>
          </cell>
          <cell r="D169" t="str">
            <v>Bretagne</v>
          </cell>
          <cell r="E169">
            <v>56703.45740556065</v>
          </cell>
          <cell r="F169">
            <v>54126.996520713816</v>
          </cell>
          <cell r="G169">
            <v>110830.45392627447</v>
          </cell>
          <cell r="H169">
            <v>83106.870390643278</v>
          </cell>
          <cell r="I169">
            <v>0</v>
          </cell>
          <cell r="J169">
            <v>2808</v>
          </cell>
          <cell r="K169">
            <v>256270.5</v>
          </cell>
          <cell r="L169">
            <v>0</v>
          </cell>
          <cell r="M169">
            <v>702</v>
          </cell>
          <cell r="N169">
            <v>20491.068070526795</v>
          </cell>
          <cell r="O169">
            <v>104299.93846117007</v>
          </cell>
          <cell r="P169">
            <v>-6530.5154651043995</v>
          </cell>
          <cell r="Q169">
            <v>-154778.56153882993</v>
          </cell>
        </row>
        <row r="170">
          <cell r="B170" t="str">
            <v>HOSPITALOR</v>
          </cell>
          <cell r="C170" t="str">
            <v>EBNL</v>
          </cell>
          <cell r="D170" t="str">
            <v>Alsace Champagne-Ardennes Lorraine</v>
          </cell>
          <cell r="E170">
            <v>330.02120964013841</v>
          </cell>
          <cell r="F170">
            <v>0</v>
          </cell>
          <cell r="G170">
            <v>330.02120964013841</v>
          </cell>
          <cell r="H170">
            <v>247.46835300314689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247.46835300314689</v>
          </cell>
          <cell r="P170">
            <v>-82.552856636991521</v>
          </cell>
          <cell r="Q170">
            <v>247.46835300314689</v>
          </cell>
        </row>
        <row r="171">
          <cell r="B171" t="str">
            <v>HÔPITAL BELLE ISLE (HOPITAUX PRIVES DE METZ)</v>
          </cell>
          <cell r="C171" t="str">
            <v>EBNL</v>
          </cell>
          <cell r="D171" t="str">
            <v>Alsace Champagne-Ardennes Lorraine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6971.4</v>
          </cell>
          <cell r="K171">
            <v>60288.3</v>
          </cell>
          <cell r="L171">
            <v>0</v>
          </cell>
          <cell r="M171">
            <v>1742.85</v>
          </cell>
          <cell r="N171">
            <v>4820.5769261633341</v>
          </cell>
          <cell r="O171">
            <v>6563.4269261633344</v>
          </cell>
          <cell r="P171">
            <v>6563.4269261633344</v>
          </cell>
          <cell r="Q171">
            <v>-60696.273073836666</v>
          </cell>
        </row>
        <row r="172">
          <cell r="B172" t="str">
            <v>HOPITAL SAINTE-BLANDINE DE METZ (HOPITAUX PRIVES DE METZ)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2176.1999999999998</v>
          </cell>
          <cell r="K172">
            <v>1741.5</v>
          </cell>
          <cell r="L172">
            <v>0</v>
          </cell>
          <cell r="M172">
            <v>544.04999999999995</v>
          </cell>
          <cell r="N172">
            <v>139.24815788326168</v>
          </cell>
          <cell r="O172">
            <v>683.29815788326164</v>
          </cell>
          <cell r="P172">
            <v>683.29815788326164</v>
          </cell>
          <cell r="Q172">
            <v>-3234.4018421167384</v>
          </cell>
        </row>
        <row r="173">
          <cell r="B173" t="str">
            <v>CHR/U METZ-THIONVILLE</v>
          </cell>
          <cell r="C173" t="str">
            <v>CHR/U</v>
          </cell>
          <cell r="D173" t="str">
            <v>Alsace Champagne-Ardennes Lorraine</v>
          </cell>
          <cell r="E173">
            <v>1014578.091360355</v>
          </cell>
          <cell r="F173">
            <v>75078.540457057883</v>
          </cell>
          <cell r="G173">
            <v>1089656.631817413</v>
          </cell>
          <cell r="H173">
            <v>817085.46038252907</v>
          </cell>
          <cell r="I173">
            <v>300314.16405348363</v>
          </cell>
          <cell r="J173">
            <v>718202.7</v>
          </cell>
          <cell r="K173">
            <v>880356.6</v>
          </cell>
          <cell r="L173">
            <v>0</v>
          </cell>
          <cell r="M173">
            <v>179550.67499999999</v>
          </cell>
          <cell r="N173">
            <v>70392.210640465957</v>
          </cell>
          <cell r="O173">
            <v>1067028.3460229952</v>
          </cell>
          <cell r="P173">
            <v>-22628.285794417839</v>
          </cell>
          <cell r="Q173">
            <v>-531530.95397700474</v>
          </cell>
        </row>
        <row r="174">
          <cell r="B174" t="str">
            <v>CH SARREBOURG</v>
          </cell>
          <cell r="C174" t="str">
            <v>CH</v>
          </cell>
          <cell r="D174" t="str">
            <v>Alsace Champagne-Ardennes Lorraine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1217.7</v>
          </cell>
          <cell r="K174">
            <v>12453.75</v>
          </cell>
          <cell r="L174">
            <v>0</v>
          </cell>
          <cell r="M174">
            <v>304.42500000000001</v>
          </cell>
          <cell r="N174">
            <v>995.78624532797596</v>
          </cell>
          <cell r="O174">
            <v>1300.211245327976</v>
          </cell>
          <cell r="P174">
            <v>1300.211245327976</v>
          </cell>
          <cell r="Q174">
            <v>-12371.238754672024</v>
          </cell>
        </row>
        <row r="175">
          <cell r="B175" t="str">
            <v>HOPITAUX PRIVES DE METZ</v>
          </cell>
          <cell r="C175" t="str">
            <v>EBNL</v>
          </cell>
          <cell r="D175" t="str">
            <v>Alsace Champagne-Ardennes Lorraine</v>
          </cell>
          <cell r="E175">
            <v>48098.083086334111</v>
          </cell>
          <cell r="F175">
            <v>0</v>
          </cell>
          <cell r="G175">
            <v>48098.083086334111</v>
          </cell>
          <cell r="H175">
            <v>36066.631647592025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36066.631647592025</v>
          </cell>
          <cell r="P175">
            <v>-12031.451438742086</v>
          </cell>
          <cell r="Q175">
            <v>36066.631647592025</v>
          </cell>
        </row>
        <row r="176">
          <cell r="B176" t="str">
            <v>HÔPITAL ROBERT SCHUMAN (HOPITAUX PRIVES DE METZ)</v>
          </cell>
          <cell r="C176" t="str">
            <v>EBNL</v>
          </cell>
          <cell r="D176" t="str">
            <v>Alsace Champagne-Ardennes Lorraine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27232.2</v>
          </cell>
          <cell r="K176">
            <v>47498.400000000001</v>
          </cell>
          <cell r="L176">
            <v>0</v>
          </cell>
          <cell r="M176">
            <v>6808.05</v>
          </cell>
          <cell r="N176">
            <v>3797.9125480346352</v>
          </cell>
          <cell r="O176">
            <v>10605.962548034635</v>
          </cell>
          <cell r="P176">
            <v>10605.962548034635</v>
          </cell>
          <cell r="Q176">
            <v>-64124.637451965369</v>
          </cell>
        </row>
        <row r="177">
          <cell r="B177" t="str">
            <v>CH DE L'AGGLOMÉRATION DE NEVERS</v>
          </cell>
          <cell r="C177" t="str">
            <v>CH</v>
          </cell>
          <cell r="D177" t="str">
            <v>Bourgogne Franche-Comté</v>
          </cell>
          <cell r="E177">
            <v>21472.296024665247</v>
          </cell>
          <cell r="F177">
            <v>8179.4546019322661</v>
          </cell>
          <cell r="G177">
            <v>29651.750626597513</v>
          </cell>
          <cell r="H177">
            <v>22234.540317046507</v>
          </cell>
          <cell r="I177">
            <v>0</v>
          </cell>
          <cell r="J177">
            <v>4506.3</v>
          </cell>
          <cell r="K177">
            <v>41369.4</v>
          </cell>
          <cell r="L177">
            <v>0</v>
          </cell>
          <cell r="M177">
            <v>1126.575</v>
          </cell>
          <cell r="N177">
            <v>3307.8453877323032</v>
          </cell>
          <cell r="O177">
            <v>26668.960704778812</v>
          </cell>
          <cell r="P177">
            <v>-2982.7899218187013</v>
          </cell>
          <cell r="Q177">
            <v>-19206.739295221189</v>
          </cell>
        </row>
        <row r="178">
          <cell r="B178" t="str">
            <v>CH DECIZE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48.6</v>
          </cell>
          <cell r="K178">
            <v>515.70000000000005</v>
          </cell>
          <cell r="L178">
            <v>0</v>
          </cell>
          <cell r="M178">
            <v>12.15</v>
          </cell>
          <cell r="N178">
            <v>41.234725822795326</v>
          </cell>
          <cell r="O178">
            <v>53.384725822795325</v>
          </cell>
          <cell r="P178">
            <v>53.384725822795325</v>
          </cell>
          <cell r="Q178">
            <v>-510.91527417720471</v>
          </cell>
        </row>
        <row r="179">
          <cell r="B179" t="str">
            <v>CLCC OSCAR LAMBRET LILLE</v>
          </cell>
          <cell r="C179" t="str">
            <v>CLCC</v>
          </cell>
          <cell r="D179" t="str">
            <v>Nord-Pas-de-Calais Picardie</v>
          </cell>
          <cell r="E179">
            <v>2222193.4049514225</v>
          </cell>
          <cell r="F179">
            <v>728403.31113167992</v>
          </cell>
          <cell r="G179">
            <v>2950596.7160831024</v>
          </cell>
          <cell r="H179">
            <v>2212522.3724310962</v>
          </cell>
          <cell r="I179">
            <v>267665.50138466887</v>
          </cell>
          <cell r="J179">
            <v>1365811.3</v>
          </cell>
          <cell r="K179">
            <v>366321.1</v>
          </cell>
          <cell r="L179">
            <v>0</v>
          </cell>
          <cell r="M179">
            <v>341452.82500000001</v>
          </cell>
          <cell r="N179">
            <v>29290.576152035654</v>
          </cell>
          <cell r="O179">
            <v>2583265.7735831318</v>
          </cell>
          <cell r="P179">
            <v>-367330.94249997055</v>
          </cell>
          <cell r="Q179">
            <v>851133.37358313182</v>
          </cell>
        </row>
        <row r="180">
          <cell r="B180" t="str">
            <v>GCS DU GPT DES HOPITAUX DE L'ICL</v>
          </cell>
          <cell r="C180" t="str">
            <v>EBNL</v>
          </cell>
          <cell r="D180" t="str">
            <v>Nord-Pas-de-Calais Picardie</v>
          </cell>
          <cell r="E180">
            <v>967626.9676699955</v>
          </cell>
          <cell r="F180">
            <v>37345.582902391419</v>
          </cell>
          <cell r="G180">
            <v>1004972.5505723869</v>
          </cell>
          <cell r="H180">
            <v>753584.60195545154</v>
          </cell>
          <cell r="I180">
            <v>132883.76810360191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753584.60195545154</v>
          </cell>
          <cell r="P180">
            <v>-251387.94861693541</v>
          </cell>
          <cell r="Q180">
            <v>753584.60195545154</v>
          </cell>
        </row>
        <row r="181">
          <cell r="B181" t="str">
            <v>CENTRE LEONARD DE VINCI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16645.5</v>
          </cell>
          <cell r="K181">
            <v>0</v>
          </cell>
          <cell r="L181">
            <v>0</v>
          </cell>
          <cell r="M181">
            <v>4161.375</v>
          </cell>
          <cell r="N181">
            <v>0</v>
          </cell>
          <cell r="O181">
            <v>4161.375</v>
          </cell>
          <cell r="P181">
            <v>4161.375</v>
          </cell>
          <cell r="Q181">
            <v>-12484.125</v>
          </cell>
        </row>
        <row r="182">
          <cell r="B182" t="str">
            <v>CHR/U LILLE</v>
          </cell>
          <cell r="C182" t="str">
            <v>CHR/U</v>
          </cell>
          <cell r="D182" t="str">
            <v>Nord-Pas-de-Calais Picardie</v>
          </cell>
          <cell r="E182">
            <v>13477746.51659007</v>
          </cell>
          <cell r="F182">
            <v>3603278.6962527633</v>
          </cell>
          <cell r="G182">
            <v>17081025.212842833</v>
          </cell>
          <cell r="H182">
            <v>12808307.628581388</v>
          </cell>
          <cell r="I182">
            <v>1881124.1837505649</v>
          </cell>
          <cell r="J182">
            <v>14200213</v>
          </cell>
          <cell r="K182">
            <v>17626474</v>
          </cell>
          <cell r="L182">
            <v>0</v>
          </cell>
          <cell r="M182">
            <v>3550053.25</v>
          </cell>
          <cell r="N182">
            <v>1409390.7748936017</v>
          </cell>
          <cell r="O182">
            <v>17767751.65347499</v>
          </cell>
          <cell r="P182">
            <v>686726.44063215703</v>
          </cell>
          <cell r="Q182">
            <v>-14058935.34652501</v>
          </cell>
        </row>
        <row r="183">
          <cell r="B183" t="str">
            <v>GROUPEMENT HOSPITALIER SECLIN CARVIN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13135.5</v>
          </cell>
          <cell r="K183">
            <v>12668.7</v>
          </cell>
          <cell r="L183">
            <v>0</v>
          </cell>
          <cell r="M183">
            <v>3283.875</v>
          </cell>
          <cell r="N183">
            <v>1012.9733779934984</v>
          </cell>
          <cell r="O183">
            <v>4296.8483779934986</v>
          </cell>
          <cell r="P183">
            <v>4296.8483779934986</v>
          </cell>
          <cell r="Q183">
            <v>-21507.351622006503</v>
          </cell>
        </row>
        <row r="184">
          <cell r="B184" t="str">
            <v>POLYCLINIQUE DU BOIS</v>
          </cell>
          <cell r="C184" t="str">
            <v>Clinique</v>
          </cell>
          <cell r="D184" t="str">
            <v>Nord-Pas-de-Calais Picardie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18495</v>
          </cell>
          <cell r="K184">
            <v>0</v>
          </cell>
          <cell r="L184">
            <v>0</v>
          </cell>
          <cell r="M184">
            <v>4623.75</v>
          </cell>
          <cell r="N184">
            <v>0</v>
          </cell>
          <cell r="O184">
            <v>4623.75</v>
          </cell>
          <cell r="P184">
            <v>4623.75</v>
          </cell>
          <cell r="Q184">
            <v>-13871.25</v>
          </cell>
        </row>
        <row r="185">
          <cell r="B185" t="str">
            <v>GPT HÔPITAUX INSTITUT CATHOLIQUE LILLE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1701</v>
          </cell>
          <cell r="K185">
            <v>108670.95</v>
          </cell>
          <cell r="L185">
            <v>0</v>
          </cell>
          <cell r="M185">
            <v>425.25</v>
          </cell>
          <cell r="N185">
            <v>8689.1929962239665</v>
          </cell>
          <cell r="O185">
            <v>9114.4429962239665</v>
          </cell>
          <cell r="P185">
            <v>9114.4429962239665</v>
          </cell>
          <cell r="Q185">
            <v>-101257.50700377603</v>
          </cell>
        </row>
        <row r="186">
          <cell r="B186" t="str">
            <v>POLYCLINIQUE DE LA LOUVIERE</v>
          </cell>
          <cell r="C186" t="str">
            <v>Clinique</v>
          </cell>
          <cell r="D186" t="str">
            <v>Nord-Pas-de-Calais Picardie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7398</v>
          </cell>
          <cell r="K186">
            <v>0</v>
          </cell>
          <cell r="L186">
            <v>0</v>
          </cell>
          <cell r="M186">
            <v>1849.5</v>
          </cell>
          <cell r="N186">
            <v>0</v>
          </cell>
          <cell r="O186">
            <v>1849.5</v>
          </cell>
          <cell r="P186">
            <v>1849.5</v>
          </cell>
          <cell r="Q186">
            <v>-5548.5</v>
          </cell>
        </row>
        <row r="187">
          <cell r="B187" t="str">
            <v>CH DUNKERQUE</v>
          </cell>
          <cell r="C187" t="str">
            <v>CH</v>
          </cell>
          <cell r="D187" t="str">
            <v>Nord-Pas-de-Calais Picardie</v>
          </cell>
          <cell r="E187">
            <v>0</v>
          </cell>
          <cell r="F187">
            <v>4758.9245414492043</v>
          </cell>
          <cell r="G187">
            <v>4758.9245414492043</v>
          </cell>
          <cell r="H187">
            <v>3568.5076714398429</v>
          </cell>
          <cell r="I187">
            <v>0</v>
          </cell>
          <cell r="J187">
            <v>87615</v>
          </cell>
          <cell r="K187">
            <v>77823.990000000005</v>
          </cell>
          <cell r="L187">
            <v>0</v>
          </cell>
          <cell r="M187">
            <v>21903.75</v>
          </cell>
          <cell r="N187">
            <v>6222.7087261701863</v>
          </cell>
          <cell r="O187">
            <v>31694.966397610027</v>
          </cell>
          <cell r="P187">
            <v>26936.041856160824</v>
          </cell>
          <cell r="Q187">
            <v>-133744.02360238996</v>
          </cell>
        </row>
        <row r="188">
          <cell r="B188" t="str">
            <v>CH TOURCOING</v>
          </cell>
          <cell r="C188" t="str">
            <v>CH</v>
          </cell>
          <cell r="D188" t="str">
            <v>Nord-Pas-de-Calais Picardie</v>
          </cell>
          <cell r="E188">
            <v>49656.259655697031</v>
          </cell>
          <cell r="F188">
            <v>56559.584807121078</v>
          </cell>
          <cell r="G188">
            <v>106215.84446281812</v>
          </cell>
          <cell r="H188">
            <v>79646.57823269529</v>
          </cell>
          <cell r="I188">
            <v>0</v>
          </cell>
          <cell r="J188">
            <v>0</v>
          </cell>
          <cell r="K188">
            <v>534482.55000000005</v>
          </cell>
          <cell r="L188">
            <v>0</v>
          </cell>
          <cell r="M188">
            <v>0</v>
          </cell>
          <cell r="N188">
            <v>42736.554986074254</v>
          </cell>
          <cell r="O188">
            <v>122383.13321876954</v>
          </cell>
          <cell r="P188">
            <v>16167.28875595142</v>
          </cell>
          <cell r="Q188">
            <v>-412099.41678123048</v>
          </cell>
        </row>
        <row r="189">
          <cell r="B189" t="str">
            <v>CH VALENCIENNES</v>
          </cell>
          <cell r="C189" t="str">
            <v>CH</v>
          </cell>
          <cell r="D189" t="str">
            <v>Nord-Pas-de-Calais Picardie</v>
          </cell>
          <cell r="E189">
            <v>250771.99460340146</v>
          </cell>
          <cell r="F189">
            <v>111688.13876600628</v>
          </cell>
          <cell r="G189">
            <v>362460.13336940773</v>
          </cell>
          <cell r="H189">
            <v>271792.87153100281</v>
          </cell>
          <cell r="I189">
            <v>75896.211666247924</v>
          </cell>
          <cell r="J189">
            <v>15792.3</v>
          </cell>
          <cell r="K189">
            <v>453232.8</v>
          </cell>
          <cell r="L189">
            <v>0</v>
          </cell>
          <cell r="M189">
            <v>3948.0749999999998</v>
          </cell>
          <cell r="N189">
            <v>36239.926782815251</v>
          </cell>
          <cell r="O189">
            <v>311980.87331381807</v>
          </cell>
          <cell r="P189">
            <v>-50479.260055589664</v>
          </cell>
          <cell r="Q189">
            <v>-157044.22668618191</v>
          </cell>
        </row>
        <row r="190">
          <cell r="B190" t="str">
            <v>NOUVELLE CLINIQUE DES DENTELLIERES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24043.5</v>
          </cell>
          <cell r="K190">
            <v>0</v>
          </cell>
          <cell r="L190">
            <v>0</v>
          </cell>
          <cell r="M190">
            <v>6010.875</v>
          </cell>
          <cell r="N190">
            <v>0</v>
          </cell>
          <cell r="O190">
            <v>6010.875</v>
          </cell>
          <cell r="P190">
            <v>6010.875</v>
          </cell>
          <cell r="Q190">
            <v>-18032.625</v>
          </cell>
        </row>
        <row r="191">
          <cell r="B191" t="str">
            <v>CH ROUBAIX</v>
          </cell>
          <cell r="C191" t="str">
            <v>CH</v>
          </cell>
          <cell r="D191" t="str">
            <v>Nord-Pas-de-Calais Picardie</v>
          </cell>
          <cell r="E191">
            <v>312293.70835021714</v>
          </cell>
          <cell r="F191">
            <v>63034.294397428181</v>
          </cell>
          <cell r="G191">
            <v>375328.00274764531</v>
          </cell>
          <cell r="H191">
            <v>281441.91937603196</v>
          </cell>
          <cell r="I191">
            <v>0</v>
          </cell>
          <cell r="J191">
            <v>28938.6</v>
          </cell>
          <cell r="K191">
            <v>134897.4</v>
          </cell>
          <cell r="L191">
            <v>0</v>
          </cell>
          <cell r="M191">
            <v>7234.65</v>
          </cell>
          <cell r="N191">
            <v>10786.227076222513</v>
          </cell>
          <cell r="O191">
            <v>299462.79645225452</v>
          </cell>
          <cell r="P191">
            <v>-75865.206295390788</v>
          </cell>
          <cell r="Q191">
            <v>135626.79645225455</v>
          </cell>
        </row>
        <row r="192">
          <cell r="B192" t="str">
            <v>HOPITAL PRIVE DE VILLENEUVE D'ASCQ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7398</v>
          </cell>
          <cell r="K192">
            <v>0</v>
          </cell>
          <cell r="L192">
            <v>0</v>
          </cell>
          <cell r="M192">
            <v>1849.5</v>
          </cell>
          <cell r="N192">
            <v>0</v>
          </cell>
          <cell r="O192">
            <v>1849.5</v>
          </cell>
          <cell r="P192">
            <v>1849.5</v>
          </cell>
          <cell r="Q192">
            <v>-5548.5</v>
          </cell>
        </row>
        <row r="193">
          <cell r="B193" t="str">
            <v>CH ARMENTIERES</v>
          </cell>
          <cell r="C193" t="str">
            <v>CH</v>
          </cell>
          <cell r="D193" t="str">
            <v>Nord-Pas-de-Calais Picardie (Hauts-de-France)</v>
          </cell>
          <cell r="E193">
            <v>0</v>
          </cell>
          <cell r="F193">
            <v>5875.7417849170633</v>
          </cell>
          <cell r="G193">
            <v>5875.7417849170633</v>
          </cell>
          <cell r="H193">
            <v>4405.9596768666224</v>
          </cell>
          <cell r="I193">
            <v>0</v>
          </cell>
          <cell r="J193">
            <v>0</v>
          </cell>
          <cell r="K193">
            <v>30460.05</v>
          </cell>
          <cell r="L193">
            <v>0</v>
          </cell>
          <cell r="M193">
            <v>0</v>
          </cell>
          <cell r="N193">
            <v>2435.5474312558399</v>
          </cell>
          <cell r="O193">
            <v>6841.5071081224623</v>
          </cell>
          <cell r="P193">
            <v>965.765323205399</v>
          </cell>
          <cell r="Q193">
            <v>-23618.542891877536</v>
          </cell>
        </row>
        <row r="194">
          <cell r="B194" t="str">
            <v>CH HAZEBROUCK</v>
          </cell>
          <cell r="C194" t="str">
            <v>CH</v>
          </cell>
          <cell r="D194" t="str">
            <v>Nord-Pas-de-Calais Picardie</v>
          </cell>
          <cell r="E194">
            <v>1332.6121686541505</v>
          </cell>
          <cell r="F194">
            <v>0</v>
          </cell>
          <cell r="G194">
            <v>1332.6121686541505</v>
          </cell>
          <cell r="H194">
            <v>999.26710446395941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999.26710446395941</v>
          </cell>
          <cell r="P194">
            <v>-333.34506419019112</v>
          </cell>
          <cell r="Q194">
            <v>999.26710446395941</v>
          </cell>
        </row>
        <row r="195">
          <cell r="B195" t="str">
            <v>CH DOUAI</v>
          </cell>
          <cell r="C195" t="str">
            <v>CH</v>
          </cell>
          <cell r="D195" t="str">
            <v>Nord-Pas-de-Calais Picardie</v>
          </cell>
          <cell r="E195">
            <v>56842.852657861891</v>
          </cell>
          <cell r="F195">
            <v>30133.295183539733</v>
          </cell>
          <cell r="G195">
            <v>86976.147841401631</v>
          </cell>
          <cell r="H195">
            <v>65219.578100267834</v>
          </cell>
          <cell r="I195">
            <v>0</v>
          </cell>
          <cell r="J195">
            <v>4347</v>
          </cell>
          <cell r="K195">
            <v>75783.600000000006</v>
          </cell>
          <cell r="L195">
            <v>0</v>
          </cell>
          <cell r="M195">
            <v>1086.75</v>
          </cell>
          <cell r="N195">
            <v>6059.5616983990531</v>
          </cell>
          <cell r="O195">
            <v>72365.889798666874</v>
          </cell>
          <cell r="P195">
            <v>-14610.258042734757</v>
          </cell>
          <cell r="Q195">
            <v>-7764.7102013331314</v>
          </cell>
        </row>
        <row r="196">
          <cell r="B196" t="str">
            <v>HÔPITAL SAINT VINCENT - SAINT ANTOINE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1713.6</v>
          </cell>
          <cell r="K196">
            <v>0</v>
          </cell>
          <cell r="L196">
            <v>0</v>
          </cell>
          <cell r="M196">
            <v>428.4</v>
          </cell>
          <cell r="N196">
            <v>0</v>
          </cell>
          <cell r="O196">
            <v>428.4</v>
          </cell>
          <cell r="P196">
            <v>428.4</v>
          </cell>
          <cell r="Q196">
            <v>-1285.1999999999998</v>
          </cell>
        </row>
        <row r="197">
          <cell r="B197" t="str">
            <v>CLINIQUE DE LA VICTOIRE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11097</v>
          </cell>
          <cell r="K197">
            <v>0</v>
          </cell>
          <cell r="L197">
            <v>0</v>
          </cell>
          <cell r="M197">
            <v>2774.25</v>
          </cell>
          <cell r="N197">
            <v>0</v>
          </cell>
          <cell r="O197">
            <v>2774.25</v>
          </cell>
          <cell r="P197">
            <v>2774.25</v>
          </cell>
          <cell r="Q197">
            <v>-8322.75</v>
          </cell>
        </row>
        <row r="198">
          <cell r="B198" t="str">
            <v>CENTRE HOSPITALIER DE BEAUVAIS</v>
          </cell>
          <cell r="C198" t="str">
            <v>CH</v>
          </cell>
          <cell r="D198" t="str">
            <v>Nord-Pas-de-Calais Picardie</v>
          </cell>
          <cell r="E198">
            <v>125067.29590805586</v>
          </cell>
          <cell r="F198">
            <v>3543.1883792436747</v>
          </cell>
          <cell r="G198">
            <v>128610.48428729954</v>
          </cell>
          <cell r="H198">
            <v>96439.331157594163</v>
          </cell>
          <cell r="I198">
            <v>0</v>
          </cell>
          <cell r="J198">
            <v>15012</v>
          </cell>
          <cell r="K198">
            <v>24000.3</v>
          </cell>
          <cell r="L198">
            <v>0</v>
          </cell>
          <cell r="M198">
            <v>3753</v>
          </cell>
          <cell r="N198">
            <v>1919.0339153865318</v>
          </cell>
          <cell r="O198">
            <v>102111.3650729807</v>
          </cell>
          <cell r="P198">
            <v>-26499.119214318838</v>
          </cell>
          <cell r="Q198">
            <v>63099.065072980695</v>
          </cell>
        </row>
        <row r="199">
          <cell r="B199" t="str">
            <v>GROUPEMENT HOSPITALIER PUBLIC DU SUD DE L'OISE</v>
          </cell>
          <cell r="C199" t="str">
            <v>CH</v>
          </cell>
          <cell r="D199" t="str">
            <v>Nord-Pas-de-Calais Picardie</v>
          </cell>
          <cell r="E199">
            <v>106860.89814446319</v>
          </cell>
          <cell r="F199">
            <v>18401.831174247647</v>
          </cell>
          <cell r="G199">
            <v>125262.72931871084</v>
          </cell>
          <cell r="H199">
            <v>93928.997324086566</v>
          </cell>
          <cell r="I199">
            <v>0</v>
          </cell>
          <cell r="J199">
            <v>25693.200000000001</v>
          </cell>
          <cell r="K199">
            <v>83810.399999999994</v>
          </cell>
          <cell r="L199">
            <v>0</v>
          </cell>
          <cell r="M199">
            <v>6423.3</v>
          </cell>
          <cell r="N199">
            <v>6701.3745687391984</v>
          </cell>
          <cell r="O199">
            <v>107053.67189282576</v>
          </cell>
          <cell r="P199">
            <v>-18209.057425885083</v>
          </cell>
          <cell r="Q199">
            <v>-2449.9281071742298</v>
          </cell>
        </row>
        <row r="200">
          <cell r="B200" t="str">
            <v>CENTRE HOSPITALIER L'AIGLE</v>
          </cell>
          <cell r="C200" t="str">
            <v>CH</v>
          </cell>
          <cell r="D200" t="str">
            <v>Normandie</v>
          </cell>
          <cell r="E200">
            <v>10506.026456802536</v>
          </cell>
          <cell r="F200">
            <v>0</v>
          </cell>
          <cell r="G200">
            <v>10506.026456802536</v>
          </cell>
          <cell r="H200">
            <v>7878.0059824258033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7878.0059824258033</v>
          </cell>
          <cell r="P200">
            <v>-2628.0204743767326</v>
          </cell>
          <cell r="Q200">
            <v>7878.0059824258033</v>
          </cell>
        </row>
        <row r="201">
          <cell r="B201" t="str">
            <v>CENTRE HOSPITALIER ALENCON</v>
          </cell>
          <cell r="C201" t="str">
            <v>CH</v>
          </cell>
          <cell r="D201" t="str">
            <v>Normandie</v>
          </cell>
          <cell r="E201">
            <v>9228.3227349460431</v>
          </cell>
          <cell r="F201">
            <v>6043.1842817982661</v>
          </cell>
          <cell r="G201">
            <v>15271.507016744308</v>
          </cell>
          <cell r="H201">
            <v>11451.429723049148</v>
          </cell>
          <cell r="I201">
            <v>0</v>
          </cell>
          <cell r="J201">
            <v>4152.6000000000004</v>
          </cell>
          <cell r="K201">
            <v>30597.75</v>
          </cell>
          <cell r="L201">
            <v>0</v>
          </cell>
          <cell r="M201">
            <v>1038.1500000000001</v>
          </cell>
          <cell r="N201">
            <v>2446.5577507163766</v>
          </cell>
          <cell r="O201">
            <v>14936.137473765524</v>
          </cell>
          <cell r="P201">
            <v>-335.36954297878401</v>
          </cell>
          <cell r="Q201">
            <v>-19814.212526234478</v>
          </cell>
        </row>
        <row r="202">
          <cell r="B202" t="str">
            <v>CENTRE HOSPITALIER ARGENTAN</v>
          </cell>
          <cell r="C202" t="str">
            <v>CH</v>
          </cell>
          <cell r="D202" t="str">
            <v>Normandie</v>
          </cell>
          <cell r="E202">
            <v>7121.6685434127812</v>
          </cell>
          <cell r="F202">
            <v>0</v>
          </cell>
          <cell r="G202">
            <v>7121.6685434127812</v>
          </cell>
          <cell r="H202">
            <v>5340.2252145988523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5340.2252145988523</v>
          </cell>
          <cell r="P202">
            <v>-1781.4433288139289</v>
          </cell>
          <cell r="Q202">
            <v>5340.2252145988523</v>
          </cell>
        </row>
        <row r="203">
          <cell r="B203" t="str">
            <v>CENTRE HOSPITALIER MORTAGNE AU PERCH</v>
          </cell>
          <cell r="C203" t="str">
            <v>CH</v>
          </cell>
          <cell r="D203" t="str">
            <v>Normandie</v>
          </cell>
          <cell r="E203">
            <v>1097.9421795382978</v>
          </cell>
          <cell r="F203">
            <v>0</v>
          </cell>
          <cell r="G203">
            <v>1097.9421795382978</v>
          </cell>
          <cell r="H203">
            <v>823.29842727169387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823.29842727169387</v>
          </cell>
          <cell r="P203">
            <v>-274.64375226660388</v>
          </cell>
          <cell r="Q203">
            <v>823.29842727169387</v>
          </cell>
        </row>
        <row r="204">
          <cell r="B204" t="str">
            <v>CENTRE HOSPITALIER JACQUES MONOD - FLERS</v>
          </cell>
          <cell r="C204" t="str">
            <v>CH</v>
          </cell>
          <cell r="D204" t="str">
            <v>Normandie</v>
          </cell>
          <cell r="E204">
            <v>35862.33739102153</v>
          </cell>
          <cell r="F204">
            <v>70.077424704041306</v>
          </cell>
          <cell r="G204">
            <v>35932.414815725569</v>
          </cell>
          <cell r="H204">
            <v>26944.133449997469</v>
          </cell>
          <cell r="I204">
            <v>0</v>
          </cell>
          <cell r="J204">
            <v>0</v>
          </cell>
          <cell r="K204">
            <v>270</v>
          </cell>
          <cell r="L204">
            <v>0</v>
          </cell>
          <cell r="M204">
            <v>0</v>
          </cell>
          <cell r="N204">
            <v>21.588861687327395</v>
          </cell>
          <cell r="O204">
            <v>26965.722311684796</v>
          </cell>
          <cell r="P204">
            <v>-8966.6925040407732</v>
          </cell>
          <cell r="Q204">
            <v>26695.722311684796</v>
          </cell>
        </row>
        <row r="205">
          <cell r="B205" t="str">
            <v>CH INTERCOMMUNAL DES ANDAINES</v>
          </cell>
          <cell r="C205" t="str">
            <v>CH</v>
          </cell>
          <cell r="D205" t="str">
            <v>Normandie</v>
          </cell>
          <cell r="E205">
            <v>837.91373745367389</v>
          </cell>
          <cell r="F205">
            <v>0</v>
          </cell>
          <cell r="G205">
            <v>837.91373745367389</v>
          </cell>
          <cell r="H205">
            <v>628.31456436535757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628.31456436535757</v>
          </cell>
          <cell r="P205">
            <v>-209.59917308831632</v>
          </cell>
          <cell r="Q205">
            <v>628.31456436535757</v>
          </cell>
        </row>
        <row r="206">
          <cell r="B206" t="str">
            <v>ETABLISSEMENT HOPALE BERCK</v>
          </cell>
          <cell r="C206" t="str">
            <v>EBNL</v>
          </cell>
          <cell r="D206" t="str">
            <v>Nord-Pas-de-Calais Picardie</v>
          </cell>
          <cell r="E206">
            <v>23928.997737848844</v>
          </cell>
          <cell r="F206">
            <v>0</v>
          </cell>
          <cell r="G206">
            <v>23928.997737848844</v>
          </cell>
          <cell r="H206">
            <v>17943.30026745428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17943.30026745428</v>
          </cell>
          <cell r="P206">
            <v>-5985.6974703945634</v>
          </cell>
          <cell r="Q206">
            <v>17943.30026745428</v>
          </cell>
        </row>
        <row r="207">
          <cell r="B207" t="str">
            <v>CH ARRAS</v>
          </cell>
          <cell r="C207" t="str">
            <v>CH</v>
          </cell>
          <cell r="D207" t="str">
            <v>Nord-Pas-de-Calais Picardie</v>
          </cell>
          <cell r="E207">
            <v>1142482.3639639404</v>
          </cell>
          <cell r="F207">
            <v>113718.14093848303</v>
          </cell>
          <cell r="G207">
            <v>1256200.5049024234</v>
          </cell>
          <cell r="H207">
            <v>941969.36714735045</v>
          </cell>
          <cell r="I207">
            <v>0</v>
          </cell>
          <cell r="J207">
            <v>0</v>
          </cell>
          <cell r="K207">
            <v>1900260</v>
          </cell>
          <cell r="L207">
            <v>0</v>
          </cell>
          <cell r="M207">
            <v>0</v>
          </cell>
          <cell r="N207">
            <v>151942.40855541019</v>
          </cell>
          <cell r="O207">
            <v>1093911.7757027606</v>
          </cell>
          <cell r="P207">
            <v>-162288.7291996628</v>
          </cell>
          <cell r="Q207">
            <v>-806348.22429723945</v>
          </cell>
        </row>
        <row r="208">
          <cell r="B208" t="str">
            <v>HÔPITAL PRIVÉ ARRAS LES BONNETTES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11097</v>
          </cell>
          <cell r="K208">
            <v>0</v>
          </cell>
          <cell r="L208">
            <v>0</v>
          </cell>
          <cell r="M208">
            <v>2774.25</v>
          </cell>
          <cell r="N208">
            <v>0</v>
          </cell>
          <cell r="O208">
            <v>2774.25</v>
          </cell>
          <cell r="P208">
            <v>2774.25</v>
          </cell>
          <cell r="Q208">
            <v>-8322.75</v>
          </cell>
        </row>
        <row r="209">
          <cell r="B209" t="str">
            <v>CH BETHUNE</v>
          </cell>
          <cell r="C209" t="str">
            <v>CH</v>
          </cell>
          <cell r="D209" t="str">
            <v>Nord-Pas-de-Calais Picardie</v>
          </cell>
          <cell r="E209">
            <v>56455.12337160905</v>
          </cell>
          <cell r="F209">
            <v>25962.663303454094</v>
          </cell>
          <cell r="G209">
            <v>82417.786675063136</v>
          </cell>
          <cell r="H209">
            <v>61801.464060090417</v>
          </cell>
          <cell r="I209">
            <v>0</v>
          </cell>
          <cell r="J209">
            <v>180484.2</v>
          </cell>
          <cell r="K209">
            <v>246654.55</v>
          </cell>
          <cell r="L209">
            <v>0</v>
          </cell>
          <cell r="M209">
            <v>45121.05</v>
          </cell>
          <cell r="N209">
            <v>19722.18875740733</v>
          </cell>
          <cell r="O209">
            <v>126644.70281749775</v>
          </cell>
          <cell r="P209">
            <v>44226.916142434609</v>
          </cell>
          <cell r="Q209">
            <v>-300494.04718250223</v>
          </cell>
        </row>
        <row r="210">
          <cell r="B210" t="str">
            <v>CH LENS</v>
          </cell>
          <cell r="C210" t="str">
            <v>CH</v>
          </cell>
          <cell r="D210" t="str">
            <v>Nord-Pas-de-Calais Picardie</v>
          </cell>
          <cell r="E210">
            <v>48401.943310694602</v>
          </cell>
          <cell r="F210">
            <v>22942.616639930566</v>
          </cell>
          <cell r="G210">
            <v>71344.559950625175</v>
          </cell>
          <cell r="H210">
            <v>53498.139607352547</v>
          </cell>
          <cell r="I210">
            <v>0</v>
          </cell>
          <cell r="J210">
            <v>4760</v>
          </cell>
          <cell r="K210">
            <v>164506.1</v>
          </cell>
          <cell r="L210">
            <v>0</v>
          </cell>
          <cell r="M210">
            <v>1190</v>
          </cell>
          <cell r="N210">
            <v>13153.701628228329</v>
          </cell>
          <cell r="O210">
            <v>67841.841235580883</v>
          </cell>
          <cell r="P210">
            <v>-3502.7187150442915</v>
          </cell>
          <cell r="Q210">
            <v>-101424.25876441912</v>
          </cell>
        </row>
        <row r="211">
          <cell r="B211" t="str">
            <v>CLINIQUE DES 2 CAPS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280.8</v>
          </cell>
          <cell r="L211">
            <v>0</v>
          </cell>
          <cell r="M211">
            <v>0</v>
          </cell>
          <cell r="N211">
            <v>22.45241615482049</v>
          </cell>
          <cell r="O211">
            <v>22.45241615482049</v>
          </cell>
          <cell r="P211">
            <v>22.45241615482049</v>
          </cell>
          <cell r="Q211">
            <v>-258.34758384517954</v>
          </cell>
        </row>
        <row r="212">
          <cell r="B212" t="str">
            <v>CH CALAIS</v>
          </cell>
          <cell r="C212" t="str">
            <v>CH</v>
          </cell>
          <cell r="D212" t="str">
            <v>Nord-Pas-de-Calais Picardie</v>
          </cell>
          <cell r="E212">
            <v>67427.407233851904</v>
          </cell>
          <cell r="F212">
            <v>43600.0916666005</v>
          </cell>
          <cell r="G212">
            <v>111027.4989004524</v>
          </cell>
          <cell r="H212">
            <v>83254.625728188184</v>
          </cell>
          <cell r="I212">
            <v>0</v>
          </cell>
          <cell r="J212">
            <v>16438.95</v>
          </cell>
          <cell r="K212">
            <v>120960</v>
          </cell>
          <cell r="L212">
            <v>0</v>
          </cell>
          <cell r="M212">
            <v>4109.7375000000002</v>
          </cell>
          <cell r="N212">
            <v>9671.8100359226719</v>
          </cell>
          <cell r="O212">
            <v>97036.173264110854</v>
          </cell>
          <cell r="P212">
            <v>-13991.325636341542</v>
          </cell>
          <cell r="Q212">
            <v>-40362.776735889143</v>
          </cell>
        </row>
        <row r="213">
          <cell r="B213" t="str">
            <v>CH REGION DE SAINT-OMER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9225.9</v>
          </cell>
          <cell r="K213">
            <v>43312.05</v>
          </cell>
          <cell r="L213">
            <v>0</v>
          </cell>
          <cell r="M213">
            <v>2306.4749999999999</v>
          </cell>
          <cell r="N213">
            <v>3463.1772475726239</v>
          </cell>
          <cell r="O213">
            <v>5769.6522475726233</v>
          </cell>
          <cell r="P213">
            <v>5769.6522475726233</v>
          </cell>
          <cell r="Q213">
            <v>-46768.297752427381</v>
          </cell>
        </row>
        <row r="214">
          <cell r="B214" t="str">
            <v>CH ARRONDISSEMENT DE MONTREUIL</v>
          </cell>
          <cell r="C214" t="str">
            <v>CH</v>
          </cell>
          <cell r="D214" t="str">
            <v>Nord-Pas-de-Calais Picardie</v>
          </cell>
          <cell r="E214">
            <v>21632.667029338169</v>
          </cell>
          <cell r="F214">
            <v>23634.985098739064</v>
          </cell>
          <cell r="G214">
            <v>45267.652128077229</v>
          </cell>
          <cell r="H214">
            <v>33944.216278310989</v>
          </cell>
          <cell r="I214">
            <v>0</v>
          </cell>
          <cell r="J214">
            <v>3631.5</v>
          </cell>
          <cell r="K214">
            <v>142357.5</v>
          </cell>
          <cell r="L214">
            <v>0</v>
          </cell>
          <cell r="M214">
            <v>907.875</v>
          </cell>
          <cell r="N214">
            <v>11382.727324643369</v>
          </cell>
          <cell r="O214">
            <v>46234.818602954358</v>
          </cell>
          <cell r="P214">
            <v>967.16647487712908</v>
          </cell>
          <cell r="Q214">
            <v>-99754.181397045642</v>
          </cell>
        </row>
        <row r="215">
          <cell r="B215" t="str">
            <v>CH BOULOGNE-SUR-MER</v>
          </cell>
          <cell r="C215" t="str">
            <v>CH</v>
          </cell>
          <cell r="D215" t="str">
            <v>Nord-Pas-de-Calais Picardie</v>
          </cell>
          <cell r="E215">
            <v>53789.005448820477</v>
          </cell>
          <cell r="F215">
            <v>16314.904226715284</v>
          </cell>
          <cell r="G215">
            <v>70103.90967553576</v>
          </cell>
          <cell r="H215">
            <v>52567.830671863034</v>
          </cell>
          <cell r="I215">
            <v>0</v>
          </cell>
          <cell r="J215">
            <v>12654.9</v>
          </cell>
          <cell r="K215">
            <v>75459.600000000006</v>
          </cell>
          <cell r="L215">
            <v>0</v>
          </cell>
          <cell r="M215">
            <v>3163.7249999999999</v>
          </cell>
          <cell r="N215">
            <v>6033.6550643742603</v>
          </cell>
          <cell r="O215">
            <v>61765.210736237292</v>
          </cell>
          <cell r="P215">
            <v>-8338.6989392984688</v>
          </cell>
          <cell r="Q215">
            <v>-26349.289263762716</v>
          </cell>
        </row>
        <row r="216">
          <cell r="B216" t="str">
            <v>CENTRE MCO COTE D'OPALE</v>
          </cell>
          <cell r="C216" t="str">
            <v>Clinique</v>
          </cell>
          <cell r="D216" t="str">
            <v>Nord-Pas-de-Calais Picardie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1960.2</v>
          </cell>
          <cell r="K216">
            <v>4795.2</v>
          </cell>
          <cell r="L216">
            <v>0</v>
          </cell>
          <cell r="M216">
            <v>490.05</v>
          </cell>
          <cell r="N216">
            <v>383.41818356693449</v>
          </cell>
          <cell r="O216">
            <v>873.4681835669345</v>
          </cell>
          <cell r="P216">
            <v>873.4681835669345</v>
          </cell>
          <cell r="Q216">
            <v>-5881.9318164330653</v>
          </cell>
        </row>
        <row r="217">
          <cell r="B217" t="str">
            <v>CENTRE REGIONAL JEAN PERRIN</v>
          </cell>
          <cell r="C217" t="str">
            <v>CLCC</v>
          </cell>
          <cell r="D217" t="str">
            <v>Rhône-Alpes Auvergne</v>
          </cell>
          <cell r="E217">
            <v>1556926.3648956716</v>
          </cell>
          <cell r="F217">
            <v>745932.70130990224</v>
          </cell>
          <cell r="G217">
            <v>2302859.0662055737</v>
          </cell>
          <cell r="H217">
            <v>1726812.4704277995</v>
          </cell>
          <cell r="I217">
            <v>296327.67999877583</v>
          </cell>
          <cell r="J217">
            <v>1624396</v>
          </cell>
          <cell r="K217">
            <v>2372149.5</v>
          </cell>
          <cell r="L217">
            <v>0</v>
          </cell>
          <cell r="M217">
            <v>406099</v>
          </cell>
          <cell r="N217">
            <v>189674.10169319567</v>
          </cell>
          <cell r="O217">
            <v>2322585.5721209953</v>
          </cell>
          <cell r="P217">
            <v>19726.505915421527</v>
          </cell>
          <cell r="Q217">
            <v>-1673959.9278790047</v>
          </cell>
        </row>
        <row r="218">
          <cell r="B218" t="str">
            <v>CHU DE CLERMONT-FERRAND</v>
          </cell>
          <cell r="C218" t="str">
            <v>CHR/U</v>
          </cell>
          <cell r="D218" t="str">
            <v>Rhône-Alpes Auvergne</v>
          </cell>
          <cell r="E218">
            <v>3573168.9947151728</v>
          </cell>
          <cell r="F218">
            <v>682809.62143742468</v>
          </cell>
          <cell r="G218">
            <v>4255978.6161525976</v>
          </cell>
          <cell r="H218">
            <v>3191370.6991873258</v>
          </cell>
          <cell r="I218">
            <v>519806.92981868464</v>
          </cell>
          <cell r="J218">
            <v>2333248.4</v>
          </cell>
          <cell r="K218">
            <v>3485057.2</v>
          </cell>
          <cell r="L218">
            <v>0</v>
          </cell>
          <cell r="M218">
            <v>583312.1</v>
          </cell>
          <cell r="N218">
            <v>278660.80690083141</v>
          </cell>
          <cell r="O218">
            <v>4053343.6060881573</v>
          </cell>
          <cell r="P218">
            <v>-202635.01006444031</v>
          </cell>
          <cell r="Q218">
            <v>-1764961.9939118428</v>
          </cell>
        </row>
        <row r="219">
          <cell r="B219" t="str">
            <v>HOPITAL PRIVE LA CHATAIGNERAIE</v>
          </cell>
          <cell r="C219" t="str">
            <v>Clinique</v>
          </cell>
          <cell r="D219" t="str">
            <v>Rhône-Alpes Auvergne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100801.8</v>
          </cell>
          <cell r="K219">
            <v>70389</v>
          </cell>
          <cell r="L219">
            <v>0</v>
          </cell>
          <cell r="M219">
            <v>25200.45</v>
          </cell>
          <cell r="N219">
            <v>5628.2162418862517</v>
          </cell>
          <cell r="O219">
            <v>30828.666241886254</v>
          </cell>
          <cell r="P219">
            <v>30828.666241886254</v>
          </cell>
          <cell r="Q219">
            <v>-140362.13375811375</v>
          </cell>
        </row>
        <row r="220">
          <cell r="B220" t="str">
            <v>CAPIO CLINIQUE BELHARRA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5548.5</v>
          </cell>
          <cell r="K220">
            <v>0</v>
          </cell>
          <cell r="L220">
            <v>0</v>
          </cell>
          <cell r="M220">
            <v>1387.125</v>
          </cell>
          <cell r="N220">
            <v>0</v>
          </cell>
          <cell r="O220">
            <v>1387.125</v>
          </cell>
          <cell r="P220">
            <v>1387.125</v>
          </cell>
          <cell r="Q220">
            <v>-4161.375</v>
          </cell>
        </row>
        <row r="221">
          <cell r="B221" t="str">
            <v>CHIC COTE BASQUE</v>
          </cell>
          <cell r="C221" t="str">
            <v>CH</v>
          </cell>
          <cell r="D221" t="str">
            <v>Aquitaine Limousin Poitou-Charente</v>
          </cell>
          <cell r="E221">
            <v>86808.345745896499</v>
          </cell>
          <cell r="F221">
            <v>62586.84250935899</v>
          </cell>
          <cell r="G221">
            <v>149395.18825525549</v>
          </cell>
          <cell r="H221">
            <v>112024.86417293178</v>
          </cell>
          <cell r="I221">
            <v>0</v>
          </cell>
          <cell r="J221">
            <v>68885.100000000006</v>
          </cell>
          <cell r="K221">
            <v>394560.45</v>
          </cell>
          <cell r="L221">
            <v>0</v>
          </cell>
          <cell r="M221">
            <v>17221.275000000001</v>
          </cell>
          <cell r="N221">
            <v>31548.559193850579</v>
          </cell>
          <cell r="O221">
            <v>160794.69836678237</v>
          </cell>
          <cell r="P221">
            <v>11399.510111526877</v>
          </cell>
          <cell r="Q221">
            <v>-302650.85163321765</v>
          </cell>
        </row>
        <row r="222">
          <cell r="B222" t="str">
            <v>POLYCLINIQUE AGUILERA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1849.5</v>
          </cell>
          <cell r="K222">
            <v>0</v>
          </cell>
          <cell r="L222">
            <v>0</v>
          </cell>
          <cell r="M222">
            <v>462.375</v>
          </cell>
          <cell r="N222">
            <v>0</v>
          </cell>
          <cell r="O222">
            <v>462.375</v>
          </cell>
          <cell r="P222">
            <v>462.375</v>
          </cell>
          <cell r="Q222">
            <v>-1387.125</v>
          </cell>
        </row>
        <row r="223">
          <cell r="B223" t="str">
            <v>CENTRE HOSPITALIER D'ORTHEZ</v>
          </cell>
          <cell r="C223" t="str">
            <v>CH</v>
          </cell>
          <cell r="D223" t="str">
            <v>Aquitaine Limousin Poitou-Charentes (Nouvelle-Aquitaine)</v>
          </cell>
          <cell r="E223">
            <v>0</v>
          </cell>
          <cell r="F223">
            <v>852.59062754776892</v>
          </cell>
          <cell r="G223">
            <v>852.59062754776892</v>
          </cell>
          <cell r="H223">
            <v>639.32011707742231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639.32011707742231</v>
          </cell>
          <cell r="P223">
            <v>-213.27051047034661</v>
          </cell>
          <cell r="Q223">
            <v>639.32011707742231</v>
          </cell>
        </row>
        <row r="224">
          <cell r="B224" t="str">
            <v>CENTRE HOSPITALIER DE PAU</v>
          </cell>
          <cell r="C224" t="str">
            <v>CH</v>
          </cell>
          <cell r="D224" t="str">
            <v>Aquitaine Limousin Poitou-Charente</v>
          </cell>
          <cell r="E224">
            <v>35082.534916367425</v>
          </cell>
          <cell r="F224">
            <v>32930.188096168255</v>
          </cell>
          <cell r="G224">
            <v>68012.723012535687</v>
          </cell>
          <cell r="H224">
            <v>50999.742003019383</v>
          </cell>
          <cell r="I224">
            <v>0</v>
          </cell>
          <cell r="J224">
            <v>2046.6</v>
          </cell>
          <cell r="K224">
            <v>238297.95</v>
          </cell>
          <cell r="L224">
            <v>0</v>
          </cell>
          <cell r="M224">
            <v>511.65</v>
          </cell>
          <cell r="N224">
            <v>19054.005492309847</v>
          </cell>
          <cell r="O224">
            <v>70565.397495329235</v>
          </cell>
          <cell r="P224">
            <v>2552.6744827935472</v>
          </cell>
          <cell r="Q224">
            <v>-169779.15250467078</v>
          </cell>
        </row>
        <row r="225">
          <cell r="B225" t="str">
            <v>CENTRE HOSPITALIER LOURDES</v>
          </cell>
          <cell r="C225" t="str">
            <v>CH</v>
          </cell>
          <cell r="D225" t="str">
            <v xml:space="preserve">Midi-Pyrénées Languedoc-Roussillon </v>
          </cell>
          <cell r="E225">
            <v>1825.9221115895484</v>
          </cell>
          <cell r="F225">
            <v>566.12548100193362</v>
          </cell>
          <cell r="G225">
            <v>2392.047592591482</v>
          </cell>
          <cell r="H225">
            <v>1793.6910136449626</v>
          </cell>
          <cell r="I225">
            <v>0</v>
          </cell>
          <cell r="J225">
            <v>0</v>
          </cell>
          <cell r="K225">
            <v>10635.3</v>
          </cell>
          <cell r="L225">
            <v>0</v>
          </cell>
          <cell r="M225">
            <v>0</v>
          </cell>
          <cell r="N225">
            <v>850.38526186382592</v>
          </cell>
          <cell r="O225">
            <v>2644.0762755087885</v>
          </cell>
          <cell r="P225">
            <v>252.02868291730647</v>
          </cell>
          <cell r="Q225">
            <v>-7991.2237244912103</v>
          </cell>
        </row>
        <row r="226">
          <cell r="B226" t="str">
            <v>CENTRE HOSPITALIER BAGNERES DE BIGORRE</v>
          </cell>
          <cell r="C226" t="str">
            <v>CH</v>
          </cell>
          <cell r="D226" t="str">
            <v xml:space="preserve">Midi-Pyrénées Languedoc-Roussillon </v>
          </cell>
          <cell r="E226">
            <v>141138.82241620013</v>
          </cell>
          <cell r="F226">
            <v>0</v>
          </cell>
          <cell r="G226">
            <v>141138.82241620013</v>
          </cell>
          <cell r="H226">
            <v>105833.7794901915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105833.7794901915</v>
          </cell>
          <cell r="P226">
            <v>-35305.042926008624</v>
          </cell>
          <cell r="Q226">
            <v>105833.7794901915</v>
          </cell>
        </row>
        <row r="227">
          <cell r="B227" t="str">
            <v>CENTRE HOSPITALIER DE BIGORRE</v>
          </cell>
          <cell r="C227" t="str">
            <v>CH</v>
          </cell>
          <cell r="D227" t="str">
            <v>Midi-Pyrénées Languedoc-Roussillon (Occitanie)</v>
          </cell>
          <cell r="E227">
            <v>0</v>
          </cell>
          <cell r="F227">
            <v>342.06002487379203</v>
          </cell>
          <cell r="G227">
            <v>342.06002487379203</v>
          </cell>
          <cell r="H227">
            <v>256.49572970184471</v>
          </cell>
          <cell r="I227">
            <v>0</v>
          </cell>
          <cell r="J227">
            <v>10173.6</v>
          </cell>
          <cell r="K227">
            <v>22570.65</v>
          </cell>
          <cell r="L227">
            <v>0</v>
          </cell>
          <cell r="M227">
            <v>2543.4</v>
          </cell>
          <cell r="N227">
            <v>1804.7208927521335</v>
          </cell>
          <cell r="O227">
            <v>4604.6166224539784</v>
          </cell>
          <cell r="P227">
            <v>4262.5565975801865</v>
          </cell>
          <cell r="Q227">
            <v>-28139.633377546023</v>
          </cell>
        </row>
        <row r="228">
          <cell r="B228" t="str">
            <v>CENTRE HOSPITALIER PERPIGNAN</v>
          </cell>
          <cell r="C228" t="str">
            <v>CH</v>
          </cell>
          <cell r="D228" t="str">
            <v xml:space="preserve">Midi-Pyrénées Languedoc-Roussillon </v>
          </cell>
          <cell r="E228">
            <v>46506.804736767161</v>
          </cell>
          <cell r="F228">
            <v>24164.43870407042</v>
          </cell>
          <cell r="G228">
            <v>70671.243440837585</v>
          </cell>
          <cell r="H228">
            <v>52993.249246188629</v>
          </cell>
          <cell r="I228">
            <v>0</v>
          </cell>
          <cell r="J228">
            <v>43218.9</v>
          </cell>
          <cell r="K228">
            <v>207969.4</v>
          </cell>
          <cell r="L228">
            <v>0</v>
          </cell>
          <cell r="M228">
            <v>10804.725</v>
          </cell>
          <cell r="N228">
            <v>16628.972636283204</v>
          </cell>
          <cell r="O228">
            <v>80426.946882471835</v>
          </cell>
          <cell r="P228">
            <v>9755.7034416342503</v>
          </cell>
          <cell r="Q228">
            <v>-170761.35311752817</v>
          </cell>
        </row>
        <row r="229">
          <cell r="B229" t="str">
            <v>CENTRE PAUL STRAUSS</v>
          </cell>
          <cell r="C229" t="str">
            <v>CLCC</v>
          </cell>
          <cell r="D229" t="str">
            <v>Alsace Champagne-Ardennes Lorraine</v>
          </cell>
          <cell r="E229">
            <v>334575.13203419728</v>
          </cell>
          <cell r="F229">
            <v>397037.49766698148</v>
          </cell>
          <cell r="G229">
            <v>731612.62970117875</v>
          </cell>
          <cell r="H229">
            <v>548604.0509513719</v>
          </cell>
          <cell r="I229">
            <v>81623.026842877967</v>
          </cell>
          <cell r="J229">
            <v>991507.2</v>
          </cell>
          <cell r="K229">
            <v>320298.3</v>
          </cell>
          <cell r="L229">
            <v>0</v>
          </cell>
          <cell r="M229">
            <v>247876.8</v>
          </cell>
          <cell r="N229">
            <v>25610.650731059613</v>
          </cell>
          <cell r="O229">
            <v>822091.50168243155</v>
          </cell>
          <cell r="P229">
            <v>90478.8719812528</v>
          </cell>
          <cell r="Q229">
            <v>-489713.99831756839</v>
          </cell>
        </row>
        <row r="230">
          <cell r="B230" t="str">
            <v>GROUPEMENT HOSPITALIER SELESTAT OBERNAI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54</v>
          </cell>
          <cell r="K230">
            <v>38664</v>
          </cell>
          <cell r="L230">
            <v>0</v>
          </cell>
          <cell r="M230">
            <v>13.5</v>
          </cell>
          <cell r="N230">
            <v>3091.5249936252826</v>
          </cell>
          <cell r="O230">
            <v>3105.0249936252826</v>
          </cell>
          <cell r="P230">
            <v>3105.0249936252826</v>
          </cell>
          <cell r="Q230">
            <v>-35612.97500637472</v>
          </cell>
        </row>
        <row r="231">
          <cell r="B231" t="str">
            <v>HOPITAUX UNIVERSITAIRES DE STRASBOURG</v>
          </cell>
          <cell r="C231" t="str">
            <v>CHR/U</v>
          </cell>
          <cell r="D231" t="str">
            <v>Alsace Champagne-Ardennes Lorraine</v>
          </cell>
          <cell r="E231">
            <v>5361447.5782894623</v>
          </cell>
          <cell r="F231">
            <v>1938513.495922378</v>
          </cell>
          <cell r="G231">
            <v>7299961.0742118405</v>
          </cell>
          <cell r="H231">
            <v>5473918.9217327582</v>
          </cell>
          <cell r="I231">
            <v>314200.6503157629</v>
          </cell>
          <cell r="J231">
            <v>4610495.4000000004</v>
          </cell>
          <cell r="K231">
            <v>6544053.7999999998</v>
          </cell>
          <cell r="L231">
            <v>0</v>
          </cell>
          <cell r="M231">
            <v>1152623.8500000001</v>
          </cell>
          <cell r="N231">
            <v>523254.34208381199</v>
          </cell>
          <cell r="O231">
            <v>7149797.1138165705</v>
          </cell>
          <cell r="P231">
            <v>-150163.96039527003</v>
          </cell>
          <cell r="Q231">
            <v>-4004752.0861834297</v>
          </cell>
        </row>
        <row r="232">
          <cell r="B232" t="str">
            <v>CLINIQUE DE L'ORANGERIE STRASB.</v>
          </cell>
          <cell r="C232" t="str">
            <v>Clinique</v>
          </cell>
          <cell r="D232" t="str">
            <v>Alsace Champagne-Ardennes Lorraine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47919.6</v>
          </cell>
          <cell r="K232">
            <v>0</v>
          </cell>
          <cell r="L232">
            <v>0</v>
          </cell>
          <cell r="M232">
            <v>11979.9</v>
          </cell>
          <cell r="N232">
            <v>0</v>
          </cell>
          <cell r="O232">
            <v>11979.9</v>
          </cell>
          <cell r="P232">
            <v>11979.9</v>
          </cell>
          <cell r="Q232">
            <v>-35939.699999999997</v>
          </cell>
        </row>
        <row r="233">
          <cell r="B233" t="str">
            <v>CENTRE HOSPITALIER DE HAGUENAU</v>
          </cell>
          <cell r="C233" t="str">
            <v>CH</v>
          </cell>
          <cell r="D233" t="str">
            <v>Alsace Champagne-Ardennes Lorraine</v>
          </cell>
          <cell r="E233">
            <v>10222.215214411945</v>
          </cell>
          <cell r="F233">
            <v>14691.262448233501</v>
          </cell>
          <cell r="G233">
            <v>24913.477662645448</v>
          </cell>
          <cell r="H233">
            <v>18681.518352951676</v>
          </cell>
          <cell r="I233">
            <v>0</v>
          </cell>
          <cell r="J233">
            <v>1584.9</v>
          </cell>
          <cell r="K233">
            <v>91509.75</v>
          </cell>
          <cell r="L233">
            <v>0</v>
          </cell>
          <cell r="M233">
            <v>396.22500000000002</v>
          </cell>
          <cell r="N233">
            <v>7317.004947377437</v>
          </cell>
          <cell r="O233">
            <v>26394.748300329113</v>
          </cell>
          <cell r="P233">
            <v>1481.270637683665</v>
          </cell>
          <cell r="Q233">
            <v>-66699.901699670881</v>
          </cell>
        </row>
        <row r="234">
          <cell r="B234" t="str">
            <v>CH SAINTE-CATHERINE DE SAVERNE</v>
          </cell>
          <cell r="C234" t="str">
            <v>CH</v>
          </cell>
          <cell r="D234" t="str">
            <v>Alsace Champagne-Ardennes Lorraine</v>
          </cell>
          <cell r="E234">
            <v>807.13705819651045</v>
          </cell>
          <cell r="F234">
            <v>0</v>
          </cell>
          <cell r="G234">
            <v>807.13705819651045</v>
          </cell>
          <cell r="H234">
            <v>605.2364896713666</v>
          </cell>
          <cell r="I234">
            <v>0</v>
          </cell>
          <cell r="J234">
            <v>5940</v>
          </cell>
          <cell r="K234">
            <v>36828</v>
          </cell>
          <cell r="L234">
            <v>0</v>
          </cell>
          <cell r="M234">
            <v>1485</v>
          </cell>
          <cell r="N234">
            <v>2944.7207341514563</v>
          </cell>
          <cell r="O234">
            <v>5034.9572238228229</v>
          </cell>
          <cell r="P234">
            <v>4227.8201656263127</v>
          </cell>
          <cell r="Q234">
            <v>-37733.042776177179</v>
          </cell>
        </row>
        <row r="235">
          <cell r="B235" t="str">
            <v>CLINIQUE SAINT-FRANCOIS HAGUENAU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696.6</v>
          </cell>
          <cell r="K235">
            <v>0</v>
          </cell>
          <cell r="L235">
            <v>0</v>
          </cell>
          <cell r="M235">
            <v>174.15</v>
          </cell>
          <cell r="N235">
            <v>0</v>
          </cell>
          <cell r="O235">
            <v>174.15</v>
          </cell>
          <cell r="P235">
            <v>174.15</v>
          </cell>
          <cell r="Q235">
            <v>-522.45000000000005</v>
          </cell>
        </row>
        <row r="236">
          <cell r="B236" t="str">
            <v>CH DE WISSEMBOURG</v>
          </cell>
          <cell r="C236" t="str">
            <v>CH</v>
          </cell>
          <cell r="D236" t="str">
            <v>Alsace Champagne-Ardennes Lorraine</v>
          </cell>
          <cell r="E236">
            <v>1771.4482762990599</v>
          </cell>
          <cell r="F236">
            <v>1291.4268266887611</v>
          </cell>
          <cell r="G236">
            <v>3062.8751029878213</v>
          </cell>
          <cell r="H236">
            <v>2296.7149839164567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2296.7149839164567</v>
          </cell>
          <cell r="P236">
            <v>-766.16011907136453</v>
          </cell>
          <cell r="Q236">
            <v>2296.7149839164567</v>
          </cell>
        </row>
        <row r="237">
          <cell r="B237" t="str">
            <v>CENTRE HOSPITALIER DE SELESTAT</v>
          </cell>
          <cell r="C237" t="str">
            <v>CH</v>
          </cell>
          <cell r="D237" t="str">
            <v>Alsace Champagne-Ardennes Lorraine</v>
          </cell>
          <cell r="E237">
            <v>73.98887465075498</v>
          </cell>
          <cell r="F237">
            <v>2556.4476979022393</v>
          </cell>
          <cell r="G237">
            <v>2630.4365725529942</v>
          </cell>
          <cell r="H237">
            <v>1972.4483980855066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1972.4483980855066</v>
          </cell>
          <cell r="P237">
            <v>-657.98817446748762</v>
          </cell>
          <cell r="Q237">
            <v>1972.4483980855066</v>
          </cell>
        </row>
        <row r="238">
          <cell r="B238" t="str">
            <v>CENTRE HOSPITALIER DE COLMAR</v>
          </cell>
          <cell r="C238" t="str">
            <v>CH</v>
          </cell>
          <cell r="D238" t="str">
            <v>Alsace Champagne-Ardennes Lorraine</v>
          </cell>
          <cell r="E238">
            <v>453574.55229513411</v>
          </cell>
          <cell r="F238">
            <v>98932.066038465084</v>
          </cell>
          <cell r="G238">
            <v>552506.61833359918</v>
          </cell>
          <cell r="H238">
            <v>414300.35060911643</v>
          </cell>
          <cell r="I238">
            <v>0</v>
          </cell>
          <cell r="J238">
            <v>140896.79999999999</v>
          </cell>
          <cell r="K238">
            <v>334505.7</v>
          </cell>
          <cell r="L238">
            <v>0</v>
          </cell>
          <cell r="M238">
            <v>35224.199999999997</v>
          </cell>
          <cell r="N238">
            <v>26746.656633046783</v>
          </cell>
          <cell r="O238">
            <v>476271.20724216325</v>
          </cell>
          <cell r="P238">
            <v>-76235.411091435933</v>
          </cell>
          <cell r="Q238">
            <v>868.70724216324743</v>
          </cell>
        </row>
        <row r="239">
          <cell r="B239" t="str">
            <v>GRPE HOSP REGION MULHOUSE ET SUD ALSACE</v>
          </cell>
          <cell r="C239" t="str">
            <v>CH</v>
          </cell>
          <cell r="D239" t="str">
            <v>Alsace Champagne-Ardennes Lorraine</v>
          </cell>
          <cell r="E239">
            <v>365961.67772026238</v>
          </cell>
          <cell r="F239">
            <v>184425.30076094283</v>
          </cell>
          <cell r="G239">
            <v>550386.97848120518</v>
          </cell>
          <cell r="H239">
            <v>412710.92614817421</v>
          </cell>
          <cell r="I239">
            <v>5011.4424041392649</v>
          </cell>
          <cell r="J239">
            <v>127612.8</v>
          </cell>
          <cell r="K239">
            <v>956906.7</v>
          </cell>
          <cell r="L239">
            <v>0</v>
          </cell>
          <cell r="M239">
            <v>31903.200000000001</v>
          </cell>
          <cell r="N239">
            <v>76513.060718432913</v>
          </cell>
          <cell r="O239">
            <v>521127.18686660717</v>
          </cell>
          <cell r="P239">
            <v>-29259.791614598013</v>
          </cell>
          <cell r="Q239">
            <v>-563392.31313339272</v>
          </cell>
        </row>
        <row r="240">
          <cell r="B240" t="str">
            <v>CENTRE LEON BERARD</v>
          </cell>
          <cell r="C240" t="str">
            <v>CLCC</v>
          </cell>
          <cell r="D240" t="str">
            <v>Rhône-Alpes Auvergne</v>
          </cell>
          <cell r="E240">
            <v>1793269.6699617407</v>
          </cell>
          <cell r="F240">
            <v>362447.27741737128</v>
          </cell>
          <cell r="G240">
            <v>2155716.9473791122</v>
          </cell>
          <cell r="H240">
            <v>1616477.0836716476</v>
          </cell>
          <cell r="I240">
            <v>296789.39436171495</v>
          </cell>
          <cell r="J240">
            <v>2469503.6</v>
          </cell>
          <cell r="K240">
            <v>1585834.3</v>
          </cell>
          <cell r="L240">
            <v>0</v>
          </cell>
          <cell r="M240">
            <v>617375.9</v>
          </cell>
          <cell r="N240">
            <v>126801.32356192466</v>
          </cell>
          <cell r="O240">
            <v>2360654.307233572</v>
          </cell>
          <cell r="P240">
            <v>204937.35985445976</v>
          </cell>
          <cell r="Q240">
            <v>-1694683.5927664281</v>
          </cell>
        </row>
        <row r="241">
          <cell r="B241" t="str">
            <v>HOPITAL PRIVE JEAN MERMOZ</v>
          </cell>
          <cell r="C241" t="str">
            <v>Clinique</v>
          </cell>
          <cell r="D241" t="str">
            <v>Rhône-Alpes Auvergne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22194</v>
          </cell>
          <cell r="K241">
            <v>0</v>
          </cell>
          <cell r="L241">
            <v>0</v>
          </cell>
          <cell r="M241">
            <v>5548.5</v>
          </cell>
          <cell r="N241">
            <v>0</v>
          </cell>
          <cell r="O241">
            <v>5548.5</v>
          </cell>
          <cell r="P241">
            <v>5548.5</v>
          </cell>
          <cell r="Q241">
            <v>-16645.5</v>
          </cell>
        </row>
        <row r="242">
          <cell r="B242" t="str">
            <v>CH GIVORS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1377</v>
          </cell>
          <cell r="K242">
            <v>21467.7</v>
          </cell>
          <cell r="L242">
            <v>0</v>
          </cell>
          <cell r="M242">
            <v>344.25</v>
          </cell>
          <cell r="N242">
            <v>1716.5303927594011</v>
          </cell>
          <cell r="O242">
            <v>2060.7803927594014</v>
          </cell>
          <cell r="P242">
            <v>2060.7803927594014</v>
          </cell>
          <cell r="Q242">
            <v>-20783.919607240598</v>
          </cell>
        </row>
        <row r="243">
          <cell r="B243" t="str">
            <v>CH SAINTE-FOY-LES-LYON</v>
          </cell>
          <cell r="C243" t="str">
            <v>CH</v>
          </cell>
          <cell r="D243" t="str">
            <v>Rhône-Alpes Auvergne</v>
          </cell>
          <cell r="E243">
            <v>793.1710124886838</v>
          </cell>
          <cell r="F243">
            <v>266.85579455374534</v>
          </cell>
          <cell r="G243">
            <v>1060.026807042429</v>
          </cell>
          <cell r="H243">
            <v>794.86736129479903</v>
          </cell>
          <cell r="I243">
            <v>0</v>
          </cell>
          <cell r="J243">
            <v>823.5</v>
          </cell>
          <cell r="K243">
            <v>1166.4000000000001</v>
          </cell>
          <cell r="L243">
            <v>0</v>
          </cell>
          <cell r="M243">
            <v>205.875</v>
          </cell>
          <cell r="N243">
            <v>93.263882489254343</v>
          </cell>
          <cell r="O243">
            <v>1094.0062437840534</v>
          </cell>
          <cell r="P243">
            <v>33.97943674162434</v>
          </cell>
          <cell r="Q243">
            <v>-895.89375621594672</v>
          </cell>
        </row>
        <row r="244">
          <cell r="B244" t="str">
            <v>CLINIQUE CHARCOT</v>
          </cell>
          <cell r="C244" t="str">
            <v>Clinique</v>
          </cell>
          <cell r="D244" t="str">
            <v>Rhône-Alpes Auvergne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40689</v>
          </cell>
          <cell r="K244">
            <v>0</v>
          </cell>
          <cell r="L244">
            <v>0</v>
          </cell>
          <cell r="M244">
            <v>10172.25</v>
          </cell>
          <cell r="N244">
            <v>0</v>
          </cell>
          <cell r="O244">
            <v>10172.25</v>
          </cell>
          <cell r="P244">
            <v>10172.25</v>
          </cell>
          <cell r="Q244">
            <v>-30516.75</v>
          </cell>
        </row>
        <row r="245">
          <cell r="B245" t="str">
            <v>HOSPICES CIVILS DE LYON</v>
          </cell>
          <cell r="C245" t="str">
            <v>CHR/U</v>
          </cell>
          <cell r="D245" t="str">
            <v>Rhône-Alpes Auvergne</v>
          </cell>
          <cell r="E245">
            <v>12120262.370107908</v>
          </cell>
          <cell r="F245">
            <v>4144221.9395861891</v>
          </cell>
          <cell r="G245">
            <v>16264484.309694096</v>
          </cell>
          <cell r="H245">
            <v>12196019.610237783</v>
          </cell>
          <cell r="I245">
            <v>1316035.9623275222</v>
          </cell>
          <cell r="J245">
            <v>9745056</v>
          </cell>
          <cell r="K245">
            <v>21662110</v>
          </cell>
          <cell r="L245">
            <v>0</v>
          </cell>
          <cell r="M245">
            <v>2436264</v>
          </cell>
          <cell r="N245">
            <v>1732075.1727617467</v>
          </cell>
          <cell r="O245">
            <v>16364358.78299953</v>
          </cell>
          <cell r="P245">
            <v>99874.473305433989</v>
          </cell>
          <cell r="Q245">
            <v>-15042807.21700047</v>
          </cell>
        </row>
        <row r="246">
          <cell r="B246" t="str">
            <v>HOPITAL NORD-OUEST (VILLEFRANCHE-SUR-SAONE)</v>
          </cell>
          <cell r="C246" t="str">
            <v>CH</v>
          </cell>
          <cell r="D246" t="str">
            <v>Rhône-Alpes Auvergne</v>
          </cell>
          <cell r="E246">
            <v>37229.608297484687</v>
          </cell>
          <cell r="F246">
            <v>5034.0618589181677</v>
          </cell>
          <cell r="G246">
            <v>42263.670156402855</v>
          </cell>
          <cell r="H246">
            <v>31691.662656705845</v>
          </cell>
          <cell r="I246">
            <v>0</v>
          </cell>
          <cell r="J246">
            <v>5400</v>
          </cell>
          <cell r="K246">
            <v>28898.1</v>
          </cell>
          <cell r="L246">
            <v>0</v>
          </cell>
          <cell r="M246">
            <v>1350</v>
          </cell>
          <cell r="N246">
            <v>2310.6558663946507</v>
          </cell>
          <cell r="O246">
            <v>35352.31852310049</v>
          </cell>
          <cell r="P246">
            <v>-6911.3516333023654</v>
          </cell>
          <cell r="Q246">
            <v>1054.2185231004914</v>
          </cell>
        </row>
        <row r="247">
          <cell r="B247" t="str">
            <v>GROUPEMENT HOSPITALIER DE LA HAUTE-SAONE</v>
          </cell>
          <cell r="C247" t="str">
            <v>CH</v>
          </cell>
          <cell r="D247" t="str">
            <v>Bourgogne Franche-Comté</v>
          </cell>
          <cell r="E247">
            <v>24807.989588085831</v>
          </cell>
          <cell r="F247">
            <v>7408.1848972843673</v>
          </cell>
          <cell r="G247">
            <v>32216.174485370197</v>
          </cell>
          <cell r="H247">
            <v>24157.48869186292</v>
          </cell>
          <cell r="I247">
            <v>0</v>
          </cell>
          <cell r="J247">
            <v>1830.6</v>
          </cell>
          <cell r="K247">
            <v>45300.6</v>
          </cell>
          <cell r="L247">
            <v>0</v>
          </cell>
          <cell r="M247">
            <v>457.65</v>
          </cell>
          <cell r="N247">
            <v>3622.1792138997898</v>
          </cell>
          <cell r="O247">
            <v>28237.317905762713</v>
          </cell>
          <cell r="P247">
            <v>-3978.8565796074836</v>
          </cell>
          <cell r="Q247">
            <v>-18893.882094237284</v>
          </cell>
        </row>
        <row r="248">
          <cell r="B248" t="str">
            <v>CH LES CHANAUX MACON</v>
          </cell>
          <cell r="C248" t="str">
            <v>CH</v>
          </cell>
          <cell r="D248" t="str">
            <v>Bourgogne Franche-Comté</v>
          </cell>
          <cell r="E248">
            <v>14241.741820309704</v>
          </cell>
          <cell r="F248">
            <v>0</v>
          </cell>
          <cell r="G248">
            <v>14241.741820309704</v>
          </cell>
          <cell r="H248">
            <v>10679.254209179873</v>
          </cell>
          <cell r="I248">
            <v>0</v>
          </cell>
          <cell r="J248">
            <v>101115</v>
          </cell>
          <cell r="K248">
            <v>16429.5</v>
          </cell>
          <cell r="L248">
            <v>0</v>
          </cell>
          <cell r="M248">
            <v>25278.75</v>
          </cell>
          <cell r="N248">
            <v>1313.6822336738719</v>
          </cell>
          <cell r="O248">
            <v>37271.686442853745</v>
          </cell>
          <cell r="P248">
            <v>23029.944622544041</v>
          </cell>
          <cell r="Q248">
            <v>-80272.813557146263</v>
          </cell>
        </row>
        <row r="249">
          <cell r="B249" t="str">
            <v xml:space="preserve">HOPITAL PRIVE SAINTE MARIE 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3699</v>
          </cell>
          <cell r="K249">
            <v>0</v>
          </cell>
          <cell r="L249">
            <v>0</v>
          </cell>
          <cell r="M249">
            <v>924.75</v>
          </cell>
          <cell r="N249">
            <v>0</v>
          </cell>
          <cell r="O249">
            <v>924.75</v>
          </cell>
          <cell r="P249">
            <v>924.75</v>
          </cell>
          <cell r="Q249">
            <v>-2774.25</v>
          </cell>
        </row>
        <row r="250">
          <cell r="B250" t="str">
            <v>CH W. MOREY CHALON S/SAONE</v>
          </cell>
          <cell r="C250" t="str">
            <v>CH</v>
          </cell>
          <cell r="D250" t="str">
            <v>Bourgogne Franche-Comté</v>
          </cell>
          <cell r="E250">
            <v>4334.9773370899638</v>
          </cell>
          <cell r="F250">
            <v>5911.5313268194841</v>
          </cell>
          <cell r="G250">
            <v>10246.508663909448</v>
          </cell>
          <cell r="H250">
            <v>7683.4050328314006</v>
          </cell>
          <cell r="I250">
            <v>0</v>
          </cell>
          <cell r="J250">
            <v>31806</v>
          </cell>
          <cell r="K250">
            <v>65102.400000000001</v>
          </cell>
          <cell r="L250">
            <v>0</v>
          </cell>
          <cell r="M250">
            <v>7951.5</v>
          </cell>
          <cell r="N250">
            <v>5205.5063300483807</v>
          </cell>
          <cell r="O250">
            <v>20840.411362879782</v>
          </cell>
          <cell r="P250">
            <v>10593.902698970334</v>
          </cell>
          <cell r="Q250">
            <v>-76067.988637120216</v>
          </cell>
        </row>
        <row r="251">
          <cell r="B251" t="str">
            <v>CH AUTUN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1077.3</v>
          </cell>
          <cell r="K251">
            <v>0</v>
          </cell>
          <cell r="L251">
            <v>0</v>
          </cell>
          <cell r="M251">
            <v>269.32499999999999</v>
          </cell>
          <cell r="N251">
            <v>0</v>
          </cell>
          <cell r="O251">
            <v>269.32499999999999</v>
          </cell>
          <cell r="P251">
            <v>269.32499999999999</v>
          </cell>
          <cell r="Q251">
            <v>-807.97499999999991</v>
          </cell>
        </row>
        <row r="252">
          <cell r="B252" t="str">
            <v>SIH CH MONTCEAU-LES-MINES</v>
          </cell>
          <cell r="C252" t="str">
            <v>CH</v>
          </cell>
          <cell r="D252" t="str">
            <v>Bourgogne Franche-Comté</v>
          </cell>
          <cell r="E252">
            <v>750.9958104005824</v>
          </cell>
          <cell r="F252">
            <v>1110.8485868406528</v>
          </cell>
          <cell r="G252">
            <v>1861.8443972412351</v>
          </cell>
          <cell r="H252">
            <v>1396.1150164737394</v>
          </cell>
          <cell r="I252">
            <v>0</v>
          </cell>
          <cell r="J252">
            <v>210.6</v>
          </cell>
          <cell r="K252">
            <v>7962.3</v>
          </cell>
          <cell r="L252">
            <v>0</v>
          </cell>
          <cell r="M252">
            <v>52.65</v>
          </cell>
          <cell r="N252">
            <v>636.65553115928481</v>
          </cell>
          <cell r="O252">
            <v>2085.4205476330244</v>
          </cell>
          <cell r="P252">
            <v>223.57615039178927</v>
          </cell>
          <cell r="Q252">
            <v>-6087.4794523669752</v>
          </cell>
        </row>
        <row r="253">
          <cell r="B253" t="str">
            <v>CENTRE HOSPITALIER DU MANS</v>
          </cell>
          <cell r="C253" t="str">
            <v>CH</v>
          </cell>
          <cell r="D253" t="str">
            <v>Pays de la Loire</v>
          </cell>
          <cell r="E253">
            <v>1044545.6633473772</v>
          </cell>
          <cell r="F253">
            <v>258124.29539475494</v>
          </cell>
          <cell r="G253">
            <v>1302669.9587421322</v>
          </cell>
          <cell r="H253">
            <v>976814.76153642021</v>
          </cell>
          <cell r="I253">
            <v>162100.96904340771</v>
          </cell>
          <cell r="J253">
            <v>375213.4</v>
          </cell>
          <cell r="K253">
            <v>383589.25</v>
          </cell>
          <cell r="L253">
            <v>0</v>
          </cell>
          <cell r="M253">
            <v>93803.35</v>
          </cell>
          <cell r="N253">
            <v>30671.315788872776</v>
          </cell>
          <cell r="O253">
            <v>1101289.427325293</v>
          </cell>
          <cell r="P253">
            <v>-201380.53141683922</v>
          </cell>
          <cell r="Q253">
            <v>342486.77732529293</v>
          </cell>
        </row>
        <row r="254">
          <cell r="B254" t="str">
            <v>CLINIQUE VICTOR HUGO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32432.400000000001</v>
          </cell>
          <cell r="K254">
            <v>232.2</v>
          </cell>
          <cell r="L254">
            <v>0</v>
          </cell>
          <cell r="M254">
            <v>8108.1</v>
          </cell>
          <cell r="N254">
            <v>18.566421051101557</v>
          </cell>
          <cell r="O254">
            <v>8126.6664210511017</v>
          </cell>
          <cell r="P254">
            <v>8126.6664210511017</v>
          </cell>
          <cell r="Q254">
            <v>-24537.933578948901</v>
          </cell>
        </row>
        <row r="255">
          <cell r="B255" t="str">
            <v>POLE SANTE SARTHE ET LOIR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3631.5</v>
          </cell>
          <cell r="K255">
            <v>6593.4</v>
          </cell>
          <cell r="L255">
            <v>0</v>
          </cell>
          <cell r="M255">
            <v>907.875</v>
          </cell>
          <cell r="N255">
            <v>527.20000240453487</v>
          </cell>
          <cell r="O255">
            <v>1435.0750024045349</v>
          </cell>
          <cell r="P255">
            <v>1435.0750024045349</v>
          </cell>
          <cell r="Q255">
            <v>-8789.8249975954641</v>
          </cell>
        </row>
        <row r="256">
          <cell r="B256" t="str">
            <v>CH METROPOLE SAVOIE</v>
          </cell>
          <cell r="C256" t="str">
            <v>CH</v>
          </cell>
          <cell r="D256" t="str">
            <v>Rhône-Alpes Auvergne</v>
          </cell>
          <cell r="E256">
            <v>28727.245442858271</v>
          </cell>
          <cell r="F256">
            <v>115136.89709971266</v>
          </cell>
          <cell r="G256">
            <v>143864.14254257095</v>
          </cell>
          <cell r="H256">
            <v>107877.37688144624</v>
          </cell>
          <cell r="I256">
            <v>2356.3693425916385</v>
          </cell>
          <cell r="J256">
            <v>33607.599999999999</v>
          </cell>
          <cell r="K256">
            <v>436124</v>
          </cell>
          <cell r="L256">
            <v>0</v>
          </cell>
          <cell r="M256">
            <v>8401.9</v>
          </cell>
          <cell r="N256">
            <v>34871.928572311008</v>
          </cell>
          <cell r="O256">
            <v>151151.20545375725</v>
          </cell>
          <cell r="P256">
            <v>7287.0629111863091</v>
          </cell>
          <cell r="Q256">
            <v>-318580.39454624278</v>
          </cell>
        </row>
        <row r="257">
          <cell r="B257" t="str">
            <v>CH AIX-LES-BAINS</v>
          </cell>
          <cell r="C257" t="str">
            <v>CH</v>
          </cell>
          <cell r="D257" t="str">
            <v>Rhône-Alpes Auvergne</v>
          </cell>
          <cell r="E257">
            <v>2774.2038605108446</v>
          </cell>
          <cell r="F257">
            <v>0</v>
          </cell>
          <cell r="G257">
            <v>2774.2038605108446</v>
          </cell>
          <cell r="H257">
            <v>2080.2531479846211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2080.2531479846211</v>
          </cell>
          <cell r="P257">
            <v>-693.95071252622347</v>
          </cell>
          <cell r="Q257">
            <v>2080.2531479846211</v>
          </cell>
        </row>
        <row r="258">
          <cell r="B258" t="str">
            <v>HOPITAUX DES PAYS DU MONT-BLANC</v>
          </cell>
          <cell r="C258" t="str">
            <v>CH</v>
          </cell>
          <cell r="D258" t="str">
            <v>Rhône-Alpes Auvergne</v>
          </cell>
          <cell r="E258">
            <v>909.90901471543043</v>
          </cell>
          <cell r="F258">
            <v>3287.4654736755379</v>
          </cell>
          <cell r="G258">
            <v>4197.3744883909685</v>
          </cell>
          <cell r="H258">
            <v>3147.4260478960641</v>
          </cell>
          <cell r="I258">
            <v>0</v>
          </cell>
          <cell r="J258">
            <v>0</v>
          </cell>
          <cell r="K258">
            <v>16075.8</v>
          </cell>
          <cell r="L258">
            <v>0</v>
          </cell>
          <cell r="M258">
            <v>0</v>
          </cell>
          <cell r="N258">
            <v>1285.400824863473</v>
          </cell>
          <cell r="O258">
            <v>4432.8268727595369</v>
          </cell>
          <cell r="P258">
            <v>235.45238436856835</v>
          </cell>
          <cell r="Q258">
            <v>-11642.973127240462</v>
          </cell>
        </row>
        <row r="259">
          <cell r="B259" t="str">
            <v>CH ANNECY-GENEVOIS</v>
          </cell>
          <cell r="C259" t="str">
            <v>CH</v>
          </cell>
          <cell r="D259" t="str">
            <v>Rhône-Alpes Auvergne</v>
          </cell>
          <cell r="E259">
            <v>146314.62327731017</v>
          </cell>
          <cell r="F259">
            <v>90362.018738916639</v>
          </cell>
          <cell r="G259">
            <v>236676.6420162268</v>
          </cell>
          <cell r="H259">
            <v>177473.37771998622</v>
          </cell>
          <cell r="I259">
            <v>0</v>
          </cell>
          <cell r="J259">
            <v>365935.05</v>
          </cell>
          <cell r="K259">
            <v>382301.1</v>
          </cell>
          <cell r="L259">
            <v>0</v>
          </cell>
          <cell r="M259">
            <v>91483.762499999997</v>
          </cell>
          <cell r="N259">
            <v>30568.316928937475</v>
          </cell>
          <cell r="O259">
            <v>299525.45714892366</v>
          </cell>
          <cell r="P259">
            <v>62848.815132696851</v>
          </cell>
          <cell r="Q259">
            <v>-448710.69285107631</v>
          </cell>
        </row>
        <row r="260">
          <cell r="B260" t="str">
            <v>CH ALPES-LEMAN (CHAL)</v>
          </cell>
          <cell r="C260" t="str">
            <v>CH</v>
          </cell>
          <cell r="D260" t="str">
            <v>Rhône-Alpes Auvergne</v>
          </cell>
          <cell r="E260">
            <v>8394.8702039679738</v>
          </cell>
          <cell r="F260">
            <v>4548.0434022935251</v>
          </cell>
          <cell r="G260">
            <v>12942.9136062615</v>
          </cell>
          <cell r="H260">
            <v>9705.3202025897845</v>
          </cell>
          <cell r="I260">
            <v>0</v>
          </cell>
          <cell r="J260">
            <v>0</v>
          </cell>
          <cell r="K260">
            <v>44841.599999999999</v>
          </cell>
          <cell r="L260">
            <v>0</v>
          </cell>
          <cell r="M260">
            <v>0</v>
          </cell>
          <cell r="N260">
            <v>3585.4781490313335</v>
          </cell>
          <cell r="O260">
            <v>13290.798351621117</v>
          </cell>
          <cell r="P260">
            <v>347.88474535961723</v>
          </cell>
          <cell r="Q260">
            <v>-31550.801648378882</v>
          </cell>
        </row>
        <row r="261">
          <cell r="B261" t="str">
            <v>HOPITAUX DU LEMAN</v>
          </cell>
          <cell r="C261" t="str">
            <v>CH</v>
          </cell>
          <cell r="D261" t="str">
            <v>Rhône-Alpes Auvergne</v>
          </cell>
          <cell r="E261">
            <v>47997.908720136576</v>
          </cell>
          <cell r="F261">
            <v>47131.422264674213</v>
          </cell>
          <cell r="G261">
            <v>95129.330984810789</v>
          </cell>
          <cell r="H261">
            <v>71333.290629327937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71333.290629327937</v>
          </cell>
          <cell r="P261">
            <v>-23796.040355482852</v>
          </cell>
          <cell r="Q261">
            <v>71333.290629327937</v>
          </cell>
        </row>
        <row r="262">
          <cell r="B262" t="str">
            <v>GROUPE HOSPITALIER PARIS SAINT-JOSEPH</v>
          </cell>
          <cell r="C262" t="str">
            <v>EBNL</v>
          </cell>
          <cell r="D262" t="str">
            <v>Ile-de-France</v>
          </cell>
          <cell r="E262">
            <v>347083.35961555666</v>
          </cell>
          <cell r="F262">
            <v>58632.638765368618</v>
          </cell>
          <cell r="G262">
            <v>405715.99838092527</v>
          </cell>
          <cell r="H262">
            <v>304228.53735926596</v>
          </cell>
          <cell r="I262">
            <v>0</v>
          </cell>
          <cell r="J262">
            <v>66841.2</v>
          </cell>
          <cell r="K262">
            <v>297060.75</v>
          </cell>
          <cell r="L262">
            <v>0</v>
          </cell>
          <cell r="M262">
            <v>16710.3</v>
          </cell>
          <cell r="N262">
            <v>23752.605349939782</v>
          </cell>
          <cell r="O262">
            <v>344691.44270920573</v>
          </cell>
          <cell r="P262">
            <v>-61024.555671719543</v>
          </cell>
          <cell r="Q262">
            <v>-19210.507290794281</v>
          </cell>
        </row>
        <row r="263">
          <cell r="B263" t="str">
            <v>FONDATION OPHTALMOLOGIQUE ROTHSCHILD</v>
          </cell>
          <cell r="C263" t="str">
            <v>EBNL</v>
          </cell>
          <cell r="D263" t="str">
            <v>Ile-de-France</v>
          </cell>
          <cell r="E263">
            <v>928435.19708986999</v>
          </cell>
          <cell r="F263">
            <v>70247.790055307341</v>
          </cell>
          <cell r="G263">
            <v>998682.98714517732</v>
          </cell>
          <cell r="H263">
            <v>748868.3356762703</v>
          </cell>
          <cell r="I263">
            <v>280991.1623033029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748868.3356762703</v>
          </cell>
          <cell r="P263">
            <v>-249814.65146890702</v>
          </cell>
          <cell r="Q263">
            <v>748868.3356762703</v>
          </cell>
        </row>
        <row r="264">
          <cell r="B264" t="str">
            <v>GROUPE HOSPITALIER DIACONESSES CROIX SAINT-SIMON</v>
          </cell>
          <cell r="C264" t="str">
            <v>EBNL</v>
          </cell>
          <cell r="D264" t="str">
            <v>Ile-de-France</v>
          </cell>
          <cell r="E264">
            <v>0</v>
          </cell>
          <cell r="F264">
            <v>4509.9828327386585</v>
          </cell>
          <cell r="G264">
            <v>4509.9828327386585</v>
          </cell>
          <cell r="H264">
            <v>3381.8372610272413</v>
          </cell>
          <cell r="I264">
            <v>0</v>
          </cell>
          <cell r="J264">
            <v>116847.9</v>
          </cell>
          <cell r="K264">
            <v>13689</v>
          </cell>
          <cell r="L264">
            <v>0</v>
          </cell>
          <cell r="M264">
            <v>29211.974999999999</v>
          </cell>
          <cell r="N264">
            <v>1094.5552875474989</v>
          </cell>
          <cell r="O264">
            <v>33688.367548574737</v>
          </cell>
          <cell r="P264">
            <v>29178.38471583608</v>
          </cell>
          <cell r="Q264">
            <v>-96848.532451425257</v>
          </cell>
        </row>
        <row r="265">
          <cell r="B265" t="str">
            <v>CHNO DES QUINZE-VINGT PARIS</v>
          </cell>
          <cell r="C265" t="str">
            <v>CH</v>
          </cell>
          <cell r="D265" t="str">
            <v>Ile-de-France</v>
          </cell>
          <cell r="E265">
            <v>11762.770128647197</v>
          </cell>
          <cell r="F265">
            <v>70430.719592190871</v>
          </cell>
          <cell r="G265">
            <v>82193.489720838072</v>
          </cell>
          <cell r="H265">
            <v>61633.273664369415</v>
          </cell>
          <cell r="I265">
            <v>0</v>
          </cell>
          <cell r="J265">
            <v>1053621</v>
          </cell>
          <cell r="K265">
            <v>68450.399999999994</v>
          </cell>
          <cell r="L265">
            <v>0</v>
          </cell>
          <cell r="M265">
            <v>263405.25</v>
          </cell>
          <cell r="N265">
            <v>5473.2082149712405</v>
          </cell>
          <cell r="O265">
            <v>330511.73187934066</v>
          </cell>
          <cell r="P265">
            <v>248318.24215850257</v>
          </cell>
          <cell r="Q265">
            <v>-791559.66812065931</v>
          </cell>
        </row>
        <row r="266">
          <cell r="B266" t="str">
            <v>CH SAINTE-ANNE</v>
          </cell>
          <cell r="C266" t="str">
            <v>CH</v>
          </cell>
          <cell r="D266" t="str">
            <v>Ile-de-France</v>
          </cell>
          <cell r="E266">
            <v>217379.95963971096</v>
          </cell>
          <cell r="F266">
            <v>18552.593441154328</v>
          </cell>
          <cell r="G266">
            <v>235932.5530808653</v>
          </cell>
          <cell r="H266">
            <v>176915.41823755609</v>
          </cell>
          <cell r="I266">
            <v>5002.782383567378</v>
          </cell>
          <cell r="J266">
            <v>9195.7000000000007</v>
          </cell>
          <cell r="K266">
            <v>189865</v>
          </cell>
          <cell r="L266">
            <v>0</v>
          </cell>
          <cell r="M266">
            <v>2298.9250000000002</v>
          </cell>
          <cell r="N266">
            <v>15181.367497275613</v>
          </cell>
          <cell r="O266">
            <v>194395.71073483169</v>
          </cell>
          <cell r="P266">
            <v>-41536.842346033605</v>
          </cell>
          <cell r="Q266">
            <v>-4664.9892651683185</v>
          </cell>
        </row>
        <row r="267">
          <cell r="B267" t="str">
            <v>INSTITUT MUTUALISTE MONTSOURIS</v>
          </cell>
          <cell r="C267" t="str">
            <v>EBNL</v>
          </cell>
          <cell r="D267" t="str">
            <v>Ile-de-France</v>
          </cell>
          <cell r="E267">
            <v>614380.38131577079</v>
          </cell>
          <cell r="F267">
            <v>89091.802646749056</v>
          </cell>
          <cell r="G267">
            <v>703472.18396251986</v>
          </cell>
          <cell r="H267">
            <v>527502.77152962238</v>
          </cell>
          <cell r="I267">
            <v>21536.356747332087</v>
          </cell>
          <cell r="J267">
            <v>178709.4</v>
          </cell>
          <cell r="K267">
            <v>308153.7</v>
          </cell>
          <cell r="L267">
            <v>0</v>
          </cell>
          <cell r="M267">
            <v>44677.35</v>
          </cell>
          <cell r="N267">
            <v>24639.58373236363</v>
          </cell>
          <cell r="O267">
            <v>596819.705261986</v>
          </cell>
          <cell r="P267">
            <v>-106652.47870053386</v>
          </cell>
          <cell r="Q267">
            <v>109956.60526198597</v>
          </cell>
        </row>
        <row r="268">
          <cell r="B268" t="str">
            <v>INSTITUT CURIE - Paris Saint-Cloud</v>
          </cell>
          <cell r="C268" t="str">
            <v>CLCC</v>
          </cell>
          <cell r="D268" t="str">
            <v>Ile-de-France</v>
          </cell>
          <cell r="E268">
            <v>4654420.5714875376</v>
          </cell>
          <cell r="F268">
            <v>1769429.2190674166</v>
          </cell>
          <cell r="G268">
            <v>6423849.7905549537</v>
          </cell>
          <cell r="H268">
            <v>4816961.7017696649</v>
          </cell>
          <cell r="I268">
            <v>731086.4814309288</v>
          </cell>
          <cell r="J268">
            <v>6903310</v>
          </cell>
          <cell r="K268">
            <v>1914651.6</v>
          </cell>
          <cell r="L268">
            <v>0</v>
          </cell>
          <cell r="M268">
            <v>1725827.5</v>
          </cell>
          <cell r="N268">
            <v>153093.14285859294</v>
          </cell>
          <cell r="O268">
            <v>6695882.3446282577</v>
          </cell>
          <cell r="P268">
            <v>272032.55407330394</v>
          </cell>
          <cell r="Q268">
            <v>-2122079.2553717424</v>
          </cell>
        </row>
        <row r="269">
          <cell r="B269" t="str">
            <v>CLINIQUE DE L'ALMA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33291</v>
          </cell>
          <cell r="K269">
            <v>0</v>
          </cell>
          <cell r="L269">
            <v>0</v>
          </cell>
          <cell r="M269">
            <v>8322.75</v>
          </cell>
          <cell r="N269">
            <v>0</v>
          </cell>
          <cell r="O269">
            <v>8322.75</v>
          </cell>
          <cell r="P269">
            <v>8322.75</v>
          </cell>
          <cell r="Q269">
            <v>-24968.25</v>
          </cell>
        </row>
        <row r="270">
          <cell r="B270" t="str">
            <v>HOPITAL PRIVE DES PEUPLIERS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3699</v>
          </cell>
          <cell r="K270">
            <v>0</v>
          </cell>
          <cell r="L270">
            <v>0</v>
          </cell>
          <cell r="M270">
            <v>924.75</v>
          </cell>
          <cell r="N270">
            <v>0</v>
          </cell>
          <cell r="O270">
            <v>924.75</v>
          </cell>
          <cell r="P270">
            <v>924.75</v>
          </cell>
          <cell r="Q270">
            <v>-2774.25</v>
          </cell>
        </row>
        <row r="271">
          <cell r="B271" t="str">
            <v>AP-HP</v>
          </cell>
          <cell r="C271" t="str">
            <v>CHR/U</v>
          </cell>
          <cell r="D271" t="str">
            <v>Ile-de-France</v>
          </cell>
          <cell r="E271">
            <v>100531089.03747056</v>
          </cell>
          <cell r="F271">
            <v>37612304.861385643</v>
          </cell>
          <cell r="G271">
            <v>138143393.89885622</v>
          </cell>
          <cell r="H271">
            <v>103587639.72682886</v>
          </cell>
          <cell r="I271">
            <v>9374488.8110178765</v>
          </cell>
          <cell r="J271">
            <v>79092621.400000006</v>
          </cell>
          <cell r="K271">
            <v>141035529</v>
          </cell>
          <cell r="L271">
            <v>0</v>
          </cell>
          <cell r="M271">
            <v>19773155.350000001</v>
          </cell>
          <cell r="N271">
            <v>11277024.179926116</v>
          </cell>
          <cell r="O271">
            <v>134637819.25675499</v>
          </cell>
          <cell r="P271">
            <v>-3505574.6421012282</v>
          </cell>
          <cell r="Q271">
            <v>-85490331.143245012</v>
          </cell>
        </row>
        <row r="272">
          <cell r="B272" t="str">
            <v>CLCC HENRI BECQUEREL ROUEN</v>
          </cell>
          <cell r="C272" t="str">
            <v>CLCC</v>
          </cell>
          <cell r="D272" t="str">
            <v>Normandie</v>
          </cell>
          <cell r="E272">
            <v>1053615.1889068144</v>
          </cell>
          <cell r="F272">
            <v>404768.64572232962</v>
          </cell>
          <cell r="G272">
            <v>1458383.8346291441</v>
          </cell>
          <cell r="H272">
            <v>1093577.7309453068</v>
          </cell>
          <cell r="I272">
            <v>276863.21037552331</v>
          </cell>
          <cell r="J272">
            <v>1124087</v>
          </cell>
          <cell r="K272">
            <v>721469.8</v>
          </cell>
          <cell r="L272">
            <v>0</v>
          </cell>
          <cell r="M272">
            <v>281021.75</v>
          </cell>
          <cell r="N272">
            <v>57687.821199199105</v>
          </cell>
          <cell r="O272">
            <v>1432287.302144506</v>
          </cell>
          <cell r="P272">
            <v>-26096.532484638039</v>
          </cell>
          <cell r="Q272">
            <v>-413269.49785549403</v>
          </cell>
        </row>
        <row r="273">
          <cell r="B273" t="str">
            <v>CH DIEPPE</v>
          </cell>
          <cell r="C273" t="str">
            <v>CH</v>
          </cell>
          <cell r="D273" t="str">
            <v>Normandie</v>
          </cell>
          <cell r="E273">
            <v>125763.31417583066</v>
          </cell>
          <cell r="F273">
            <v>23190.240212579585</v>
          </cell>
          <cell r="G273">
            <v>148953.55438841024</v>
          </cell>
          <cell r="H273">
            <v>111693.70240979001</v>
          </cell>
          <cell r="I273">
            <v>0</v>
          </cell>
          <cell r="J273">
            <v>3234.6</v>
          </cell>
          <cell r="K273">
            <v>559213.19999999995</v>
          </cell>
          <cell r="L273">
            <v>0</v>
          </cell>
          <cell r="M273">
            <v>808.65</v>
          </cell>
          <cell r="N273">
            <v>44713.986772324999</v>
          </cell>
          <cell r="O273">
            <v>157216.33918211501</v>
          </cell>
          <cell r="P273">
            <v>8262.7847937047773</v>
          </cell>
          <cell r="Q273">
            <v>-405231.46081788494</v>
          </cell>
        </row>
        <row r="274">
          <cell r="B274" t="str">
            <v>CHU ROUEN</v>
          </cell>
          <cell r="C274" t="str">
            <v>CHR/U</v>
          </cell>
          <cell r="D274" t="str">
            <v>Normandie</v>
          </cell>
          <cell r="E274">
            <v>4998020.7150217332</v>
          </cell>
          <cell r="F274">
            <v>1267465.0079156302</v>
          </cell>
          <cell r="G274">
            <v>6265485.7229373632</v>
          </cell>
          <cell r="H274">
            <v>4698211.4704407826</v>
          </cell>
          <cell r="I274">
            <v>545770.70823717688</v>
          </cell>
          <cell r="J274">
            <v>3130664.8</v>
          </cell>
          <cell r="K274">
            <v>6145188.2000000002</v>
          </cell>
          <cell r="L274">
            <v>0</v>
          </cell>
          <cell r="M274">
            <v>782666.2</v>
          </cell>
          <cell r="N274">
            <v>491361.548490357</v>
          </cell>
          <cell r="O274">
            <v>5972239.2189311394</v>
          </cell>
          <cell r="P274">
            <v>-293246.50400622375</v>
          </cell>
          <cell r="Q274">
            <v>-3303613.7810688606</v>
          </cell>
        </row>
        <row r="275">
          <cell r="B275" t="str">
            <v>CH LE HAVRE</v>
          </cell>
          <cell r="C275" t="str">
            <v>CH</v>
          </cell>
          <cell r="D275" t="str">
            <v>Normandie</v>
          </cell>
          <cell r="E275">
            <v>469184.6872766327</v>
          </cell>
          <cell r="F275">
            <v>61107.957286723846</v>
          </cell>
          <cell r="G275">
            <v>530292.64456335653</v>
          </cell>
          <cell r="H275">
            <v>397643.07119191968</v>
          </cell>
          <cell r="I275">
            <v>4818.5609243395411</v>
          </cell>
          <cell r="J275">
            <v>24286.5</v>
          </cell>
          <cell r="K275">
            <v>349567.47</v>
          </cell>
          <cell r="L275">
            <v>0</v>
          </cell>
          <cell r="M275">
            <v>6071.625</v>
          </cell>
          <cell r="N275">
            <v>27950.976889699879</v>
          </cell>
          <cell r="O275">
            <v>431665.67308161955</v>
          </cell>
          <cell r="P275">
            <v>-98626.971481736982</v>
          </cell>
          <cell r="Q275">
            <v>57811.703081619577</v>
          </cell>
        </row>
        <row r="276">
          <cell r="B276" t="str">
            <v>CH ARBELTIER DE COULOMMIERS</v>
          </cell>
          <cell r="C276" t="str">
            <v>CH</v>
          </cell>
          <cell r="D276" t="str">
            <v>Ile-de-France</v>
          </cell>
          <cell r="E276">
            <v>35911.350402752469</v>
          </cell>
          <cell r="F276">
            <v>44920.702962056486</v>
          </cell>
          <cell r="G276">
            <v>80832.053364808962</v>
          </cell>
          <cell r="H276">
            <v>60612.392572779863</v>
          </cell>
          <cell r="I276">
            <v>0</v>
          </cell>
          <cell r="J276">
            <v>0</v>
          </cell>
          <cell r="K276">
            <v>640759.94999999995</v>
          </cell>
          <cell r="L276">
            <v>0</v>
          </cell>
          <cell r="M276">
            <v>0</v>
          </cell>
          <cell r="N276">
            <v>51234.362723440056</v>
          </cell>
          <cell r="O276">
            <v>111846.75529621993</v>
          </cell>
          <cell r="P276">
            <v>31014.701931410964</v>
          </cell>
          <cell r="Q276">
            <v>-528913.19470378</v>
          </cell>
        </row>
        <row r="277">
          <cell r="B277" t="str">
            <v>CH DE FONTAINEBLEAU</v>
          </cell>
          <cell r="C277" t="str">
            <v>CH</v>
          </cell>
          <cell r="D277" t="str">
            <v>Ile-de-France</v>
          </cell>
          <cell r="E277">
            <v>27756.356186377703</v>
          </cell>
          <cell r="F277">
            <v>5593.4669519689851</v>
          </cell>
          <cell r="G277">
            <v>33349.823138346692</v>
          </cell>
          <cell r="H277">
            <v>25007.561829108367</v>
          </cell>
          <cell r="I277">
            <v>0</v>
          </cell>
          <cell r="J277">
            <v>7884</v>
          </cell>
          <cell r="K277">
            <v>32400</v>
          </cell>
          <cell r="L277">
            <v>0</v>
          </cell>
          <cell r="M277">
            <v>1971</v>
          </cell>
          <cell r="N277">
            <v>2590.663402479287</v>
          </cell>
          <cell r="O277">
            <v>29569.225231587654</v>
          </cell>
          <cell r="P277">
            <v>-3780.5979067590379</v>
          </cell>
          <cell r="Q277">
            <v>-10714.774768412346</v>
          </cell>
        </row>
        <row r="278">
          <cell r="B278" t="str">
            <v>CH MARC JACQUET</v>
          </cell>
          <cell r="C278" t="str">
            <v>CH</v>
          </cell>
          <cell r="D278" t="str">
            <v>Ile-de-France</v>
          </cell>
          <cell r="E278">
            <v>43710.650936954364</v>
          </cell>
          <cell r="F278">
            <v>35832.377981331098</v>
          </cell>
          <cell r="G278">
            <v>79543.028918285461</v>
          </cell>
          <cell r="H278">
            <v>59645.80997916474</v>
          </cell>
          <cell r="I278">
            <v>0</v>
          </cell>
          <cell r="J278">
            <v>16785.900000000001</v>
          </cell>
          <cell r="K278">
            <v>110243.7</v>
          </cell>
          <cell r="L278">
            <v>0</v>
          </cell>
          <cell r="M278">
            <v>4196.4750000000004</v>
          </cell>
          <cell r="N278">
            <v>8814.9481155526482</v>
          </cell>
          <cell r="O278">
            <v>72657.23309471739</v>
          </cell>
          <cell r="P278">
            <v>-6885.7958235680708</v>
          </cell>
          <cell r="Q278">
            <v>-54372.366905282608</v>
          </cell>
        </row>
        <row r="279">
          <cell r="B279" t="str">
            <v>CH DE MONTEREAU</v>
          </cell>
          <cell r="C279" t="str">
            <v>CH</v>
          </cell>
          <cell r="D279" t="str">
            <v>Ile-de-France</v>
          </cell>
          <cell r="E279">
            <v>1273.6876484149759</v>
          </cell>
          <cell r="F279">
            <v>1431.5816760968437</v>
          </cell>
          <cell r="G279">
            <v>2705.2693245118198</v>
          </cell>
          <cell r="H279">
            <v>2028.5621790698767</v>
          </cell>
          <cell r="I279">
            <v>0</v>
          </cell>
          <cell r="J279">
            <v>0</v>
          </cell>
          <cell r="K279">
            <v>8100</v>
          </cell>
          <cell r="L279">
            <v>0</v>
          </cell>
          <cell r="M279">
            <v>0</v>
          </cell>
          <cell r="N279">
            <v>647.66585061982175</v>
          </cell>
          <cell r="O279">
            <v>2676.2280296896984</v>
          </cell>
          <cell r="P279">
            <v>-29.041294822121472</v>
          </cell>
          <cell r="Q279">
            <v>-5423.7719703103012</v>
          </cell>
        </row>
        <row r="280">
          <cell r="B280" t="str">
            <v>CH LEON BINET DE PROVINS</v>
          </cell>
          <cell r="C280" t="str">
            <v>CH</v>
          </cell>
          <cell r="D280" t="str">
            <v>Ile-de-France</v>
          </cell>
          <cell r="E280">
            <v>4910.9427858207309</v>
          </cell>
          <cell r="F280">
            <v>0</v>
          </cell>
          <cell r="G280">
            <v>4910.9427858207309</v>
          </cell>
          <cell r="H280">
            <v>3682.4994497321318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3682.4994497321318</v>
          </cell>
          <cell r="P280">
            <v>-1228.4433360885992</v>
          </cell>
          <cell r="Q280">
            <v>3682.4994497321318</v>
          </cell>
        </row>
        <row r="281">
          <cell r="B281" t="str">
            <v>CH DE NEMOURS</v>
          </cell>
          <cell r="C281" t="str">
            <v>CH</v>
          </cell>
          <cell r="D281" t="str">
            <v>Ile-de-France</v>
          </cell>
          <cell r="E281">
            <v>1748.1104784151707</v>
          </cell>
          <cell r="F281">
            <v>0</v>
          </cell>
          <cell r="G281">
            <v>1748.1104784151707</v>
          </cell>
          <cell r="H281">
            <v>1310.8309657814514</v>
          </cell>
          <cell r="I281">
            <v>0</v>
          </cell>
          <cell r="J281">
            <v>0</v>
          </cell>
          <cell r="K281">
            <v>9177.2999999999993</v>
          </cell>
          <cell r="L281">
            <v>0</v>
          </cell>
          <cell r="M281">
            <v>0</v>
          </cell>
          <cell r="N281">
            <v>733.80540875225802</v>
          </cell>
          <cell r="O281">
            <v>2044.6363745337094</v>
          </cell>
          <cell r="P281">
            <v>296.52589611853864</v>
          </cell>
          <cell r="Q281">
            <v>-7132.6636254662899</v>
          </cell>
        </row>
        <row r="282">
          <cell r="B282" t="str">
            <v>CH DE MARNE-LA-VALLEE</v>
          </cell>
          <cell r="C282" t="str">
            <v>CH</v>
          </cell>
          <cell r="D282" t="str">
            <v>Ile-de-France</v>
          </cell>
          <cell r="E282">
            <v>186750.36950809369</v>
          </cell>
          <cell r="F282">
            <v>116924.93394824333</v>
          </cell>
          <cell r="G282">
            <v>303675.30345633702</v>
          </cell>
          <cell r="H282">
            <v>227712.71966433799</v>
          </cell>
          <cell r="I282">
            <v>0</v>
          </cell>
          <cell r="J282">
            <v>0</v>
          </cell>
          <cell r="K282">
            <v>1013003.6</v>
          </cell>
          <cell r="L282">
            <v>0</v>
          </cell>
          <cell r="M282">
            <v>0</v>
          </cell>
          <cell r="N282">
            <v>80998.498552461941</v>
          </cell>
          <cell r="O282">
            <v>308711.2182167999</v>
          </cell>
          <cell r="P282">
            <v>5035.9147604628815</v>
          </cell>
          <cell r="Q282">
            <v>-704292.38178320008</v>
          </cell>
        </row>
        <row r="283">
          <cell r="B283" t="str">
            <v>CH DE MEAUX</v>
          </cell>
          <cell r="C283" t="str">
            <v>CH</v>
          </cell>
          <cell r="D283" t="str">
            <v>Ile-de-France</v>
          </cell>
          <cell r="E283">
            <v>493751.43645409652</v>
          </cell>
          <cell r="F283">
            <v>260184.12733093605</v>
          </cell>
          <cell r="G283">
            <v>753935.5637850326</v>
          </cell>
          <cell r="H283">
            <v>565343.03490319988</v>
          </cell>
          <cell r="I283">
            <v>54642.134222951085</v>
          </cell>
          <cell r="J283">
            <v>5292</v>
          </cell>
          <cell r="K283">
            <v>1124786.3</v>
          </cell>
          <cell r="L283">
            <v>0</v>
          </cell>
          <cell r="M283">
            <v>1323</v>
          </cell>
          <cell r="N283">
            <v>89936.50317963236</v>
          </cell>
          <cell r="O283">
            <v>656602.53808283224</v>
          </cell>
          <cell r="P283">
            <v>-97333.025702200364</v>
          </cell>
          <cell r="Q283">
            <v>-473475.76191716781</v>
          </cell>
        </row>
        <row r="284">
          <cell r="B284" t="str">
            <v>CH INTERCOMMUNAL DE POISSY ST-GERMAIN</v>
          </cell>
          <cell r="C284" t="str">
            <v>CH</v>
          </cell>
          <cell r="D284" t="str">
            <v>Ile-de-France</v>
          </cell>
          <cell r="E284">
            <v>1055816.5952958395</v>
          </cell>
          <cell r="F284">
            <v>344455.16217393294</v>
          </cell>
          <cell r="G284">
            <v>1400271.7574697724</v>
          </cell>
          <cell r="H284">
            <v>1050002.0467039738</v>
          </cell>
          <cell r="I284">
            <v>169389.36342039233</v>
          </cell>
          <cell r="J284">
            <v>166355.1</v>
          </cell>
          <cell r="K284">
            <v>1786261.1</v>
          </cell>
          <cell r="L284">
            <v>0</v>
          </cell>
          <cell r="M284">
            <v>41588.775000000001</v>
          </cell>
          <cell r="N284">
            <v>142827.19935316034</v>
          </cell>
          <cell r="O284">
            <v>1234418.021057134</v>
          </cell>
          <cell r="P284">
            <v>-165853.73641263833</v>
          </cell>
          <cell r="Q284">
            <v>-718198.17894286616</v>
          </cell>
        </row>
        <row r="285">
          <cell r="B285" t="str">
            <v>CH INTERCOMMUNAL DE MEULAN-LES MUREAUX</v>
          </cell>
          <cell r="C285" t="str">
            <v>CH</v>
          </cell>
          <cell r="D285" t="str">
            <v>Ile-de-France</v>
          </cell>
          <cell r="E285">
            <v>59754.914188855881</v>
          </cell>
          <cell r="F285">
            <v>0</v>
          </cell>
          <cell r="G285">
            <v>59754.914188855881</v>
          </cell>
          <cell r="H285">
            <v>44807.575289736873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44807.575289736873</v>
          </cell>
          <cell r="P285">
            <v>-14947.338899119008</v>
          </cell>
          <cell r="Q285">
            <v>44807.575289736873</v>
          </cell>
        </row>
        <row r="286">
          <cell r="B286" t="str">
            <v>CH FRANCOIS QUESNAY MANTES LA JOLIE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71867.25</v>
          </cell>
          <cell r="L286">
            <v>0</v>
          </cell>
          <cell r="M286">
            <v>0</v>
          </cell>
          <cell r="N286">
            <v>5746.4152596243684</v>
          </cell>
          <cell r="O286">
            <v>5746.4152596243684</v>
          </cell>
          <cell r="P286">
            <v>5746.4152596243684</v>
          </cell>
          <cell r="Q286">
            <v>-66120.834740375634</v>
          </cell>
        </row>
        <row r="287">
          <cell r="B287" t="str">
            <v>CH DE RAMBOUILLET</v>
          </cell>
          <cell r="C287" t="str">
            <v>CH</v>
          </cell>
          <cell r="D287" t="str">
            <v>Ile-de-France</v>
          </cell>
          <cell r="E287">
            <v>1399.6988304308534</v>
          </cell>
          <cell r="F287">
            <v>1450.9435617601032</v>
          </cell>
          <cell r="G287">
            <v>2850.6423921909563</v>
          </cell>
          <cell r="H287">
            <v>2137.571032375999</v>
          </cell>
          <cell r="I287">
            <v>0</v>
          </cell>
          <cell r="J287">
            <v>661.5</v>
          </cell>
          <cell r="K287">
            <v>23527.8</v>
          </cell>
          <cell r="L287">
            <v>0</v>
          </cell>
          <cell r="M287">
            <v>165.375</v>
          </cell>
          <cell r="N287">
            <v>1881.2534074337091</v>
          </cell>
          <cell r="O287">
            <v>4184.1994398097086</v>
          </cell>
          <cell r="P287">
            <v>1333.5570476187522</v>
          </cell>
          <cell r="Q287">
            <v>-20005.100560190291</v>
          </cell>
        </row>
        <row r="288">
          <cell r="B288" t="str">
            <v>CH DE VERSAILLES</v>
          </cell>
          <cell r="C288" t="str">
            <v>CH</v>
          </cell>
          <cell r="D288" t="str">
            <v>Ile-de-France</v>
          </cell>
          <cell r="E288">
            <v>339741.8295444604</v>
          </cell>
          <cell r="F288">
            <v>458345.25594439893</v>
          </cell>
          <cell r="G288">
            <v>798087.08548885933</v>
          </cell>
          <cell r="H288">
            <v>598450.31419153023</v>
          </cell>
          <cell r="I288">
            <v>9202.0799788454751</v>
          </cell>
          <cell r="J288">
            <v>1033511.4</v>
          </cell>
          <cell r="K288">
            <v>1633481.1</v>
          </cell>
          <cell r="L288">
            <v>0</v>
          </cell>
          <cell r="M288">
            <v>258377.85</v>
          </cell>
          <cell r="N288">
            <v>130611.10198801263</v>
          </cell>
          <cell r="O288">
            <v>987439.26617954287</v>
          </cell>
          <cell r="P288">
            <v>189352.18069068354</v>
          </cell>
          <cell r="Q288">
            <v>-1679553.2338204572</v>
          </cell>
        </row>
        <row r="289">
          <cell r="B289" t="str">
            <v>CENTRE HOSPITALIER GEORGES RENON</v>
          </cell>
          <cell r="C289" t="str">
            <v>CH</v>
          </cell>
          <cell r="D289" t="str">
            <v>Aquitaine Limousin Poitou-Charente</v>
          </cell>
          <cell r="E289">
            <v>208559.80520002439</v>
          </cell>
          <cell r="F289">
            <v>41903.371054235911</v>
          </cell>
          <cell r="G289">
            <v>250463.1762542603</v>
          </cell>
          <cell r="H289">
            <v>187811.29183534827</v>
          </cell>
          <cell r="I289">
            <v>0</v>
          </cell>
          <cell r="J289">
            <v>13505.4</v>
          </cell>
          <cell r="K289">
            <v>164129</v>
          </cell>
          <cell r="L289">
            <v>0</v>
          </cell>
          <cell r="M289">
            <v>3376.35</v>
          </cell>
          <cell r="N289">
            <v>13123.549184738362</v>
          </cell>
          <cell r="O289">
            <v>204311.19102008664</v>
          </cell>
          <cell r="P289">
            <v>-46151.985234173655</v>
          </cell>
          <cell r="Q289">
            <v>26676.791020086646</v>
          </cell>
        </row>
        <row r="290">
          <cell r="B290" t="str">
            <v>CENTRE HOSPITALIER D'ABBEVILLE</v>
          </cell>
          <cell r="C290" t="str">
            <v>CH</v>
          </cell>
          <cell r="D290" t="str">
            <v>Nord-Pas-de-Calais Picardie</v>
          </cell>
          <cell r="E290">
            <v>19940.831448207373</v>
          </cell>
          <cell r="F290">
            <v>7560.5702552665052</v>
          </cell>
          <cell r="G290">
            <v>27501.401703473879</v>
          </cell>
          <cell r="H290">
            <v>20622.088478063928</v>
          </cell>
          <cell r="I290">
            <v>0</v>
          </cell>
          <cell r="J290">
            <v>8748</v>
          </cell>
          <cell r="K290">
            <v>29511</v>
          </cell>
          <cell r="L290">
            <v>0</v>
          </cell>
          <cell r="M290">
            <v>2187</v>
          </cell>
          <cell r="N290">
            <v>2359.662582424884</v>
          </cell>
          <cell r="O290">
            <v>25168.751060488812</v>
          </cell>
          <cell r="P290">
            <v>-2332.650642985067</v>
          </cell>
          <cell r="Q290">
            <v>-13090.248939511188</v>
          </cell>
        </row>
        <row r="291">
          <cell r="B291" t="str">
            <v>CHU AMIENS</v>
          </cell>
          <cell r="C291" t="str">
            <v>CHR/U</v>
          </cell>
          <cell r="D291" t="str">
            <v>Nord-Pas-de-Calais Picardie</v>
          </cell>
          <cell r="E291">
            <v>2562420.5840121647</v>
          </cell>
          <cell r="F291">
            <v>577918.5887620314</v>
          </cell>
          <cell r="G291">
            <v>3140339.1727741961</v>
          </cell>
          <cell r="H291">
            <v>2354801.8741131751</v>
          </cell>
          <cell r="I291">
            <v>324699.7676768325</v>
          </cell>
          <cell r="J291">
            <v>4226587.7</v>
          </cell>
          <cell r="K291">
            <v>4449898.8</v>
          </cell>
          <cell r="L291">
            <v>0</v>
          </cell>
          <cell r="M291">
            <v>1056646.925</v>
          </cell>
          <cell r="N291">
            <v>355808.33228075609</v>
          </cell>
          <cell r="O291">
            <v>3767257.1313939309</v>
          </cell>
          <cell r="P291">
            <v>626917.95861973474</v>
          </cell>
          <cell r="Q291">
            <v>-4909229.3686060691</v>
          </cell>
        </row>
        <row r="292">
          <cell r="B292" t="str">
            <v>SA CLINIQUE SAINTE ISABELLE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4841.1000000000004</v>
          </cell>
          <cell r="L292">
            <v>0</v>
          </cell>
          <cell r="M292">
            <v>0</v>
          </cell>
          <cell r="N292">
            <v>387.08829005378021</v>
          </cell>
          <cell r="O292">
            <v>387.08829005378021</v>
          </cell>
          <cell r="P292">
            <v>387.08829005378021</v>
          </cell>
          <cell r="Q292">
            <v>-4454.0117099462204</v>
          </cell>
        </row>
        <row r="293">
          <cell r="B293" t="str">
            <v>SA CLINIQUE VICTOR PAUCHET</v>
          </cell>
          <cell r="C293" t="str">
            <v>Clinique</v>
          </cell>
          <cell r="D293" t="str">
            <v>Nord-Pas-de-Calais Picardie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57334.5</v>
          </cell>
          <cell r="K293">
            <v>0</v>
          </cell>
          <cell r="L293">
            <v>0</v>
          </cell>
          <cell r="M293">
            <v>14333.625</v>
          </cell>
          <cell r="N293">
            <v>0</v>
          </cell>
          <cell r="O293">
            <v>14333.625</v>
          </cell>
          <cell r="P293">
            <v>14333.625</v>
          </cell>
          <cell r="Q293">
            <v>-43000.875</v>
          </cell>
        </row>
        <row r="294">
          <cell r="B294" t="str">
            <v>CENTRE HOSPITALIER D'ALBI</v>
          </cell>
          <cell r="C294" t="str">
            <v>CH</v>
          </cell>
          <cell r="D294" t="str">
            <v xml:space="preserve">Midi-Pyrénées Languedoc-Roussillon </v>
          </cell>
          <cell r="E294">
            <v>43967.389330651538</v>
          </cell>
          <cell r="F294">
            <v>4377.2018916697089</v>
          </cell>
          <cell r="G294">
            <v>48344.591222321251</v>
          </cell>
          <cell r="H294">
            <v>36251.477229126409</v>
          </cell>
          <cell r="I294">
            <v>0</v>
          </cell>
          <cell r="J294">
            <v>266571</v>
          </cell>
          <cell r="K294">
            <v>36942.75</v>
          </cell>
          <cell r="L294">
            <v>0</v>
          </cell>
          <cell r="M294">
            <v>66642.75</v>
          </cell>
          <cell r="N294">
            <v>2953.8960003685706</v>
          </cell>
          <cell r="O294">
            <v>105848.12322949497</v>
          </cell>
          <cell r="P294">
            <v>57503.532007173722</v>
          </cell>
          <cell r="Q294">
            <v>-197665.62677050504</v>
          </cell>
        </row>
        <row r="295">
          <cell r="B295" t="str">
            <v>CHIC DE CASTRES-MAZAMET</v>
          </cell>
          <cell r="C295" t="str">
            <v>CH</v>
          </cell>
          <cell r="D295" t="str">
            <v>Midi-Pyrénées Languedoc-Roussillon (Occitanie)</v>
          </cell>
          <cell r="E295">
            <v>0</v>
          </cell>
          <cell r="F295">
            <v>7296.0610177579001</v>
          </cell>
          <cell r="G295">
            <v>7296.0610177579001</v>
          </cell>
          <cell r="H295">
            <v>5470.9944413688199</v>
          </cell>
          <cell r="I295">
            <v>0</v>
          </cell>
          <cell r="J295">
            <v>0</v>
          </cell>
          <cell r="K295">
            <v>24591.599999999999</v>
          </cell>
          <cell r="L295">
            <v>0</v>
          </cell>
          <cell r="M295">
            <v>0</v>
          </cell>
          <cell r="N295">
            <v>1966.3135224817788</v>
          </cell>
          <cell r="O295">
            <v>7437.3079638505988</v>
          </cell>
          <cell r="P295">
            <v>141.24694609269864</v>
          </cell>
          <cell r="Q295">
            <v>-17154.2920361494</v>
          </cell>
        </row>
        <row r="296">
          <cell r="B296" t="str">
            <v>CENTRE HOSPITALIER DE LAVAUR</v>
          </cell>
          <cell r="C296" t="str">
            <v>CH</v>
          </cell>
          <cell r="D296" t="str">
            <v xml:space="preserve">Midi-Pyrénées Languedoc-Roussillon </v>
          </cell>
          <cell r="E296">
            <v>1595.2309661680488</v>
          </cell>
          <cell r="F296">
            <v>0</v>
          </cell>
          <cell r="G296">
            <v>1595.2309661680488</v>
          </cell>
          <cell r="H296">
            <v>1196.1933606863929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1196.1933606863929</v>
          </cell>
          <cell r="P296">
            <v>-399.03760548165587</v>
          </cell>
          <cell r="Q296">
            <v>1196.1933606863929</v>
          </cell>
        </row>
        <row r="297">
          <cell r="B297" t="str">
            <v>CENTRE HOSPITALIER DE MONTAUBAN</v>
          </cell>
          <cell r="C297" t="str">
            <v>CH</v>
          </cell>
          <cell r="D297" t="str">
            <v xml:space="preserve">Midi-Pyrénées Languedoc-Roussillon </v>
          </cell>
          <cell r="E297">
            <v>0</v>
          </cell>
          <cell r="F297">
            <v>14464.841174831043</v>
          </cell>
          <cell r="G297">
            <v>14464.841174831043</v>
          </cell>
          <cell r="H297">
            <v>10846.54657769056</v>
          </cell>
          <cell r="I297">
            <v>0</v>
          </cell>
          <cell r="J297">
            <v>437.4</v>
          </cell>
          <cell r="K297">
            <v>64879.65</v>
          </cell>
          <cell r="L297">
            <v>0</v>
          </cell>
          <cell r="M297">
            <v>109.35</v>
          </cell>
          <cell r="N297">
            <v>5187.6955191563356</v>
          </cell>
          <cell r="O297">
            <v>16143.592096846896</v>
          </cell>
          <cell r="P297">
            <v>1678.7509220158536</v>
          </cell>
          <cell r="Q297">
            <v>-49173.457903153103</v>
          </cell>
        </row>
        <row r="298">
          <cell r="B298" t="str">
            <v>CLINIQUE DU PONT DE CHAUME</v>
          </cell>
          <cell r="C298" t="str">
            <v>Clinique</v>
          </cell>
          <cell r="D298" t="str">
            <v xml:space="preserve">Midi-Pyrénées Languedoc-Roussillon 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7398</v>
          </cell>
          <cell r="K298">
            <v>0</v>
          </cell>
          <cell r="L298">
            <v>0</v>
          </cell>
          <cell r="M298">
            <v>1849.5</v>
          </cell>
          <cell r="N298">
            <v>0</v>
          </cell>
          <cell r="O298">
            <v>1849.5</v>
          </cell>
          <cell r="P298">
            <v>1849.5</v>
          </cell>
          <cell r="Q298">
            <v>-5548.5</v>
          </cell>
        </row>
        <row r="299">
          <cell r="B299" t="str">
            <v>CLINIQUE DU CAP D'OR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2944.9</v>
          </cell>
          <cell r="L299">
            <v>0</v>
          </cell>
          <cell r="M299">
            <v>0</v>
          </cell>
          <cell r="N299">
            <v>235.47051401114979</v>
          </cell>
          <cell r="O299">
            <v>235.47051401114979</v>
          </cell>
          <cell r="P299">
            <v>235.47051401114979</v>
          </cell>
          <cell r="Q299">
            <v>-2709.4294859888505</v>
          </cell>
        </row>
        <row r="300">
          <cell r="B300" t="str">
            <v>POLYCLINIQUE LES FLEURS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6350.1</v>
          </cell>
          <cell r="L300">
            <v>0</v>
          </cell>
          <cell r="M300">
            <v>0</v>
          </cell>
          <cell r="N300">
            <v>507.74603926184329</v>
          </cell>
          <cell r="O300">
            <v>507.74603926184329</v>
          </cell>
          <cell r="P300">
            <v>507.74603926184329</v>
          </cell>
          <cell r="Q300">
            <v>-5842.3539607381572</v>
          </cell>
        </row>
        <row r="301">
          <cell r="B301" t="str">
            <v>CHI TOULON LA SEYNE</v>
          </cell>
          <cell r="C301" t="str">
            <v>CH</v>
          </cell>
          <cell r="D301" t="str">
            <v>Provence-Alpes-Côte-d'Azur</v>
          </cell>
          <cell r="E301">
            <v>701044.36840901128</v>
          </cell>
          <cell r="F301">
            <v>79347.643075171058</v>
          </cell>
          <cell r="G301">
            <v>780392.01148418232</v>
          </cell>
          <cell r="H301">
            <v>585181.55845010036</v>
          </cell>
          <cell r="I301">
            <v>42765.310294248411</v>
          </cell>
          <cell r="J301">
            <v>10843.2</v>
          </cell>
          <cell r="K301">
            <v>396279.25</v>
          </cell>
          <cell r="L301">
            <v>0</v>
          </cell>
          <cell r="M301">
            <v>2710.8</v>
          </cell>
          <cell r="N301">
            <v>31685.992288177164</v>
          </cell>
          <cell r="O301">
            <v>619578.35073827754</v>
          </cell>
          <cell r="P301">
            <v>-160813.66074590478</v>
          </cell>
          <cell r="Q301">
            <v>212455.90073827759</v>
          </cell>
        </row>
        <row r="302">
          <cell r="B302" t="str">
            <v>POLYCLINIQUE URBAIN V</v>
          </cell>
          <cell r="C302" t="str">
            <v>Clinique</v>
          </cell>
          <cell r="D302" t="str">
            <v>Occitanie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48087</v>
          </cell>
          <cell r="K302">
            <v>68958</v>
          </cell>
          <cell r="L302">
            <v>0</v>
          </cell>
          <cell r="M302">
            <v>12021.75</v>
          </cell>
          <cell r="N302">
            <v>5513.7952749434162</v>
          </cell>
          <cell r="O302">
            <v>17535.545274943415</v>
          </cell>
          <cell r="P302">
            <v>17535.545274943415</v>
          </cell>
          <cell r="Q302">
            <v>-99509.454725056581</v>
          </cell>
        </row>
        <row r="303">
          <cell r="B303" t="str">
            <v>CLINIQUE SAINTE CATHERINE</v>
          </cell>
          <cell r="C303" t="str">
            <v>EBNL</v>
          </cell>
          <cell r="D303" t="str">
            <v>Provence-Alpes-Côte-d'Azur</v>
          </cell>
          <cell r="E303">
            <v>4133.2772118757784</v>
          </cell>
          <cell r="F303">
            <v>312.7343628616552</v>
          </cell>
          <cell r="G303">
            <v>4446.0115747374339</v>
          </cell>
          <cell r="H303">
            <v>3333.8680354299995</v>
          </cell>
          <cell r="I303">
            <v>1250.9374607157513</v>
          </cell>
          <cell r="J303">
            <v>7268.4</v>
          </cell>
          <cell r="K303">
            <v>36474.699999999997</v>
          </cell>
          <cell r="L303">
            <v>0</v>
          </cell>
          <cell r="M303">
            <v>1817.1</v>
          </cell>
          <cell r="N303">
            <v>2916.4713088398535</v>
          </cell>
          <cell r="O303">
            <v>8067.4393442698529</v>
          </cell>
          <cell r="P303">
            <v>3621.427769532419</v>
          </cell>
          <cell r="Q303">
            <v>-35675.660655730142</v>
          </cell>
        </row>
        <row r="304">
          <cell r="B304" t="str">
            <v>CH HENRI DUFFAUT</v>
          </cell>
          <cell r="C304" t="str">
            <v>CH</v>
          </cell>
          <cell r="D304" t="str">
            <v>Provence-Alpes-Côte-d'Azur</v>
          </cell>
          <cell r="E304">
            <v>282942.84545755485</v>
          </cell>
          <cell r="F304">
            <v>41493.252323736371</v>
          </cell>
          <cell r="G304">
            <v>324436.09778129123</v>
          </cell>
          <cell r="H304">
            <v>243280.32389267132</v>
          </cell>
          <cell r="I304">
            <v>0</v>
          </cell>
          <cell r="J304">
            <v>19304.2</v>
          </cell>
          <cell r="K304">
            <v>206820.5</v>
          </cell>
          <cell r="L304">
            <v>0</v>
          </cell>
          <cell r="M304">
            <v>4826.05</v>
          </cell>
          <cell r="N304">
            <v>16537.108031866279</v>
          </cell>
          <cell r="O304">
            <v>264643.48192453757</v>
          </cell>
          <cell r="P304">
            <v>-59792.615856753662</v>
          </cell>
          <cell r="Q304">
            <v>38518.781924537558</v>
          </cell>
        </row>
        <row r="305">
          <cell r="B305" t="str">
            <v>CENTRE HOSPITALIER DE LA ROCHE/YON</v>
          </cell>
          <cell r="C305" t="str">
            <v>CH</v>
          </cell>
          <cell r="D305" t="str">
            <v>Pays de la Loire</v>
          </cell>
          <cell r="E305">
            <v>30978.544902952199</v>
          </cell>
          <cell r="F305">
            <v>27337.005194616981</v>
          </cell>
          <cell r="G305">
            <v>58315.550097569183</v>
          </cell>
          <cell r="H305">
            <v>43728.259625658815</v>
          </cell>
          <cell r="I305">
            <v>0</v>
          </cell>
          <cell r="J305">
            <v>12433.5</v>
          </cell>
          <cell r="K305">
            <v>314868.5</v>
          </cell>
          <cell r="L305">
            <v>0</v>
          </cell>
          <cell r="M305">
            <v>3108.375</v>
          </cell>
          <cell r="N305">
            <v>25176.490726652759</v>
          </cell>
          <cell r="O305">
            <v>72013.125352311574</v>
          </cell>
          <cell r="P305">
            <v>13697.575254742391</v>
          </cell>
          <cell r="Q305">
            <v>-255288.87464768841</v>
          </cell>
        </row>
        <row r="306">
          <cell r="B306" t="str">
            <v>CENTRE HOSPITALIER FONTENAY LE COMTE</v>
          </cell>
          <cell r="C306" t="str">
            <v>CH</v>
          </cell>
          <cell r="D306" t="str">
            <v>Pays de la Loire</v>
          </cell>
          <cell r="E306">
            <v>1657.0097565279102</v>
          </cell>
          <cell r="F306">
            <v>0</v>
          </cell>
          <cell r="G306">
            <v>1657.0097565279102</v>
          </cell>
          <cell r="H306">
            <v>1242.5185514750463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1242.5185514750463</v>
          </cell>
          <cell r="P306">
            <v>-414.49120505286396</v>
          </cell>
          <cell r="Q306">
            <v>1242.5185514750463</v>
          </cell>
        </row>
        <row r="307">
          <cell r="B307" t="str">
            <v>CHR/U DE POITIERS</v>
          </cell>
          <cell r="C307" t="str">
            <v>CHR/U</v>
          </cell>
          <cell r="D307" t="str">
            <v>Aquitaine Limousin Poitou-Charente</v>
          </cell>
          <cell r="E307">
            <v>2838847.808483182</v>
          </cell>
          <cell r="F307">
            <v>1559889.583513268</v>
          </cell>
          <cell r="G307">
            <v>4398737.3919964498</v>
          </cell>
          <cell r="H307">
            <v>3298419.210321947</v>
          </cell>
          <cell r="I307">
            <v>316827.90667994815</v>
          </cell>
          <cell r="J307">
            <v>1415315</v>
          </cell>
          <cell r="K307">
            <v>6750155.2000000002</v>
          </cell>
          <cell r="L307">
            <v>0</v>
          </cell>
          <cell r="M307">
            <v>353828.75</v>
          </cell>
          <cell r="N307">
            <v>539733.9517807177</v>
          </cell>
          <cell r="O307">
            <v>4191981.9121026648</v>
          </cell>
          <cell r="P307">
            <v>-206755.47989378497</v>
          </cell>
          <cell r="Q307">
            <v>-3973488.2878973354</v>
          </cell>
        </row>
        <row r="308">
          <cell r="B308" t="str">
            <v>GROUPE HOSPITALIER NORD VIENNE</v>
          </cell>
          <cell r="C308" t="str">
            <v>CH</v>
          </cell>
          <cell r="D308" t="str">
            <v>Aquitaine Limousin Poitou-Charente</v>
          </cell>
          <cell r="E308">
            <v>5499.5623389456905</v>
          </cell>
          <cell r="F308">
            <v>2181.6140494437745</v>
          </cell>
          <cell r="G308">
            <v>7681.1763883894655</v>
          </cell>
          <cell r="H308">
            <v>5759.7754763523326</v>
          </cell>
          <cell r="I308">
            <v>0</v>
          </cell>
          <cell r="J308">
            <v>0</v>
          </cell>
          <cell r="K308">
            <v>18789.2</v>
          </cell>
          <cell r="L308">
            <v>0</v>
          </cell>
          <cell r="M308">
            <v>0</v>
          </cell>
          <cell r="N308">
            <v>1502.3608889464144</v>
          </cell>
          <cell r="O308">
            <v>7262.1363652987475</v>
          </cell>
          <cell r="P308">
            <v>-419.04002309071802</v>
          </cell>
          <cell r="Q308">
            <v>-11527.063634701253</v>
          </cell>
        </row>
        <row r="309">
          <cell r="B309" t="str">
            <v>CLINIQUE DU FIEF DE GRIMOIRE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18495</v>
          </cell>
          <cell r="K309">
            <v>0</v>
          </cell>
          <cell r="L309">
            <v>0</v>
          </cell>
          <cell r="M309">
            <v>4623.75</v>
          </cell>
          <cell r="N309">
            <v>0</v>
          </cell>
          <cell r="O309">
            <v>4623.75</v>
          </cell>
          <cell r="P309">
            <v>4623.75</v>
          </cell>
          <cell r="Q309">
            <v>-13871.25</v>
          </cell>
        </row>
        <row r="310">
          <cell r="B310" t="str">
            <v>CHU DE LIMOGES</v>
          </cell>
          <cell r="C310" t="str">
            <v>CHR/U</v>
          </cell>
          <cell r="D310" t="str">
            <v>Aquitaine Limousin Poitou-Charente</v>
          </cell>
          <cell r="E310">
            <v>3329471.9879357917</v>
          </cell>
          <cell r="F310">
            <v>825591.72437971202</v>
          </cell>
          <cell r="G310">
            <v>4155063.7123155035</v>
          </cell>
          <cell r="H310">
            <v>3115699.0625877632</v>
          </cell>
          <cell r="I310">
            <v>298692.16431420203</v>
          </cell>
          <cell r="J310">
            <v>1096466.7</v>
          </cell>
          <cell r="K310">
            <v>3454573.9</v>
          </cell>
          <cell r="L310">
            <v>0</v>
          </cell>
          <cell r="M310">
            <v>274116.67499999999</v>
          </cell>
          <cell r="N310">
            <v>276223.40042870806</v>
          </cell>
          <cell r="O310">
            <v>3666039.1380164712</v>
          </cell>
          <cell r="P310">
            <v>-489024.57429903233</v>
          </cell>
          <cell r="Q310">
            <v>-885001.46198352845</v>
          </cell>
        </row>
        <row r="311">
          <cell r="B311" t="str">
            <v>CENTRE HOSPITALIER DE ST-JUNIEN</v>
          </cell>
          <cell r="C311" t="str">
            <v>CH</v>
          </cell>
          <cell r="D311" t="str">
            <v>Aquitaine Limousin Poitou-Charente</v>
          </cell>
          <cell r="E311">
            <v>1867.6582734391022</v>
          </cell>
          <cell r="F311">
            <v>0</v>
          </cell>
          <cell r="G311">
            <v>1867.6582734391022</v>
          </cell>
          <cell r="H311">
            <v>1400.4745858748065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1400.4745858748065</v>
          </cell>
          <cell r="P311">
            <v>-467.18368756429572</v>
          </cell>
          <cell r="Q311">
            <v>1400.4745858748065</v>
          </cell>
        </row>
        <row r="312">
          <cell r="B312" t="str">
            <v>CLINIQUE FRANCOIS CHENIEUX</v>
          </cell>
          <cell r="C312" t="str">
            <v>Clinique</v>
          </cell>
          <cell r="D312" t="str">
            <v>Aquitaine Limousin Poitou-Charente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42538.5</v>
          </cell>
          <cell r="K312">
            <v>0</v>
          </cell>
          <cell r="L312">
            <v>0</v>
          </cell>
          <cell r="M312">
            <v>10634.625</v>
          </cell>
          <cell r="N312">
            <v>0</v>
          </cell>
          <cell r="O312">
            <v>10634.625</v>
          </cell>
          <cell r="P312">
            <v>10634.625</v>
          </cell>
          <cell r="Q312">
            <v>-31903.875</v>
          </cell>
        </row>
        <row r="313">
          <cell r="B313" t="str">
            <v>CHI EMILE DURKHEIM  EPINAL</v>
          </cell>
          <cell r="C313" t="str">
            <v>CH</v>
          </cell>
          <cell r="D313" t="str">
            <v>Alsace Champagne-Ardennes Lorraine</v>
          </cell>
          <cell r="E313">
            <v>26653.304178831582</v>
          </cell>
          <cell r="F313">
            <v>22318.308499871448</v>
          </cell>
          <cell r="G313">
            <v>48971.61267870303</v>
          </cell>
          <cell r="H313">
            <v>36721.652971096548</v>
          </cell>
          <cell r="I313">
            <v>0</v>
          </cell>
          <cell r="J313">
            <v>45462.6</v>
          </cell>
          <cell r="K313">
            <v>125030.25</v>
          </cell>
          <cell r="L313">
            <v>0</v>
          </cell>
          <cell r="M313">
            <v>11365.65</v>
          </cell>
          <cell r="N313">
            <v>9997.2621258591334</v>
          </cell>
          <cell r="O313">
            <v>58084.565096955681</v>
          </cell>
          <cell r="P313">
            <v>9112.9524182526511</v>
          </cell>
          <cell r="Q313">
            <v>-112408.28490304432</v>
          </cell>
        </row>
        <row r="314">
          <cell r="B314" t="str">
            <v>CHI DE L'OUEST VOSGIEN</v>
          </cell>
          <cell r="C314" t="str">
            <v>CH</v>
          </cell>
          <cell r="D314" t="str">
            <v>Alsace Champagne-Ardennes Lorraine</v>
          </cell>
          <cell r="E314">
            <v>47630.892893947115</v>
          </cell>
          <cell r="F314">
            <v>4617.701912397868</v>
          </cell>
          <cell r="G314">
            <v>52248.594806344983</v>
          </cell>
          <cell r="H314">
            <v>39178.91737186817</v>
          </cell>
          <cell r="I314">
            <v>0</v>
          </cell>
          <cell r="J314">
            <v>4649.3999999999996</v>
          </cell>
          <cell r="K314">
            <v>36806.400000000001</v>
          </cell>
          <cell r="L314">
            <v>0</v>
          </cell>
          <cell r="M314">
            <v>1162.3499999999999</v>
          </cell>
          <cell r="N314">
            <v>2942.9936252164703</v>
          </cell>
          <cell r="O314">
            <v>43284.260997084639</v>
          </cell>
          <cell r="P314">
            <v>-8964.3338092603444</v>
          </cell>
          <cell r="Q314">
            <v>1828.4609970846359</v>
          </cell>
        </row>
        <row r="315">
          <cell r="B315" t="str">
            <v>CENTRE HOSPITALIER DE SAINT-DIE</v>
          </cell>
          <cell r="C315" t="str">
            <v>CH</v>
          </cell>
          <cell r="D315" t="str">
            <v>Alsace Champagne-Ardennes Lorraine</v>
          </cell>
          <cell r="E315">
            <v>2544.4500927912604</v>
          </cell>
          <cell r="F315">
            <v>0</v>
          </cell>
          <cell r="G315">
            <v>2544.4500927912604</v>
          </cell>
          <cell r="H315">
            <v>1907.9709284393052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1907.9709284393052</v>
          </cell>
          <cell r="P315">
            <v>-636.47916435195521</v>
          </cell>
          <cell r="Q315">
            <v>1907.9709284393052</v>
          </cell>
        </row>
        <row r="316">
          <cell r="B316" t="str">
            <v>CENTRE HOSPITALIER DE REMIREMONT</v>
          </cell>
          <cell r="C316" t="str">
            <v>CH</v>
          </cell>
          <cell r="D316" t="str">
            <v>Alsace Champagne-Ardennes Lorraine</v>
          </cell>
          <cell r="E316">
            <v>6178.8660325415349</v>
          </cell>
          <cell r="F316">
            <v>0</v>
          </cell>
          <cell r="G316">
            <v>6178.8660325415349</v>
          </cell>
          <cell r="H316">
            <v>4633.2591840611522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4633.2591840611522</v>
          </cell>
          <cell r="P316">
            <v>-1545.6068484803827</v>
          </cell>
          <cell r="Q316">
            <v>4633.2591840611522</v>
          </cell>
        </row>
        <row r="317">
          <cell r="B317" t="str">
            <v>CH AUXERRE</v>
          </cell>
          <cell r="C317" t="str">
            <v>CH</v>
          </cell>
          <cell r="D317" t="str">
            <v>Bourgogne Franche-Comté</v>
          </cell>
          <cell r="E317">
            <v>11736.774573785897</v>
          </cell>
          <cell r="F317">
            <v>0</v>
          </cell>
          <cell r="G317">
            <v>11736.774573785897</v>
          </cell>
          <cell r="H317">
            <v>8800.8897261818693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8800.8897261818693</v>
          </cell>
          <cell r="P317">
            <v>-2935.8848476040275</v>
          </cell>
          <cell r="Q317">
            <v>8800.8897261818693</v>
          </cell>
        </row>
        <row r="318">
          <cell r="B318" t="str">
            <v>CH SENS</v>
          </cell>
          <cell r="C318" t="str">
            <v>CH</v>
          </cell>
          <cell r="D318" t="str">
            <v>Bourgogne Franche-Comté</v>
          </cell>
          <cell r="E318">
            <v>6899.0419563367086</v>
          </cell>
          <cell r="F318">
            <v>9611.8316844862438</v>
          </cell>
          <cell r="G318">
            <v>16510.873640822952</v>
          </cell>
          <cell r="H318">
            <v>12380.776105247578</v>
          </cell>
          <cell r="I318">
            <v>0</v>
          </cell>
          <cell r="J318">
            <v>0</v>
          </cell>
          <cell r="K318">
            <v>3564</v>
          </cell>
          <cell r="L318">
            <v>0</v>
          </cell>
          <cell r="M318">
            <v>0</v>
          </cell>
          <cell r="N318">
            <v>284.97297427272161</v>
          </cell>
          <cell r="O318">
            <v>12665.749079520299</v>
          </cell>
          <cell r="P318">
            <v>-3845.1245613026531</v>
          </cell>
          <cell r="Q318">
            <v>9101.7490795202993</v>
          </cell>
        </row>
        <row r="319">
          <cell r="B319" t="str">
            <v>CH BELFORT - MONTBELIARD</v>
          </cell>
          <cell r="C319" t="str">
            <v>CH</v>
          </cell>
          <cell r="D319" t="str">
            <v>Bourgogne Franche-Comté</v>
          </cell>
          <cell r="E319">
            <v>220303.18579759495</v>
          </cell>
          <cell r="F319">
            <v>49280.068098565098</v>
          </cell>
          <cell r="G319">
            <v>269583.25389616005</v>
          </cell>
          <cell r="H319">
            <v>202148.59496957005</v>
          </cell>
          <cell r="I319">
            <v>0</v>
          </cell>
          <cell r="J319">
            <v>19272.599999999999</v>
          </cell>
          <cell r="K319">
            <v>304019.3</v>
          </cell>
          <cell r="L319">
            <v>0</v>
          </cell>
          <cell r="M319">
            <v>4818.1499999999996</v>
          </cell>
          <cell r="N319">
            <v>24309.002288807751</v>
          </cell>
          <cell r="O319">
            <v>231275.74725837779</v>
          </cell>
          <cell r="P319">
            <v>-38307.506637782266</v>
          </cell>
          <cell r="Q319">
            <v>-92016.152741622209</v>
          </cell>
        </row>
        <row r="320">
          <cell r="B320" t="str">
            <v>CH SUD-FRANCILIEN</v>
          </cell>
          <cell r="C320" t="str">
            <v>CH</v>
          </cell>
          <cell r="D320" t="str">
            <v>Ile-de-France</v>
          </cell>
          <cell r="E320">
            <v>23732.405339847282</v>
          </cell>
          <cell r="F320">
            <v>28412.443273780937</v>
          </cell>
          <cell r="G320">
            <v>52144.848613628215</v>
          </cell>
          <cell r="H320">
            <v>39101.122676581886</v>
          </cell>
          <cell r="I320">
            <v>0</v>
          </cell>
          <cell r="J320">
            <v>5331.2</v>
          </cell>
          <cell r="K320">
            <v>16044</v>
          </cell>
          <cell r="L320">
            <v>0</v>
          </cell>
          <cell r="M320">
            <v>1332.8</v>
          </cell>
          <cell r="N320">
            <v>1282.8581367091879</v>
          </cell>
          <cell r="O320">
            <v>41716.78081329108</v>
          </cell>
          <cell r="P320">
            <v>-10428.067800337136</v>
          </cell>
          <cell r="Q320">
            <v>20341.580813291082</v>
          </cell>
        </row>
        <row r="321">
          <cell r="B321" t="str">
            <v>CH SUD ESSONNE-DOURDAN-ETAMPES</v>
          </cell>
          <cell r="C321" t="str">
            <v>CH</v>
          </cell>
          <cell r="D321" t="str">
            <v>Ile-de-France</v>
          </cell>
          <cell r="E321">
            <v>159526.65158565898</v>
          </cell>
          <cell r="F321">
            <v>0</v>
          </cell>
          <cell r="G321">
            <v>159526.65158565898</v>
          </cell>
          <cell r="H321">
            <v>119622.00178302857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119622.00178302857</v>
          </cell>
          <cell r="P321">
            <v>-39904.649802630418</v>
          </cell>
          <cell r="Q321">
            <v>119622.00178302857</v>
          </cell>
        </row>
        <row r="322">
          <cell r="B322" t="str">
            <v>CH LONGJUMEAU</v>
          </cell>
          <cell r="C322" t="str">
            <v>CH</v>
          </cell>
          <cell r="D322" t="str">
            <v>Ile-de-France</v>
          </cell>
          <cell r="E322">
            <v>143246.41753671947</v>
          </cell>
          <cell r="F322">
            <v>14838.023348022256</v>
          </cell>
          <cell r="G322">
            <v>158084.44088474172</v>
          </cell>
          <cell r="H322">
            <v>118540.55157190825</v>
          </cell>
          <cell r="I322">
            <v>0</v>
          </cell>
          <cell r="J322">
            <v>97.2</v>
          </cell>
          <cell r="K322">
            <v>74530.8</v>
          </cell>
          <cell r="L322">
            <v>0</v>
          </cell>
          <cell r="M322">
            <v>24.3</v>
          </cell>
          <cell r="N322">
            <v>5959.3893801698541</v>
          </cell>
          <cell r="O322">
            <v>124524.24095207811</v>
          </cell>
          <cell r="P322">
            <v>-33560.199932663614</v>
          </cell>
          <cell r="Q322">
            <v>49896.240952078108</v>
          </cell>
        </row>
        <row r="323">
          <cell r="B323" t="str">
            <v>CH D'ORSAY</v>
          </cell>
          <cell r="C323" t="str">
            <v>CH</v>
          </cell>
          <cell r="D323" t="str">
            <v>Ile-de-France</v>
          </cell>
          <cell r="E323">
            <v>171876.15581370384</v>
          </cell>
          <cell r="F323">
            <v>4024.4031379685748</v>
          </cell>
          <cell r="G323">
            <v>175900.5589516724</v>
          </cell>
          <cell r="H323">
            <v>131900.07291824996</v>
          </cell>
          <cell r="I323">
            <v>0</v>
          </cell>
          <cell r="J323">
            <v>13872.6</v>
          </cell>
          <cell r="K323">
            <v>30553.200000000001</v>
          </cell>
          <cell r="L323">
            <v>0</v>
          </cell>
          <cell r="M323">
            <v>3468.15</v>
          </cell>
          <cell r="N323">
            <v>2442.9955885379677</v>
          </cell>
          <cell r="O323">
            <v>137811.21850678793</v>
          </cell>
          <cell r="P323">
            <v>-38089.340444884467</v>
          </cell>
          <cell r="Q323">
            <v>93385.41850678793</v>
          </cell>
        </row>
        <row r="324">
          <cell r="B324" t="str">
            <v>CMC DE BLIGNY</v>
          </cell>
          <cell r="C324" t="str">
            <v>EBNL</v>
          </cell>
          <cell r="D324" t="str">
            <v>Ile-de-France</v>
          </cell>
          <cell r="E324">
            <v>1154.5223295800331</v>
          </cell>
          <cell r="F324">
            <v>2596.804585956108</v>
          </cell>
          <cell r="G324">
            <v>3751.3269155361413</v>
          </cell>
          <cell r="H324">
            <v>2812.9546412376899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2812.9546412376899</v>
          </cell>
          <cell r="P324">
            <v>-938.37227429845143</v>
          </cell>
          <cell r="Q324">
            <v>2812.9546412376899</v>
          </cell>
        </row>
        <row r="325">
          <cell r="B325" t="str">
            <v>CMCO D EVRY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24043.5</v>
          </cell>
          <cell r="K325">
            <v>0</v>
          </cell>
          <cell r="L325">
            <v>0</v>
          </cell>
          <cell r="M325">
            <v>6010.875</v>
          </cell>
          <cell r="N325">
            <v>0</v>
          </cell>
          <cell r="O325">
            <v>6010.875</v>
          </cell>
          <cell r="P325">
            <v>6010.875</v>
          </cell>
          <cell r="Q325">
            <v>-18032.625</v>
          </cell>
        </row>
        <row r="326">
          <cell r="B326" t="str">
            <v>CLINIQUE DE L'YVETTE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18495</v>
          </cell>
          <cell r="K326">
            <v>0</v>
          </cell>
          <cell r="L326">
            <v>0</v>
          </cell>
          <cell r="M326">
            <v>4623.75</v>
          </cell>
          <cell r="N326">
            <v>0</v>
          </cell>
          <cell r="O326">
            <v>4623.75</v>
          </cell>
          <cell r="P326">
            <v>4623.75</v>
          </cell>
          <cell r="Q326">
            <v>-13871.25</v>
          </cell>
        </row>
        <row r="327">
          <cell r="B327" t="str">
            <v>CLINIQUE PASTEUR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7398</v>
          </cell>
          <cell r="K327">
            <v>0</v>
          </cell>
          <cell r="L327">
            <v>0</v>
          </cell>
          <cell r="M327">
            <v>1849.5</v>
          </cell>
          <cell r="N327">
            <v>0</v>
          </cell>
          <cell r="O327">
            <v>1849.5</v>
          </cell>
          <cell r="P327">
            <v>1849.5</v>
          </cell>
          <cell r="Q327">
            <v>-5548.5</v>
          </cell>
        </row>
        <row r="328">
          <cell r="B328" t="str">
            <v>HOPITAL PRIVÉ CLAUDE GALIEN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1849.5</v>
          </cell>
          <cell r="K328">
            <v>0</v>
          </cell>
          <cell r="L328">
            <v>0</v>
          </cell>
          <cell r="M328">
            <v>462.375</v>
          </cell>
          <cell r="N328">
            <v>0</v>
          </cell>
          <cell r="O328">
            <v>462.375</v>
          </cell>
          <cell r="P328">
            <v>462.375</v>
          </cell>
          <cell r="Q328">
            <v>-1387.125</v>
          </cell>
        </row>
        <row r="329">
          <cell r="B329" t="str">
            <v>CLCC RENE HUGUENIN INSTITUT CURIE</v>
          </cell>
          <cell r="C329" t="str">
            <v>Clinique</v>
          </cell>
          <cell r="D329" t="str">
            <v>Ile-de-France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46171.5</v>
          </cell>
          <cell r="K329">
            <v>90761.8</v>
          </cell>
          <cell r="L329">
            <v>0</v>
          </cell>
          <cell r="M329">
            <v>11542.875</v>
          </cell>
          <cell r="N329">
            <v>7257.1998025661906</v>
          </cell>
          <cell r="O329">
            <v>18800.074802566189</v>
          </cell>
          <cell r="P329">
            <v>18800.074802566189</v>
          </cell>
          <cell r="Q329">
            <v>-118133.22519743381</v>
          </cell>
        </row>
        <row r="330">
          <cell r="B330" t="str">
            <v>INSTITUT HOSPITALIER FRANCO-BRITANIQUE - SITE KLEBER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5548.5</v>
          </cell>
          <cell r="K330">
            <v>0</v>
          </cell>
          <cell r="L330">
            <v>0</v>
          </cell>
          <cell r="M330">
            <v>1387.125</v>
          </cell>
          <cell r="N330">
            <v>0</v>
          </cell>
          <cell r="O330">
            <v>1387.125</v>
          </cell>
          <cell r="P330">
            <v>1387.125</v>
          </cell>
          <cell r="Q330">
            <v>-4161.375</v>
          </cell>
        </row>
        <row r="331">
          <cell r="B331" t="str">
            <v>HOPITAL FOCH</v>
          </cell>
          <cell r="C331" t="str">
            <v>EBNL</v>
          </cell>
          <cell r="D331" t="str">
            <v>Ile-de-France</v>
          </cell>
          <cell r="E331">
            <v>815567.84240329207</v>
          </cell>
          <cell r="F331">
            <v>174891.98678237427</v>
          </cell>
          <cell r="G331">
            <v>990459.82918566628</v>
          </cell>
          <cell r="H331">
            <v>742702.15211811685</v>
          </cell>
          <cell r="I331">
            <v>0</v>
          </cell>
          <cell r="J331">
            <v>464155.7</v>
          </cell>
          <cell r="K331">
            <v>2418364</v>
          </cell>
          <cell r="L331">
            <v>0</v>
          </cell>
          <cell r="M331">
            <v>116038.925</v>
          </cell>
          <cell r="N331">
            <v>193369.35520596971</v>
          </cell>
          <cell r="O331">
            <v>1052110.4323240865</v>
          </cell>
          <cell r="P331">
            <v>61650.603138420265</v>
          </cell>
          <cell r="Q331">
            <v>-1830409.2676759134</v>
          </cell>
        </row>
        <row r="332">
          <cell r="B332" t="str">
            <v>CENTRE CHIRURGICAL MARIE LANNELONGUE</v>
          </cell>
          <cell r="C332" t="str">
            <v>EBNL</v>
          </cell>
          <cell r="D332" t="str">
            <v>Ile-de-France</v>
          </cell>
          <cell r="E332">
            <v>334482.52018786268</v>
          </cell>
          <cell r="F332">
            <v>784.21728457958272</v>
          </cell>
          <cell r="G332">
            <v>335266.73747244227</v>
          </cell>
          <cell r="H332">
            <v>251401.74302589081</v>
          </cell>
          <cell r="I332">
            <v>0</v>
          </cell>
          <cell r="J332">
            <v>4187.7</v>
          </cell>
          <cell r="K332">
            <v>66207.199999999997</v>
          </cell>
          <cell r="L332">
            <v>0</v>
          </cell>
          <cell r="M332">
            <v>1046.925</v>
          </cell>
          <cell r="N332">
            <v>5293.844753723045</v>
          </cell>
          <cell r="O332">
            <v>257742.51277961384</v>
          </cell>
          <cell r="P332">
            <v>-77524.224692828429</v>
          </cell>
          <cell r="Q332">
            <v>187347.61277961382</v>
          </cell>
        </row>
        <row r="333">
          <cell r="B333" t="str">
            <v>HÔPITAL AMERICAIN 2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24043.5</v>
          </cell>
          <cell r="K333">
            <v>0</v>
          </cell>
          <cell r="L333">
            <v>0</v>
          </cell>
          <cell r="M333">
            <v>6010.875</v>
          </cell>
          <cell r="N333">
            <v>0</v>
          </cell>
          <cell r="O333">
            <v>6010.875</v>
          </cell>
          <cell r="P333">
            <v>6010.875</v>
          </cell>
          <cell r="Q333">
            <v>-18032.625</v>
          </cell>
        </row>
        <row r="334">
          <cell r="B334" t="str">
            <v>CHI DE COURBEVOIE-NEUILLY-PUTEAUX</v>
          </cell>
          <cell r="C334" t="str">
            <v>CH</v>
          </cell>
          <cell r="D334" t="str">
            <v>Ile-de-France</v>
          </cell>
          <cell r="E334">
            <v>15461.058424943418</v>
          </cell>
          <cell r="F334">
            <v>0</v>
          </cell>
          <cell r="G334">
            <v>15461.058424943418</v>
          </cell>
          <cell r="H334">
            <v>11593.565965891268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11593.565965891268</v>
          </cell>
          <cell r="P334">
            <v>-3867.4924590521496</v>
          </cell>
          <cell r="Q334">
            <v>11593.565965891268</v>
          </cell>
        </row>
        <row r="335">
          <cell r="B335" t="str">
            <v>CASH DE NANTERRE</v>
          </cell>
          <cell r="C335" t="str">
            <v>CH</v>
          </cell>
          <cell r="D335" t="str">
            <v>Ile-de-France</v>
          </cell>
          <cell r="E335">
            <v>49484.996528496878</v>
          </cell>
          <cell r="F335">
            <v>0</v>
          </cell>
          <cell r="G335">
            <v>49484.996528496878</v>
          </cell>
          <cell r="H335">
            <v>37106.616882674934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37106.616882674934</v>
          </cell>
          <cell r="P335">
            <v>-12378.379645821944</v>
          </cell>
          <cell r="Q335">
            <v>37106.616882674934</v>
          </cell>
        </row>
        <row r="336">
          <cell r="B336" t="str">
            <v>HOPITAL PRIVE D ANTONY</v>
          </cell>
          <cell r="C336" t="str">
            <v>Clinique</v>
          </cell>
          <cell r="D336" t="str">
            <v>Ile-de-France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9247.5</v>
          </cell>
          <cell r="K336">
            <v>0</v>
          </cell>
          <cell r="L336">
            <v>0</v>
          </cell>
          <cell r="M336">
            <v>2311.875</v>
          </cell>
          <cell r="N336">
            <v>0</v>
          </cell>
          <cell r="O336">
            <v>2311.875</v>
          </cell>
          <cell r="P336">
            <v>2311.875</v>
          </cell>
          <cell r="Q336">
            <v>-6935.625</v>
          </cell>
        </row>
        <row r="337">
          <cell r="B337" t="str">
            <v>CLINIQUE HARTMANN</v>
          </cell>
          <cell r="C337" t="str">
            <v>Clinique</v>
          </cell>
          <cell r="D337" t="str">
            <v>Ile-de-France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103572</v>
          </cell>
          <cell r="K337">
            <v>0</v>
          </cell>
          <cell r="L337">
            <v>0</v>
          </cell>
          <cell r="M337">
            <v>25893</v>
          </cell>
          <cell r="N337">
            <v>0</v>
          </cell>
          <cell r="O337">
            <v>25893</v>
          </cell>
          <cell r="P337">
            <v>25893</v>
          </cell>
          <cell r="Q337">
            <v>-77679</v>
          </cell>
        </row>
        <row r="338">
          <cell r="B338" t="str">
            <v>CLINIQUE DE LA PORTE DE ST CLOUD</v>
          </cell>
          <cell r="C338" t="str">
            <v>Clinique</v>
          </cell>
          <cell r="D338" t="str">
            <v>Ile-de-France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203445</v>
          </cell>
          <cell r="K338">
            <v>0</v>
          </cell>
          <cell r="L338">
            <v>0</v>
          </cell>
          <cell r="M338">
            <v>50861.25</v>
          </cell>
          <cell r="N338">
            <v>0</v>
          </cell>
          <cell r="O338">
            <v>50861.25</v>
          </cell>
          <cell r="P338">
            <v>50861.25</v>
          </cell>
          <cell r="Q338">
            <v>-152583.75</v>
          </cell>
        </row>
        <row r="339">
          <cell r="B339" t="str">
            <v>GROUPE HOSPITALIER INTERCOMMUNAL LE RAINCY - MONTFERMEIL</v>
          </cell>
          <cell r="C339" t="str">
            <v>CH</v>
          </cell>
          <cell r="D339" t="str">
            <v>Ile-de-France</v>
          </cell>
          <cell r="E339">
            <v>109198.91244823764</v>
          </cell>
          <cell r="F339">
            <v>18902.699778921855</v>
          </cell>
          <cell r="G339">
            <v>128101.61222715949</v>
          </cell>
          <cell r="H339">
            <v>96057.750438132251</v>
          </cell>
          <cell r="I339">
            <v>0</v>
          </cell>
          <cell r="J339">
            <v>23412.1</v>
          </cell>
          <cell r="K339">
            <v>58603.4</v>
          </cell>
          <cell r="L339">
            <v>0</v>
          </cell>
          <cell r="M339">
            <v>5853.0249999999996</v>
          </cell>
          <cell r="N339">
            <v>4685.8544333597119</v>
          </cell>
          <cell r="O339">
            <v>106596.62987149195</v>
          </cell>
          <cell r="P339">
            <v>-21504.98235566754</v>
          </cell>
          <cell r="Q339">
            <v>24581.129871491947</v>
          </cell>
        </row>
        <row r="340">
          <cell r="B340" t="str">
            <v>CH ANDRE GREGOIRE</v>
          </cell>
          <cell r="C340" t="str">
            <v>CH</v>
          </cell>
          <cell r="D340" t="str">
            <v>Ile-de-France</v>
          </cell>
          <cell r="E340">
            <v>3712.7999999999997</v>
          </cell>
          <cell r="F340">
            <v>10812.492120361001</v>
          </cell>
          <cell r="G340">
            <v>14525.292120361</v>
          </cell>
          <cell r="H340">
            <v>10891.876076191866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10891.876076191866</v>
          </cell>
          <cell r="P340">
            <v>-3633.4160441691347</v>
          </cell>
          <cell r="Q340">
            <v>10891.876076191866</v>
          </cell>
        </row>
        <row r="341">
          <cell r="B341" t="str">
            <v>CH DE ST-DENIS</v>
          </cell>
          <cell r="C341" t="str">
            <v>CH</v>
          </cell>
          <cell r="D341" t="str">
            <v>Ile-de-France</v>
          </cell>
          <cell r="E341">
            <v>321962.80201095797</v>
          </cell>
          <cell r="F341">
            <v>49340.052062853953</v>
          </cell>
          <cell r="G341">
            <v>371302.8540738119</v>
          </cell>
          <cell r="H341">
            <v>278423.63787226885</v>
          </cell>
          <cell r="I341">
            <v>0</v>
          </cell>
          <cell r="J341">
            <v>3780</v>
          </cell>
          <cell r="K341">
            <v>174993.75</v>
          </cell>
          <cell r="L341">
            <v>0</v>
          </cell>
          <cell r="M341">
            <v>945</v>
          </cell>
          <cell r="N341">
            <v>13992.280981099068</v>
          </cell>
          <cell r="O341">
            <v>293360.91885336791</v>
          </cell>
          <cell r="P341">
            <v>-77941.935220443993</v>
          </cell>
          <cell r="Q341">
            <v>114587.16885336791</v>
          </cell>
        </row>
        <row r="342">
          <cell r="B342" t="str">
            <v>CH ROBERT BALLANGER</v>
          </cell>
          <cell r="C342" t="str">
            <v>CH</v>
          </cell>
          <cell r="D342" t="str">
            <v>Ile-de-France</v>
          </cell>
          <cell r="E342">
            <v>72253.072864757545</v>
          </cell>
          <cell r="F342">
            <v>4707.5386019852976</v>
          </cell>
          <cell r="G342">
            <v>76960.611466742848</v>
          </cell>
          <cell r="H342">
            <v>57709.369002547865</v>
          </cell>
          <cell r="I342">
            <v>9806.8023356020531</v>
          </cell>
          <cell r="J342">
            <v>612.9</v>
          </cell>
          <cell r="K342">
            <v>138484.35</v>
          </cell>
          <cell r="L342">
            <v>0</v>
          </cell>
          <cell r="M342">
            <v>153.22499999999999</v>
          </cell>
          <cell r="N342">
            <v>11073.035103738657</v>
          </cell>
          <cell r="O342">
            <v>68935.62910628652</v>
          </cell>
          <cell r="P342">
            <v>-8024.982360456328</v>
          </cell>
          <cell r="Q342">
            <v>-70161.62089371348</v>
          </cell>
        </row>
        <row r="343">
          <cell r="B343" t="str">
            <v>MATERNITE DES LILAS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9501.2999999999993</v>
          </cell>
          <cell r="K343">
            <v>0</v>
          </cell>
          <cell r="L343">
            <v>0</v>
          </cell>
          <cell r="M343">
            <v>2375.3249999999998</v>
          </cell>
          <cell r="N343">
            <v>0</v>
          </cell>
          <cell r="O343">
            <v>2375.3249999999998</v>
          </cell>
          <cell r="P343">
            <v>2375.3249999999998</v>
          </cell>
          <cell r="Q343">
            <v>-7125.9749999999995</v>
          </cell>
        </row>
        <row r="344">
          <cell r="B344" t="str">
            <v>CLINIQUE DE L'ESTREE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3699</v>
          </cell>
          <cell r="K344">
            <v>0</v>
          </cell>
          <cell r="L344">
            <v>0</v>
          </cell>
          <cell r="M344">
            <v>924.75</v>
          </cell>
          <cell r="N344">
            <v>0</v>
          </cell>
          <cell r="O344">
            <v>924.75</v>
          </cell>
          <cell r="P344">
            <v>924.75</v>
          </cell>
          <cell r="Q344">
            <v>-2774.25</v>
          </cell>
        </row>
        <row r="345">
          <cell r="B345" t="str">
            <v>HOPITAL SAINT-CAMILLE - BRY S/MARNE</v>
          </cell>
          <cell r="C345" t="str">
            <v>EBNL</v>
          </cell>
          <cell r="D345" t="str">
            <v>Ile-de-France</v>
          </cell>
          <cell r="E345">
            <v>19258.957468670655</v>
          </cell>
          <cell r="F345">
            <v>0</v>
          </cell>
          <cell r="G345">
            <v>19258.957468670655</v>
          </cell>
          <cell r="H345">
            <v>14441.442992486762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14441.442992486762</v>
          </cell>
          <cell r="P345">
            <v>-4817.5144761838928</v>
          </cell>
          <cell r="Q345">
            <v>14441.442992486762</v>
          </cell>
        </row>
        <row r="346">
          <cell r="B346" t="str">
            <v>GUSTAVE ROUSSY</v>
          </cell>
          <cell r="C346" t="str">
            <v>CLCC</v>
          </cell>
          <cell r="D346" t="str">
            <v>Ile-de-France</v>
          </cell>
          <cell r="E346">
            <v>3270642.3402003935</v>
          </cell>
          <cell r="F346">
            <v>1204123.7141458115</v>
          </cell>
          <cell r="G346">
            <v>4474766.0543462047</v>
          </cell>
          <cell r="H346">
            <v>3355429.7517754561</v>
          </cell>
          <cell r="I346">
            <v>441661.19807104219</v>
          </cell>
          <cell r="J346">
            <v>5045136.7</v>
          </cell>
          <cell r="K346">
            <v>1974402</v>
          </cell>
          <cell r="L346">
            <v>0</v>
          </cell>
          <cell r="M346">
            <v>1261284.175</v>
          </cell>
          <cell r="N346">
            <v>157870.70997475029</v>
          </cell>
          <cell r="O346">
            <v>4774584.6367502064</v>
          </cell>
          <cell r="P346">
            <v>299818.58240400162</v>
          </cell>
          <cell r="Q346">
            <v>-2244954.0632497938</v>
          </cell>
        </row>
        <row r="347">
          <cell r="B347" t="str">
            <v>LES HOPITAUX DE SAINT MAURICE</v>
          </cell>
          <cell r="C347" t="str">
            <v>CH</v>
          </cell>
          <cell r="D347" t="str">
            <v>Ile-de-France</v>
          </cell>
          <cell r="E347">
            <v>4976.7141436987749</v>
          </cell>
          <cell r="F347">
            <v>2855.8111111317548</v>
          </cell>
          <cell r="G347">
            <v>7832.5252548305298</v>
          </cell>
          <cell r="H347">
            <v>5873.2653176504236</v>
          </cell>
          <cell r="I347">
            <v>0</v>
          </cell>
          <cell r="J347">
            <v>54</v>
          </cell>
          <cell r="K347">
            <v>58074.3</v>
          </cell>
          <cell r="L347">
            <v>0</v>
          </cell>
          <cell r="M347">
            <v>13.5</v>
          </cell>
          <cell r="N347">
            <v>4643.5482603272494</v>
          </cell>
          <cell r="O347">
            <v>10530.313577977673</v>
          </cell>
          <cell r="P347">
            <v>2697.7883231471433</v>
          </cell>
          <cell r="Q347">
            <v>-47597.986422022332</v>
          </cell>
        </row>
        <row r="348">
          <cell r="B348" t="str">
            <v>CH INTERCOMMUNAL DE CRETEIL</v>
          </cell>
          <cell r="C348" t="str">
            <v>CH</v>
          </cell>
          <cell r="D348" t="str">
            <v>Ile-de-France</v>
          </cell>
          <cell r="E348">
            <v>32430.359638753176</v>
          </cell>
          <cell r="F348">
            <v>61996.499874354806</v>
          </cell>
          <cell r="G348">
            <v>94426.859513107978</v>
          </cell>
          <cell r="H348">
            <v>70806.538247796008</v>
          </cell>
          <cell r="I348">
            <v>0</v>
          </cell>
          <cell r="J348">
            <v>2570.4</v>
          </cell>
          <cell r="K348">
            <v>116154</v>
          </cell>
          <cell r="L348">
            <v>0</v>
          </cell>
          <cell r="M348">
            <v>642.6</v>
          </cell>
          <cell r="N348">
            <v>9287.5282978882442</v>
          </cell>
          <cell r="O348">
            <v>80736.66654568426</v>
          </cell>
          <cell r="P348">
            <v>-13690.192967423718</v>
          </cell>
          <cell r="Q348">
            <v>-37987.733454315734</v>
          </cell>
        </row>
        <row r="349">
          <cell r="B349" t="str">
            <v>CHI DE VILLENEUVE-ST-GEORGES</v>
          </cell>
          <cell r="C349" t="str">
            <v>CH</v>
          </cell>
          <cell r="D349" t="str">
            <v>Ile-de-France</v>
          </cell>
          <cell r="E349">
            <v>7914.8828114297412</v>
          </cell>
          <cell r="F349">
            <v>12043.305988423097</v>
          </cell>
          <cell r="G349">
            <v>19958.18879985284</v>
          </cell>
          <cell r="H349">
            <v>14965.765735514513</v>
          </cell>
          <cell r="I349">
            <v>0</v>
          </cell>
          <cell r="J349">
            <v>0</v>
          </cell>
          <cell r="K349">
            <v>68528.7</v>
          </cell>
          <cell r="L349">
            <v>0</v>
          </cell>
          <cell r="M349">
            <v>0</v>
          </cell>
          <cell r="N349">
            <v>5479.4689848605658</v>
          </cell>
          <cell r="O349">
            <v>20445.23472037508</v>
          </cell>
          <cell r="P349">
            <v>487.04592052223961</v>
          </cell>
          <cell r="Q349">
            <v>-48083.465279624914</v>
          </cell>
        </row>
        <row r="350">
          <cell r="B350" t="str">
            <v>HÔPITAL PRIVÉ PAUL D'EGINE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9247.5</v>
          </cell>
          <cell r="K350">
            <v>0</v>
          </cell>
          <cell r="L350">
            <v>0</v>
          </cell>
          <cell r="M350">
            <v>2311.875</v>
          </cell>
          <cell r="N350">
            <v>0</v>
          </cell>
          <cell r="O350">
            <v>2311.875</v>
          </cell>
          <cell r="P350">
            <v>2311.875</v>
          </cell>
          <cell r="Q350">
            <v>-6935.625</v>
          </cell>
        </row>
        <row r="351">
          <cell r="B351" t="str">
            <v>G.H.E.M. - HOPITAL SIMONE VEIL</v>
          </cell>
          <cell r="C351" t="str">
            <v>CH</v>
          </cell>
          <cell r="D351" t="str">
            <v>Ile-de-France</v>
          </cell>
          <cell r="E351">
            <v>31170.478291302326</v>
          </cell>
          <cell r="F351">
            <v>4518.4922343098633</v>
          </cell>
          <cell r="G351">
            <v>35688.970525612189</v>
          </cell>
          <cell r="H351">
            <v>26761.585311385192</v>
          </cell>
          <cell r="I351">
            <v>0</v>
          </cell>
          <cell r="J351">
            <v>0</v>
          </cell>
          <cell r="K351">
            <v>19869.3</v>
          </cell>
          <cell r="L351">
            <v>0</v>
          </cell>
          <cell r="M351">
            <v>0</v>
          </cell>
          <cell r="N351">
            <v>1588.7243315704229</v>
          </cell>
          <cell r="O351">
            <v>28350.309642955614</v>
          </cell>
          <cell r="P351">
            <v>-7338.6608826565753</v>
          </cell>
          <cell r="Q351">
            <v>8481.0096429556143</v>
          </cell>
        </row>
        <row r="352">
          <cell r="B352" t="str">
            <v>CH VICTOR DUPOUY</v>
          </cell>
          <cell r="C352" t="str">
            <v>CH</v>
          </cell>
          <cell r="D352" t="str">
            <v>Ile-de-France</v>
          </cell>
          <cell r="E352">
            <v>93515.120358092565</v>
          </cell>
          <cell r="F352">
            <v>80357.729385637344</v>
          </cell>
          <cell r="G352">
            <v>173872.84974372992</v>
          </cell>
          <cell r="H352">
            <v>130379.58319395011</v>
          </cell>
          <cell r="I352">
            <v>0</v>
          </cell>
          <cell r="J352">
            <v>183414.3</v>
          </cell>
          <cell r="K352">
            <v>113706.72</v>
          </cell>
          <cell r="L352">
            <v>0</v>
          </cell>
          <cell r="M352">
            <v>45853.574999999997</v>
          </cell>
          <cell r="N352">
            <v>9091.8468555543095</v>
          </cell>
          <cell r="O352">
            <v>185325.00504950443</v>
          </cell>
          <cell r="P352">
            <v>11452.155305774504</v>
          </cell>
          <cell r="Q352">
            <v>-111796.01495049556</v>
          </cell>
        </row>
        <row r="353">
          <cell r="B353" t="str">
            <v>CH DE GONESSE</v>
          </cell>
          <cell r="C353" t="str">
            <v>CH</v>
          </cell>
          <cell r="D353" t="str">
            <v>Ile-de-France</v>
          </cell>
          <cell r="E353">
            <v>16445.234780026349</v>
          </cell>
          <cell r="F353">
            <v>17545.961569908042</v>
          </cell>
          <cell r="G353">
            <v>33991.196349934391</v>
          </cell>
          <cell r="H353">
            <v>25488.499319474569</v>
          </cell>
          <cell r="I353">
            <v>0</v>
          </cell>
          <cell r="J353">
            <v>810</v>
          </cell>
          <cell r="K353">
            <v>82221.75</v>
          </cell>
          <cell r="L353">
            <v>0</v>
          </cell>
          <cell r="M353">
            <v>202.5</v>
          </cell>
          <cell r="N353">
            <v>6574.3481053333744</v>
          </cell>
          <cell r="O353">
            <v>32265.347424807944</v>
          </cell>
          <cell r="P353">
            <v>-1725.8489251264473</v>
          </cell>
          <cell r="Q353">
            <v>-50766.402575192056</v>
          </cell>
        </row>
        <row r="354">
          <cell r="B354" t="str">
            <v>CH RENE DUBOS</v>
          </cell>
          <cell r="C354" t="str">
            <v>CH</v>
          </cell>
          <cell r="D354" t="str">
            <v>Ile-de-France</v>
          </cell>
          <cell r="E354">
            <v>381119.88337664236</v>
          </cell>
          <cell r="F354">
            <v>70630.183126022952</v>
          </cell>
          <cell r="G354">
            <v>451750.06650266529</v>
          </cell>
          <cell r="H354">
            <v>338747.45519652765</v>
          </cell>
          <cell r="I354">
            <v>0</v>
          </cell>
          <cell r="J354">
            <v>10912.8</v>
          </cell>
          <cell r="K354">
            <v>381177.9</v>
          </cell>
          <cell r="L354">
            <v>0</v>
          </cell>
          <cell r="M354">
            <v>2728.2</v>
          </cell>
          <cell r="N354">
            <v>30478.507264318196</v>
          </cell>
          <cell r="O354">
            <v>371954.16246084584</v>
          </cell>
          <cell r="P354">
            <v>-79795.904041819449</v>
          </cell>
          <cell r="Q354">
            <v>-20136.537539154175</v>
          </cell>
        </row>
        <row r="355">
          <cell r="B355" t="str">
            <v>CLINIQUE SAINTE MARIE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16645.5</v>
          </cell>
          <cell r="K355">
            <v>0</v>
          </cell>
          <cell r="L355">
            <v>0</v>
          </cell>
          <cell r="M355">
            <v>4161.375</v>
          </cell>
          <cell r="N355">
            <v>0</v>
          </cell>
          <cell r="O355">
            <v>4161.375</v>
          </cell>
          <cell r="P355">
            <v>4161.375</v>
          </cell>
          <cell r="Q355">
            <v>-12484.125</v>
          </cell>
        </row>
        <row r="356">
          <cell r="B356" t="str">
            <v>CHU DE POINTE A PITRE/ ABYMES</v>
          </cell>
          <cell r="C356" t="str">
            <v>CHR/U</v>
          </cell>
          <cell r="D356" t="str">
            <v>zz-Guadeloupe</v>
          </cell>
          <cell r="E356">
            <v>39366.001185640474</v>
          </cell>
          <cell r="F356">
            <v>13731.499522115178</v>
          </cell>
          <cell r="G356">
            <v>53097.500707755651</v>
          </cell>
          <cell r="H356">
            <v>39815.474475291383</v>
          </cell>
          <cell r="I356">
            <v>32.38525422454623</v>
          </cell>
          <cell r="J356">
            <v>61279.199999999997</v>
          </cell>
          <cell r="K356">
            <v>163834.65</v>
          </cell>
          <cell r="L356">
            <v>0</v>
          </cell>
          <cell r="M356">
            <v>15319.8</v>
          </cell>
          <cell r="N356">
            <v>13100.013327561825</v>
          </cell>
          <cell r="O356">
            <v>68235.287802853214</v>
          </cell>
          <cell r="P356">
            <v>15137.787095097563</v>
          </cell>
          <cell r="Q356">
            <v>-156878.56219714676</v>
          </cell>
        </row>
        <row r="357">
          <cell r="B357" t="str">
            <v>CHU DE MARTINIQUE</v>
          </cell>
          <cell r="C357" t="str">
            <v>CHR/U</v>
          </cell>
          <cell r="D357" t="str">
            <v>zz-Martinique</v>
          </cell>
          <cell r="E357">
            <v>84299.783294403896</v>
          </cell>
          <cell r="F357">
            <v>51685.58180117092</v>
          </cell>
          <cell r="G357">
            <v>135985.36509557482</v>
          </cell>
          <cell r="H357">
            <v>101969.42908435612</v>
          </cell>
          <cell r="I357">
            <v>25336.21593178391</v>
          </cell>
          <cell r="J357">
            <v>14008</v>
          </cell>
          <cell r="K357">
            <v>3214440.6</v>
          </cell>
          <cell r="L357">
            <v>0</v>
          </cell>
          <cell r="M357">
            <v>3502</v>
          </cell>
          <cell r="N357">
            <v>257022.64265010992</v>
          </cell>
          <cell r="O357">
            <v>362494.07173446601</v>
          </cell>
          <cell r="P357">
            <v>226508.70663889119</v>
          </cell>
          <cell r="Q357">
            <v>-2865954.528265534</v>
          </cell>
        </row>
        <row r="358">
          <cell r="B358" t="str">
            <v>CENTRE HOSPITALIER DE CAYENNE</v>
          </cell>
          <cell r="C358" t="str">
            <v>CH</v>
          </cell>
          <cell r="D358" t="str">
            <v>zz-Guyane</v>
          </cell>
          <cell r="E358">
            <v>400452.03864074353</v>
          </cell>
          <cell r="F358">
            <v>15.572761045342514</v>
          </cell>
          <cell r="G358">
            <v>400467.61140178889</v>
          </cell>
          <cell r="H358">
            <v>300293.00338838482</v>
          </cell>
          <cell r="I358">
            <v>0</v>
          </cell>
          <cell r="J358">
            <v>81680.399999999994</v>
          </cell>
          <cell r="K358">
            <v>174646.8</v>
          </cell>
          <cell r="L358">
            <v>0</v>
          </cell>
          <cell r="M358">
            <v>20420.099999999999</v>
          </cell>
          <cell r="N358">
            <v>13964.539293830851</v>
          </cell>
          <cell r="O358">
            <v>334677.64268221566</v>
          </cell>
          <cell r="P358">
            <v>-65789.968719573226</v>
          </cell>
          <cell r="Q358">
            <v>78350.442682215682</v>
          </cell>
        </row>
        <row r="359">
          <cell r="B359" t="str">
            <v>CENTRE HOSPITALIER DE ST LAURENT DU MARONI</v>
          </cell>
          <cell r="C359" t="str">
            <v>CH</v>
          </cell>
          <cell r="D359" t="str">
            <v>zz-Guyane</v>
          </cell>
          <cell r="E359">
            <v>23849.234412056012</v>
          </cell>
          <cell r="F359">
            <v>0</v>
          </cell>
          <cell r="G359">
            <v>23849.234412056012</v>
          </cell>
          <cell r="H359">
            <v>17883.489266562767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17883.489266562767</v>
          </cell>
          <cell r="P359">
            <v>-5965.7451454932452</v>
          </cell>
          <cell r="Q359">
            <v>17883.489266562767</v>
          </cell>
        </row>
        <row r="360">
          <cell r="B360" t="str">
            <v>CENTRE MEDICO CHIRURGICAL DE KOUROU</v>
          </cell>
          <cell r="C360" t="str">
            <v>EBNL</v>
          </cell>
          <cell r="D360" t="str">
            <v>zz-Guyane</v>
          </cell>
          <cell r="E360">
            <v>27917.164027490318</v>
          </cell>
          <cell r="F360">
            <v>0</v>
          </cell>
          <cell r="G360">
            <v>27917.164027490318</v>
          </cell>
          <cell r="H360">
            <v>20933.850312029994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20933.850312029994</v>
          </cell>
          <cell r="P360">
            <v>-6983.3137154603246</v>
          </cell>
          <cell r="Q360">
            <v>20933.850312029994</v>
          </cell>
        </row>
        <row r="361">
          <cell r="B361" t="str">
            <v>G.H. EST-REUNION</v>
          </cell>
          <cell r="C361" t="str">
            <v>CH</v>
          </cell>
          <cell r="D361" t="str">
            <v>zz-Océan Indien</v>
          </cell>
          <cell r="E361">
            <v>397.5421051135794</v>
          </cell>
          <cell r="F361">
            <v>178.89466782730383</v>
          </cell>
          <cell r="G361">
            <v>576.4367729408832</v>
          </cell>
          <cell r="H361">
            <v>432.24451836194862</v>
          </cell>
          <cell r="I361">
            <v>0</v>
          </cell>
          <cell r="J361">
            <v>680.4</v>
          </cell>
          <cell r="K361">
            <v>6385.5</v>
          </cell>
          <cell r="L361">
            <v>0</v>
          </cell>
          <cell r="M361">
            <v>170.1</v>
          </cell>
          <cell r="N361">
            <v>510.57657890529288</v>
          </cell>
          <cell r="O361">
            <v>1112.9210972672415</v>
          </cell>
          <cell r="P361">
            <v>536.48432432635832</v>
          </cell>
          <cell r="Q361">
            <v>-5952.9789027327588</v>
          </cell>
        </row>
        <row r="362">
          <cell r="B362" t="str">
            <v>CHR/U REUNION</v>
          </cell>
          <cell r="C362" t="str">
            <v>CHR/U</v>
          </cell>
          <cell r="D362" t="str">
            <v>zz-Océan Indien</v>
          </cell>
          <cell r="E362">
            <v>2186632.7364898501</v>
          </cell>
          <cell r="F362">
            <v>454496.87325034081</v>
          </cell>
          <cell r="G362">
            <v>2641129.6097401911</v>
          </cell>
          <cell r="H362">
            <v>1980466.6351685186</v>
          </cell>
          <cell r="I362">
            <v>338961.63173223764</v>
          </cell>
          <cell r="J362">
            <v>1371891.3</v>
          </cell>
          <cell r="K362">
            <v>1451879.7</v>
          </cell>
          <cell r="L362">
            <v>0</v>
          </cell>
          <cell r="M362">
            <v>342972.82500000001</v>
          </cell>
          <cell r="N362">
            <v>116090.48159236441</v>
          </cell>
          <cell r="O362">
            <v>2439529.9417608832</v>
          </cell>
          <cell r="P362">
            <v>-201599.66797930794</v>
          </cell>
          <cell r="Q362">
            <v>-384241.0582391168</v>
          </cell>
        </row>
        <row r="363">
          <cell r="B363" t="str">
            <v>CENTRE HOSPITALIER D'AJACCIO</v>
          </cell>
          <cell r="C363" t="str">
            <v>CH</v>
          </cell>
          <cell r="D363" t="str">
            <v>Corse</v>
          </cell>
          <cell r="E363">
            <v>67.138052923833229</v>
          </cell>
          <cell r="F363">
            <v>264.73693777082269</v>
          </cell>
          <cell r="G363">
            <v>331.87499069465593</v>
          </cell>
          <cell r="H363">
            <v>248.85842167446083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248.85842167446083</v>
          </cell>
          <cell r="P363">
            <v>-83.016569020195107</v>
          </cell>
          <cell r="Q363">
            <v>248.85842167446083</v>
          </cell>
        </row>
        <row r="364">
          <cell r="B364" t="str">
            <v>CH BASTIA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1204.2</v>
          </cell>
          <cell r="K364">
            <v>15030.9</v>
          </cell>
          <cell r="L364">
            <v>0</v>
          </cell>
          <cell r="M364">
            <v>301.05</v>
          </cell>
          <cell r="N364">
            <v>1201.8519301335159</v>
          </cell>
          <cell r="O364">
            <v>1502.9019301335159</v>
          </cell>
          <cell r="P364">
            <v>1502.9019301335159</v>
          </cell>
          <cell r="Q364">
            <v>-14732.198069866485</v>
          </cell>
        </row>
        <row r="365">
          <cell r="B365" t="str">
            <v>GCS"HOPITAUX UNIVERSITAIRES GRAND OUEST" (HUGO)</v>
          </cell>
          <cell r="C365" t="str">
            <v>GCS</v>
          </cell>
          <cell r="D365" t="str">
            <v>Pays de la Loire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B366" t="str">
            <v>CENTRE HOSPITALIER MULHOUSE</v>
          </cell>
          <cell r="C366" t="str">
            <v>CH</v>
          </cell>
          <cell r="D366" t="str">
            <v>Alsace Champagne-Ardennes Lorraine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 t="str">
            <v>GCS CNCR</v>
          </cell>
          <cell r="C367" t="str">
            <v>GCS</v>
          </cell>
          <cell r="D367" t="str">
            <v>Ile-de-France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B368" t="str">
            <v>GCS GDS Recherche et enseignement</v>
          </cell>
          <cell r="C368" t="str">
            <v>GCS</v>
          </cell>
          <cell r="D368" t="str">
            <v>Ile-de-France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B369" t="str">
            <v>CLINIQUE DES ORMEAUX</v>
          </cell>
          <cell r="C369" t="str">
            <v>Clinique</v>
          </cell>
          <cell r="D369" t="str">
            <v>Normandie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B370" t="str">
            <v xml:space="preserve">GCS GROUPE HOSP DE L'EST FRANCILIEN </v>
          </cell>
          <cell r="C370" t="str">
            <v>GCS</v>
          </cell>
          <cell r="D370" t="str">
            <v>Ile-de-France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B371" t="str">
            <v>POLYCL PERGOLA - VICHY</v>
          </cell>
          <cell r="C371" t="str">
            <v>Clinique</v>
          </cell>
          <cell r="D371" t="str">
            <v>Rhône-Alpes Auvergne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CLINIQUE DE L'ESPERANCE</v>
          </cell>
          <cell r="C372" t="str">
            <v>Clinique</v>
          </cell>
          <cell r="D372" t="str">
            <v>Provence-Alpes-Côte-d'Azur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B373" t="str">
            <v>GCS TERRITORIAL ARDENNE NORD</v>
          </cell>
          <cell r="C373" t="str">
            <v>GCS</v>
          </cell>
          <cell r="D373" t="str">
            <v>Alsace Champagne-Ardennes Lorraine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B374" t="str">
            <v>CLINIQUE MONTREAL</v>
          </cell>
          <cell r="C374" t="str">
            <v>Clinique</v>
          </cell>
          <cell r="D374" t="str">
            <v xml:space="preserve">Midi-Pyrénées Languedoc-Roussillon 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B375" t="str">
            <v>GCS PRRC PACA OUEST ET SIEGE</v>
          </cell>
          <cell r="C375" t="str">
            <v>CH</v>
          </cell>
          <cell r="D375" t="str">
            <v>Provence-Alpes-Côte-d'Azur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 t="str">
            <v>CLINIQUE WULFRAN PUGET</v>
          </cell>
          <cell r="C376" t="str">
            <v>Clinique</v>
          </cell>
          <cell r="D376" t="str">
            <v>Provence-Alpes-Côte-d'Azur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B377" t="str">
            <v>HP CLAIRVAL</v>
          </cell>
          <cell r="C377" t="str">
            <v>Clinique</v>
          </cell>
          <cell r="D377" t="str">
            <v>Provence-Alpes-Côte-d'Azur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B378" t="str">
            <v>CLINIQUE VERT COTEAU</v>
          </cell>
          <cell r="C378" t="str">
            <v>Clinique</v>
          </cell>
          <cell r="D378" t="str">
            <v>Provence-Alpes-Côte-d'Azur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B379" t="str">
            <v>CLINIQUE AXIUM</v>
          </cell>
          <cell r="C379" t="str">
            <v>Clinique</v>
          </cell>
          <cell r="D379" t="str">
            <v>Provence-Alpes-Côte-d'Azur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B380" t="str">
            <v>CHP ST MARTIN CAEN</v>
          </cell>
          <cell r="C380" t="str">
            <v>Clinique</v>
          </cell>
          <cell r="D380" t="str">
            <v>Normandie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B381" t="str">
            <v>CENTRE HOSP INTERCOMMUNAL DU PAYS DE COGNAC</v>
          </cell>
          <cell r="C381" t="str">
            <v>CH</v>
          </cell>
          <cell r="D381" t="str">
            <v>Aquitaine Limousin Poitou-Charente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B382" t="str">
            <v>CENTRE HOSPITALIER DE SAINTONGE</v>
          </cell>
          <cell r="C382" t="str">
            <v>CH</v>
          </cell>
          <cell r="D382" t="str">
            <v>Aquitaine Limousin Poitou-Charente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B383" t="str">
            <v>CENTRE HOSPITALIER DE ROYAN</v>
          </cell>
          <cell r="C383" t="str">
            <v>CH</v>
          </cell>
          <cell r="D383" t="str">
            <v>Aquitaine Limousin Poitou-Charente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B384" t="str">
            <v>GCS "GROUPEMENT DU GRAND-EST-G.G.EST" CHU DIJON</v>
          </cell>
          <cell r="C384" t="str">
            <v>GCS</v>
          </cell>
          <cell r="D384" t="str">
            <v>Bourgogne Franche-Comté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B385" t="str">
            <v>CHS LA CHARTREUSE DIJON</v>
          </cell>
          <cell r="C385" t="str">
            <v>CH</v>
          </cell>
          <cell r="D385" t="str">
            <v>Bourgogne Franche-Comté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 t="str">
            <v>CH BEAUNE</v>
          </cell>
          <cell r="C386" t="str">
            <v>CH</v>
          </cell>
          <cell r="D386" t="str">
            <v>Bourgogne Franche-Comté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CLINIQUE MUTUALISTE BENIGNE JOLY TALANT</v>
          </cell>
          <cell r="C387" t="str">
            <v>Clinique</v>
          </cell>
          <cell r="D387" t="str">
            <v>Bourgogne Franche-Comté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CENTRE HELIO MARIN ROSCOFF</v>
          </cell>
          <cell r="C388" t="str">
            <v>EBNL</v>
          </cell>
          <cell r="D388" t="str">
            <v>Bretagne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B389" t="str">
            <v>CH DE CASTELLUCCIO</v>
          </cell>
          <cell r="C389" t="str">
            <v>CH</v>
          </cell>
          <cell r="D389" t="str">
            <v>Corse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 t="str">
            <v>SA HOPITAL PRIVE LES FRANCISCAINES</v>
          </cell>
          <cell r="C390" t="str">
            <v>Clinique</v>
          </cell>
          <cell r="D390" t="str">
            <v xml:space="preserve">Midi-Pyrénées Languedoc-Roussillon 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CLINIQUE SAINT JEAN LANGUEDOC</v>
          </cell>
          <cell r="C391" t="str">
            <v>Clinique</v>
          </cell>
          <cell r="D391" t="str">
            <v xml:space="preserve">Midi-Pyrénées Languedoc-Roussillon 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B392" t="str">
            <v>NOUVELLE CLINIQUE DE L'UNION</v>
          </cell>
          <cell r="C392" t="str">
            <v>Clinique</v>
          </cell>
          <cell r="D392" t="str">
            <v xml:space="preserve">Midi-Pyrénées Languedoc-Roussillon 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B393" t="str">
            <v>CLINIQUE AMBROISE PARE</v>
          </cell>
          <cell r="C393" t="str">
            <v>Clinique</v>
          </cell>
          <cell r="D393" t="str">
            <v xml:space="preserve">Midi-Pyrénées Languedoc-Roussillon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 t="str">
            <v>CLINIQUE DES CEDRES</v>
          </cell>
          <cell r="C394" t="str">
            <v>Clinique</v>
          </cell>
          <cell r="D394" t="str">
            <v xml:space="preserve">Midi-Pyrénées Languedoc-Roussillon 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B395" t="str">
            <v>CLINIQUE D'OCCITANIE</v>
          </cell>
          <cell r="C395" t="str">
            <v>Clinique</v>
          </cell>
          <cell r="D395" t="str">
            <v xml:space="preserve">Midi-Pyrénées Languedoc-Roussillon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B396" t="str">
            <v>CENTRE HOSPITALIER INTERCOMMUNAL SUD GIRONDE</v>
          </cell>
          <cell r="C396" t="str">
            <v>CH</v>
          </cell>
          <cell r="D396" t="str">
            <v>Aquitaine Limousin Poitou-Charente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B397" t="str">
            <v>CLINIQUE SAINT AUGUSTIN</v>
          </cell>
          <cell r="C397" t="str">
            <v>Clinique</v>
          </cell>
          <cell r="D397" t="str">
            <v>Aquitaine Limousin Poitou-Charente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B398" t="str">
            <v>CLINIQUE TIVOLI - DUCOS</v>
          </cell>
          <cell r="C398" t="str">
            <v>Clinique</v>
          </cell>
          <cell r="D398" t="str">
            <v>Aquitaine Limousin Poitou-Charente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B399" t="str">
            <v>CH CHARLES PERRENS</v>
          </cell>
          <cell r="C399" t="str">
            <v>EPSM</v>
          </cell>
          <cell r="D399" t="str">
            <v>Aquitaine Limousin Poitou-Charente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B400" t="str">
            <v>POLYCLINIQUE DE BORDEAUX - TONDU</v>
          </cell>
          <cell r="C400" t="str">
            <v>Clinique</v>
          </cell>
          <cell r="D400" t="str">
            <v>Aquitaine Limousin Poitou-Charente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B401" t="str">
            <v>CLINIQUE BEAU SOLEIL</v>
          </cell>
          <cell r="C401" t="str">
            <v>EBNL</v>
          </cell>
          <cell r="D401" t="str">
            <v xml:space="preserve">Midi-Pyrénées Languedoc-Roussillon 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B402" t="str">
            <v>CHP ST-GREGOIRE</v>
          </cell>
          <cell r="C402" t="str">
            <v>Clinique</v>
          </cell>
          <cell r="D402" t="str">
            <v>Bretagne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B403" t="str">
            <v>CLINIQUE SAINT YVES - RENNES</v>
          </cell>
          <cell r="C403" t="str">
            <v>EBNL</v>
          </cell>
          <cell r="D403" t="str">
            <v>Bretagne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B404" t="str">
            <v>CLINIQUE SAINT-GATIEN</v>
          </cell>
          <cell r="C404" t="str">
            <v>Clinique</v>
          </cell>
          <cell r="D404" t="str">
            <v>Centre Val de Loire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B405" t="str">
            <v>CENTRE HOSPITALIER DU CHINONAIS</v>
          </cell>
          <cell r="C405" t="str">
            <v>CH</v>
          </cell>
          <cell r="D405" t="str">
            <v>Centre Val de Loire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B406" t="str">
            <v>CLINIQUE BELLEDONNE</v>
          </cell>
          <cell r="C406" t="str">
            <v>Clinique</v>
          </cell>
          <cell r="D406" t="str">
            <v>Rhône-Alpes Auvergne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B407" t="str">
            <v>CLINIQUE ST-VINCENT DE PAUL</v>
          </cell>
          <cell r="C407" t="str">
            <v>Clinique</v>
          </cell>
          <cell r="D407" t="str">
            <v>Aquitaine Limousin Poitou-Charente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B408" t="str">
            <v>CLINIQUE DU SAINT COEUR</v>
          </cell>
          <cell r="C408" t="str">
            <v>Clinique</v>
          </cell>
          <cell r="D408" t="str">
            <v>Centre Val de Loire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B409" t="str">
            <v>CLINIQUE DU RENAISON</v>
          </cell>
          <cell r="C409" t="str">
            <v>Clinique</v>
          </cell>
          <cell r="D409" t="str">
            <v>Rhône-Alpes Auvergne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B410" t="str">
            <v>POLYCLINIQUE DE L'EUROPE</v>
          </cell>
          <cell r="C410" t="str">
            <v>Clinique</v>
          </cell>
          <cell r="D410" t="str">
            <v>Pays de la Loire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B411" t="str">
            <v>CLINIQUE SAINT AUGUSTIN (ASSOCIATION HOSPITALIERE DE L'OUEST)</v>
          </cell>
          <cell r="C411" t="str">
            <v>Clinique</v>
          </cell>
          <cell r="D411" t="str">
            <v>Pays de la Loire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B412" t="str">
            <v>POLYCLINIQUE DES LONGUES ALLEES</v>
          </cell>
          <cell r="C412" t="str">
            <v>Clinique</v>
          </cell>
          <cell r="D412" t="str">
            <v>Centre Val de Loire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B413" t="str">
            <v>CLINIQUE ESQUIROL - SAINT-HILAIRE</v>
          </cell>
          <cell r="C413" t="str">
            <v>Clinique</v>
          </cell>
          <cell r="D413" t="str">
            <v>Aquitaine Limousin Poitou-Charente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B414" t="str">
            <v>CH AUBAN MOET A EPERNAY</v>
          </cell>
          <cell r="C414" t="str">
            <v>CH</v>
          </cell>
          <cell r="D414" t="str">
            <v>Alsace Champagne-Ardennes Lorraine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B415" t="str">
            <v>CH DE ST DIZIER</v>
          </cell>
          <cell r="C415" t="str">
            <v>CH</v>
          </cell>
          <cell r="D415" t="str">
            <v>Alsace Champagne-Ardennes Lorraine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B416" t="str">
            <v>POLYCLINIQUE LOUIS PASTEUR ESSEY LES NANCY</v>
          </cell>
          <cell r="C416" t="str">
            <v>Clinique</v>
          </cell>
          <cell r="D416" t="str">
            <v>Alsace Champagne-Ardennes Lorraine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B417" t="str">
            <v>CENTRE HOSPITALIER DE VERDUN/SAINT MIHIEL</v>
          </cell>
          <cell r="C417" t="str">
            <v>CH</v>
          </cell>
          <cell r="D417" t="str">
            <v>Alsace Champagne-Ardennes Lorraine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B418" t="str">
            <v>CLINIQUE DU TER PLOEMEUR</v>
          </cell>
          <cell r="C418" t="str">
            <v>Clinique</v>
          </cell>
          <cell r="D418" t="str">
            <v>Bretagne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B419" t="str">
            <v>CLINIQUE MUTUALISTE PORTE DE L'ORIENT- LORIENT</v>
          </cell>
          <cell r="C419" t="str">
            <v>EBNL</v>
          </cell>
          <cell r="D419" t="str">
            <v>Bretagne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B420" t="str">
            <v>CENTRE HOSPITALIER DU PARC - SARREGUEMINES</v>
          </cell>
          <cell r="C420" t="str">
            <v>CH</v>
          </cell>
          <cell r="D420" t="str">
            <v>Alsace Champagne-Ardennes Lorraine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B421" t="str">
            <v>CH ROBERT PAX</v>
          </cell>
          <cell r="C421" t="str">
            <v>CH</v>
          </cell>
          <cell r="D421" t="str">
            <v>Alsace Champagne-Ardennes Lorraine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B422" t="str">
            <v>HOPITAL CLINIQUE CLAUDE BERNARD METZ</v>
          </cell>
          <cell r="C422" t="str">
            <v>Clinique</v>
          </cell>
          <cell r="D422" t="str">
            <v>Alsace Champagne-Ardennes Lorraine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B423" t="str">
            <v>CHIC UNISANTÉ</v>
          </cell>
          <cell r="C423" t="str">
            <v>CH</v>
          </cell>
          <cell r="D423" t="str">
            <v>Alsace Champagne-Ardennes Lorraine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 t="str">
            <v>POLYCLINIQUE VAUBAN</v>
          </cell>
          <cell r="C424" t="str">
            <v>Clinique</v>
          </cell>
          <cell r="D424" t="str">
            <v>Nord-Pas-de-Calais Picardie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B425" t="str">
            <v>CLINIQUE LILLE-SUD</v>
          </cell>
          <cell r="C425" t="str">
            <v>Clinique</v>
          </cell>
          <cell r="D425" t="str">
            <v>Nord-Pas-de-Calais Picardie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B426" t="str">
            <v>CH CAMBRAI</v>
          </cell>
          <cell r="C426" t="str">
            <v>CH</v>
          </cell>
          <cell r="D426" t="str">
            <v>Nord-Pas-de-Calais Picardie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B427" t="str">
            <v>CH LE QUESNOY</v>
          </cell>
          <cell r="C427" t="str">
            <v>CH</v>
          </cell>
          <cell r="D427" t="str">
            <v>Nord-Pas-de-Calais Picardie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CHICN - CENTRE HOSPITALIER INTERCOMMUNAL COMPIEGNE NOYON</v>
          </cell>
          <cell r="C428" t="str">
            <v>CH</v>
          </cell>
          <cell r="D428" t="str">
            <v>Nord-Pas-de-Calais Picardie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 t="str">
            <v>GROUPE AHNAC</v>
          </cell>
          <cell r="C429" t="str">
            <v>EBNL</v>
          </cell>
          <cell r="D429" t="str">
            <v>Nord-Pas-de-Calais Picardie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B430" t="str">
            <v>CLINIQUE AMBROISE PARE</v>
          </cell>
          <cell r="C430" t="str">
            <v>Clinique</v>
          </cell>
          <cell r="D430" t="str">
            <v>Nord-Pas-de-Calais Picardie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B431" t="str">
            <v>POLE SANTE REPUBLIQUE - CLERMONT</v>
          </cell>
          <cell r="C431" t="str">
            <v>Clinique</v>
          </cell>
          <cell r="D431" t="str">
            <v>Rhône-Alpes Auvergne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B432" t="str">
            <v>CLINIQUE SAINT-ETIENNE ET PAYS BASQUE (CAPIO)</v>
          </cell>
          <cell r="C432" t="str">
            <v>Clinique</v>
          </cell>
          <cell r="D432" t="str">
            <v>Aquitaine Limousin Poitou-Charente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B433" t="str">
            <v>S.A. CLINIQUE DE L'ORMEAU</v>
          </cell>
          <cell r="C433" t="str">
            <v>Clinique</v>
          </cell>
          <cell r="D433" t="str">
            <v xml:space="preserve">Midi-Pyrénées Languedoc-Roussillon 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B434" t="str">
            <v>CLINIQUE SAINT PIERRE</v>
          </cell>
          <cell r="C434" t="str">
            <v>Clinique</v>
          </cell>
          <cell r="D434" t="str">
            <v xml:space="preserve">Midi-Pyrénées Languedoc-Roussillon 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B435" t="str">
            <v>CLINIQUE ADASSA</v>
          </cell>
          <cell r="C435" t="str">
            <v>EBNL</v>
          </cell>
          <cell r="D435" t="str">
            <v>Alsace Champagne-Ardennes Lorraine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B436" t="str">
            <v>CLINIQUE SAINTE ODILE</v>
          </cell>
          <cell r="C436" t="str">
            <v>Clinique</v>
          </cell>
          <cell r="D436" t="str">
            <v>Alsace Champagne-Ardennes Lorraine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 t="str">
            <v>GROUPE HOSPITALIER SAINT VINCENT</v>
          </cell>
          <cell r="C437" t="str">
            <v>EBNL</v>
          </cell>
          <cell r="D437" t="str">
            <v>Alsace Champagne-Ardennes Lorraine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B438" t="str">
            <v>CLINIQUE SAINTE-ANNE (GH SAINT-VINCENT)</v>
          </cell>
          <cell r="C438" t="str">
            <v>EBNL</v>
          </cell>
          <cell r="D438" t="str">
            <v>Alsace Champagne-Ardennes Lorraine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B439" t="str">
            <v>GCS LCU LYON CANCÉROLOGIE UNIVERSITÉ</v>
          </cell>
          <cell r="C439" t="str">
            <v>EBNL</v>
          </cell>
          <cell r="D439" t="str">
            <v>Rhône-Alpes Auvergne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B440" t="str">
            <v>CH LE VINATIER</v>
          </cell>
          <cell r="C440" t="str">
            <v>EPSM</v>
          </cell>
          <cell r="D440" t="str">
            <v>Rhône-Alpes Auvergne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B441" t="str">
            <v>SOINS ET SANTE</v>
          </cell>
          <cell r="C441" t="str">
            <v>EBNL</v>
          </cell>
          <cell r="D441" t="str">
            <v>Rhône-Alpes Auvergne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B442" t="str">
            <v>INFIRMERIE PROTESTANTE DE LYON</v>
          </cell>
          <cell r="C442" t="str">
            <v>Clinique</v>
          </cell>
          <cell r="D442" t="str">
            <v>Rhône-Alpes Auvergne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B443" t="str">
            <v>CH SAINT-JOSEPH/SAINT-LUC</v>
          </cell>
          <cell r="C443" t="str">
            <v>EBNL</v>
          </cell>
          <cell r="D443" t="str">
            <v>Rhône-Alpes Auvergne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B444" t="str">
            <v>CH PARAY-LE-MONIAL</v>
          </cell>
          <cell r="C444" t="str">
            <v>CH</v>
          </cell>
          <cell r="D444" t="str">
            <v>Bourgogne Franche-Comté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B445" t="str">
            <v>SA CLINIQUE CHIR. LE PRE-PASTEUR</v>
          </cell>
          <cell r="C445" t="str">
            <v>Clinique</v>
          </cell>
          <cell r="D445" t="str">
            <v>Pays de la Loire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B446" t="str">
            <v>POLE SANTE SUD SITE CMCM</v>
          </cell>
          <cell r="C446" t="str">
            <v>Clinique</v>
          </cell>
          <cell r="D446" t="str">
            <v>Pays de la Loire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B447" t="str">
            <v>CLINIQUE D'ARGONAY</v>
          </cell>
          <cell r="C447" t="str">
            <v>Clinique</v>
          </cell>
          <cell r="D447" t="str">
            <v>Rhône-Alpes Auvergne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B448" t="str">
            <v>GCS UNICANCER</v>
          </cell>
          <cell r="C448" t="str">
            <v>CLCC</v>
          </cell>
          <cell r="D448" t="str">
            <v>Ile-de-France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 t="str">
            <v>MAISON MEDICALE JEANNE GARNIER</v>
          </cell>
          <cell r="C449" t="str">
            <v>EBNL</v>
          </cell>
          <cell r="D449" t="str">
            <v>Ile-de-France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B450" t="str">
            <v>FONDATION SAINT JEAN DE DIEU - CLINIQUE OUDINOT</v>
          </cell>
          <cell r="C450" t="str">
            <v>Clinique</v>
          </cell>
          <cell r="D450" t="str">
            <v>Ile-de-France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B451" t="str">
            <v>HOPITAL PRIVE DE L'ESTUAIRE</v>
          </cell>
          <cell r="C451" t="str">
            <v>Clinique</v>
          </cell>
          <cell r="D451" t="str">
            <v>Normandie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B452" t="str">
            <v>CHI ELBEUF-LOUVIERS VAL DE REUIL</v>
          </cell>
          <cell r="C452" t="str">
            <v>CH</v>
          </cell>
          <cell r="D452" t="str">
            <v>Normandie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B453" t="str">
            <v>CHS DU ROUVRAY SOTTEVILLE-LES-ROUEN</v>
          </cell>
          <cell r="C453" t="str">
            <v>CH</v>
          </cell>
          <cell r="D453" t="str">
            <v>Normandie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B454" t="str">
            <v>CLINIQUE DU CEDRE</v>
          </cell>
          <cell r="C454" t="str">
            <v>Clinique</v>
          </cell>
          <cell r="D454" t="str">
            <v>Normandie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B455" t="str">
            <v>CENTRE HOSPITALIER DE MARNE LA VALLEE</v>
          </cell>
          <cell r="C455" t="str">
            <v>CH</v>
          </cell>
          <cell r="D455" t="str">
            <v>Ile-de-France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POLYCLINIQUE DE LA FORET</v>
          </cell>
          <cell r="C456" t="str">
            <v>Clinique</v>
          </cell>
          <cell r="D456" t="str">
            <v>Ile-de-France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CLINIQUE DE L'EUROPE</v>
          </cell>
          <cell r="C457" t="str">
            <v>Clinique</v>
          </cell>
          <cell r="D457" t="str">
            <v>Nord-Pas-de-Calais Picardie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B458" t="str">
            <v>CHI DE FREJUS SAINT RAPHAEL</v>
          </cell>
          <cell r="C458" t="str">
            <v>CH</v>
          </cell>
          <cell r="D458" t="str">
            <v>Provence-Alpes-Côte-d'Azur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CLINIQUE RHONE DURANCE</v>
          </cell>
          <cell r="C459" t="str">
            <v>Clinique</v>
          </cell>
          <cell r="D459" t="str">
            <v>Provence-Alpes-Côte-d'Azur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B460" t="str">
            <v>CLINIQUE SUD VENDEE</v>
          </cell>
          <cell r="C460" t="str">
            <v>Clinique</v>
          </cell>
          <cell r="D460" t="str">
            <v>Pays de la Loire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B461" t="str">
            <v>POLYCLNIQUE DE POITIERS</v>
          </cell>
          <cell r="C461" t="str">
            <v>Clinique</v>
          </cell>
          <cell r="D461" t="str">
            <v>Aquitaine Limousin Poitou-Charente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B462" t="str">
            <v>CH HENRI LABORIT</v>
          </cell>
          <cell r="C462" t="str">
            <v>EPSM</v>
          </cell>
          <cell r="D462" t="str">
            <v>Aquitaine Limousin Poitou-Charente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 t="str">
            <v>HOPITAL PRIVE JACQUES CARTIER</v>
          </cell>
          <cell r="C463" t="str">
            <v>Clinique</v>
          </cell>
          <cell r="D463" t="str">
            <v>Ile-de-France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B464" t="str">
            <v>CENTRE CHIRURGICAL VAL D'OR</v>
          </cell>
          <cell r="C464" t="str">
            <v>Clinique</v>
          </cell>
          <cell r="D464" t="str">
            <v>Ile-de-France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B465" t="str">
            <v>CLINIQUE AMBROISE PARE</v>
          </cell>
          <cell r="C465" t="str">
            <v>Clinique</v>
          </cell>
          <cell r="D465" t="str">
            <v>Ile-de-France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 t="str">
            <v>SANTE SERVICE</v>
          </cell>
          <cell r="C466" t="str">
            <v>EBNL</v>
          </cell>
          <cell r="D466" t="str">
            <v>Ile-de-France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B467" t="str">
            <v>CLINIQUE CLAUDE BERNARD</v>
          </cell>
          <cell r="C467" t="str">
            <v>Clinique</v>
          </cell>
          <cell r="D467" t="str">
            <v>Ile-de-France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B468" t="str">
            <v>CH DE L'OUEST GUYANAIS FRANCK JOLY</v>
          </cell>
          <cell r="C468" t="str">
            <v>CH</v>
          </cell>
          <cell r="D468" t="str">
            <v>zz-Guyane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B469" t="str">
            <v>CLINIQUE SAINTE CLOTILDE</v>
          </cell>
          <cell r="C469" t="str">
            <v>Clinique</v>
          </cell>
          <cell r="D469" t="str">
            <v>zz-Océan Indien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  <cell r="D471" t="str">
            <v>Total</v>
          </cell>
          <cell r="E471">
            <v>282982646.14355606</v>
          </cell>
          <cell r="F471">
            <v>94768553.178851694</v>
          </cell>
          <cell r="G471">
            <v>377751199.32240784</v>
          </cell>
          <cell r="H471">
            <v>283258967.63790965</v>
          </cell>
          <cell r="I471">
            <v>30000000.000000011</v>
          </cell>
          <cell r="J471">
            <v>244969829.60000002</v>
          </cell>
          <cell r="K471">
            <v>421142027.53000015</v>
          </cell>
          <cell r="L471">
            <v>0</v>
          </cell>
          <cell r="M471">
            <v>61242457.400000006</v>
          </cell>
          <cell r="N471">
            <v>33673988.826169617</v>
          </cell>
          <cell r="O471">
            <v>378175413.86407936</v>
          </cell>
          <cell r="P471">
            <v>424214.54167133616</v>
          </cell>
          <cell r="Q471">
            <v>0</v>
          </cell>
        </row>
        <row r="473">
          <cell r="B473" t="str">
            <v>SERVICE DE SANTE DES ARMEES</v>
          </cell>
          <cell r="C473" t="str">
            <v>SSA</v>
          </cell>
          <cell r="D473" t="str">
            <v>SSA</v>
          </cell>
          <cell r="E473">
            <v>2164170.9554881612</v>
          </cell>
          <cell r="F473">
            <v>256040.51270847645</v>
          </cell>
          <cell r="G473">
            <v>2420211.4681966375</v>
          </cell>
          <cell r="H473">
            <v>1814809.8620904705</v>
          </cell>
          <cell r="I473">
            <v>0</v>
          </cell>
          <cell r="J473">
            <v>219345</v>
          </cell>
          <cell r="K473">
            <v>666719.1</v>
          </cell>
          <cell r="L473">
            <v>0</v>
          </cell>
          <cell r="M473">
            <v>54836.25</v>
          </cell>
          <cell r="N473">
            <v>53310.023830368147</v>
          </cell>
          <cell r="O473">
            <v>1922956.1359208387</v>
          </cell>
          <cell r="P473">
            <v>-497255.33227579878</v>
          </cell>
          <cell r="Q473">
            <v>0</v>
          </cell>
        </row>
        <row r="475">
          <cell r="D475" t="str">
            <v>Total</v>
          </cell>
          <cell r="E475">
            <v>285146817.0990442</v>
          </cell>
          <cell r="F475">
            <v>95024593.691560164</v>
          </cell>
          <cell r="G475">
            <v>380171410.79060447</v>
          </cell>
          <cell r="H475">
            <v>285073777.50000012</v>
          </cell>
          <cell r="I475">
            <v>30000000.000000011</v>
          </cell>
          <cell r="J475">
            <v>245189174.60000002</v>
          </cell>
          <cell r="K475">
            <v>421808746.63000017</v>
          </cell>
          <cell r="L475">
            <v>0</v>
          </cell>
          <cell r="M475">
            <v>61297293.650000006</v>
          </cell>
          <cell r="N475">
            <v>33727298.849999987</v>
          </cell>
          <cell r="O475">
            <v>380098370.00000018</v>
          </cell>
          <cell r="P475">
            <v>-73040.790604462614</v>
          </cell>
          <cell r="Q475">
            <v>0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_DGF_M10_2016"/>
      <sheetName val="MCO_OQN_M10_2016"/>
      <sheetName val="HAD_DGF_M10_2016"/>
      <sheetName val="HAD_OQN_M10_2016"/>
      <sheetName val="TOTAL M10"/>
      <sheetName val="TOTAL M10 par région"/>
      <sheetName val="Feuil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Montant MCO_DGF</v>
          </cell>
          <cell r="E1" t="str">
            <v>Montant MCO_OQN</v>
          </cell>
          <cell r="F1" t="str">
            <v>Montant HAD_DGF</v>
          </cell>
          <cell r="G1" t="str">
            <v>Montant HAD_OQN</v>
          </cell>
          <cell r="H1" t="str">
            <v>Total à déléguer en C1 2017
(M10)</v>
          </cell>
          <cell r="I1" t="str">
            <v>Total à déléguer arrondi à l'euro</v>
          </cell>
          <cell r="J1" t="str">
            <v>Total en k€</v>
          </cell>
        </row>
        <row r="2">
          <cell r="A2" t="str">
            <v>010780054</v>
          </cell>
          <cell r="B2" t="str">
            <v>CH BOURG EN BRESSE</v>
          </cell>
          <cell r="C2" t="str">
            <v>Auvergne Rhône-Alpes</v>
          </cell>
          <cell r="D2">
            <v>178074.75199999998</v>
          </cell>
          <cell r="E2">
            <v>0</v>
          </cell>
          <cell r="F2">
            <v>0</v>
          </cell>
          <cell r="G2">
            <v>0</v>
          </cell>
          <cell r="H2">
            <v>178074.75199999998</v>
          </cell>
          <cell r="I2">
            <v>178074.75199999998</v>
          </cell>
          <cell r="J2">
            <v>178.07475199999999</v>
          </cell>
        </row>
        <row r="3">
          <cell r="A3" t="str">
            <v>010780195</v>
          </cell>
          <cell r="B3" t="str">
            <v>CLINIQUE CONVERT BOURG-EN-B.</v>
          </cell>
          <cell r="C3" t="str">
            <v>Auvergne Rhône-Alpes</v>
          </cell>
          <cell r="D3">
            <v>0</v>
          </cell>
          <cell r="E3">
            <v>40600.150000000023</v>
          </cell>
          <cell r="F3">
            <v>0</v>
          </cell>
          <cell r="G3">
            <v>0</v>
          </cell>
          <cell r="H3">
            <v>40600.150000000023</v>
          </cell>
          <cell r="I3">
            <v>40600.150000000023</v>
          </cell>
          <cell r="J3">
            <v>40.600150000000021</v>
          </cell>
        </row>
        <row r="4">
          <cell r="A4" t="str">
            <v>030780092</v>
          </cell>
          <cell r="B4" t="str">
            <v>CH MOULINS YZEURE</v>
          </cell>
          <cell r="C4" t="str">
            <v>Auvergne Rhône-Alpes</v>
          </cell>
          <cell r="D4">
            <v>55704.743999999948</v>
          </cell>
          <cell r="E4">
            <v>0</v>
          </cell>
          <cell r="F4">
            <v>0</v>
          </cell>
          <cell r="G4">
            <v>0</v>
          </cell>
          <cell r="H4">
            <v>55704.743999999948</v>
          </cell>
          <cell r="I4">
            <v>55704.743999999948</v>
          </cell>
          <cell r="J4">
            <v>55.704743999999948</v>
          </cell>
        </row>
        <row r="5">
          <cell r="A5" t="str">
            <v>030780118</v>
          </cell>
          <cell r="B5" t="str">
            <v>CH VICHY</v>
          </cell>
          <cell r="C5" t="str">
            <v>Auvergne Rhône-Alpes</v>
          </cell>
          <cell r="D5">
            <v>58030.270000000019</v>
          </cell>
          <cell r="E5">
            <v>0</v>
          </cell>
          <cell r="F5">
            <v>0</v>
          </cell>
          <cell r="G5">
            <v>0</v>
          </cell>
          <cell r="H5">
            <v>58030.270000000019</v>
          </cell>
          <cell r="I5">
            <v>58030.270000000019</v>
          </cell>
          <cell r="J5">
            <v>58.030270000000016</v>
          </cell>
        </row>
        <row r="6">
          <cell r="A6" t="str">
            <v>030781116</v>
          </cell>
          <cell r="B6" t="str">
            <v>CLINIQUE ST-FRANC ST ANT -DESERTINE</v>
          </cell>
          <cell r="C6" t="str">
            <v>Auvergne Rhône-Alpes</v>
          </cell>
          <cell r="D6">
            <v>0</v>
          </cell>
          <cell r="E6">
            <v>155865.5</v>
          </cell>
          <cell r="F6">
            <v>0</v>
          </cell>
          <cell r="G6">
            <v>0</v>
          </cell>
          <cell r="H6">
            <v>155865.5</v>
          </cell>
          <cell r="I6">
            <v>155865.5</v>
          </cell>
          <cell r="J6">
            <v>155.8655</v>
          </cell>
        </row>
        <row r="7">
          <cell r="A7" t="str">
            <v>030785430</v>
          </cell>
          <cell r="B7" t="str">
            <v>POLYCLINIQUE ST-ODILON - MOULINS</v>
          </cell>
          <cell r="C7" t="str">
            <v>Auvergne Rhône-Alpes</v>
          </cell>
          <cell r="D7">
            <v>0</v>
          </cell>
          <cell r="E7">
            <v>2566.4900000000052</v>
          </cell>
          <cell r="F7">
            <v>0</v>
          </cell>
          <cell r="G7">
            <v>0</v>
          </cell>
          <cell r="H7">
            <v>2566.4900000000052</v>
          </cell>
          <cell r="I7">
            <v>2566.4900000000052</v>
          </cell>
          <cell r="J7">
            <v>2.5664900000000053</v>
          </cell>
        </row>
        <row r="8">
          <cell r="A8" t="str">
            <v>070002878</v>
          </cell>
          <cell r="B8" t="str">
            <v>CH DES VALS D'ARDECHE</v>
          </cell>
          <cell r="C8" t="str">
            <v>Auvergne Rhône-Alpes</v>
          </cell>
          <cell r="D8">
            <v>6983.6399999999976</v>
          </cell>
          <cell r="E8">
            <v>0</v>
          </cell>
          <cell r="F8">
            <v>0</v>
          </cell>
          <cell r="G8">
            <v>0</v>
          </cell>
          <cell r="H8">
            <v>6983.6399999999976</v>
          </cell>
          <cell r="I8">
            <v>6983.6399999999976</v>
          </cell>
          <cell r="J8">
            <v>6.9836399999999976</v>
          </cell>
        </row>
        <row r="9">
          <cell r="A9" t="str">
            <v>070005566</v>
          </cell>
          <cell r="B9" t="str">
            <v>CH D'ARDECHE MERIDIONALE</v>
          </cell>
          <cell r="C9" t="str">
            <v>Auvergne Rhône-Alpes</v>
          </cell>
          <cell r="D9">
            <v>30203.239999999991</v>
          </cell>
          <cell r="E9">
            <v>0</v>
          </cell>
          <cell r="F9">
            <v>0</v>
          </cell>
          <cell r="G9">
            <v>0</v>
          </cell>
          <cell r="H9">
            <v>30203.239999999991</v>
          </cell>
          <cell r="I9">
            <v>30203.239999999991</v>
          </cell>
          <cell r="J9">
            <v>30.20323999999999</v>
          </cell>
        </row>
        <row r="10">
          <cell r="A10" t="str">
            <v>070780358</v>
          </cell>
          <cell r="B10" t="str">
            <v>CH D'ARDECHE NORD</v>
          </cell>
          <cell r="C10" t="str">
            <v>Auvergne Rhône-Alpes</v>
          </cell>
          <cell r="D10">
            <v>11945.7</v>
          </cell>
          <cell r="E10">
            <v>0</v>
          </cell>
          <cell r="F10">
            <v>0</v>
          </cell>
          <cell r="G10">
            <v>0</v>
          </cell>
          <cell r="H10">
            <v>11945.7</v>
          </cell>
          <cell r="I10">
            <v>11945.7</v>
          </cell>
          <cell r="J10">
            <v>11.9457</v>
          </cell>
        </row>
        <row r="11">
          <cell r="A11" t="str">
            <v>150780096</v>
          </cell>
          <cell r="B11" t="str">
            <v>CH HENRI MONDOR AURILLAC</v>
          </cell>
          <cell r="C11" t="str">
            <v>Auvergne Rhône-Alpes</v>
          </cell>
          <cell r="D11">
            <v>89439.650000000023</v>
          </cell>
          <cell r="E11">
            <v>0</v>
          </cell>
          <cell r="F11">
            <v>0</v>
          </cell>
          <cell r="G11">
            <v>0</v>
          </cell>
          <cell r="H11">
            <v>89439.650000000023</v>
          </cell>
          <cell r="I11">
            <v>89439.650000000023</v>
          </cell>
          <cell r="J11">
            <v>89.439650000000029</v>
          </cell>
        </row>
        <row r="12">
          <cell r="A12" t="str">
            <v>150780732</v>
          </cell>
          <cell r="B12" t="str">
            <v>CENTRE MÉDICO-CHIRURGICAL AURILLAC</v>
          </cell>
          <cell r="C12" t="str">
            <v>Auvergne Rhône-Alpes</v>
          </cell>
          <cell r="D12">
            <v>0</v>
          </cell>
          <cell r="E12">
            <v>21988.790000000008</v>
          </cell>
          <cell r="F12">
            <v>0</v>
          </cell>
          <cell r="G12">
            <v>0</v>
          </cell>
          <cell r="H12">
            <v>21988.790000000008</v>
          </cell>
          <cell r="I12">
            <v>21988.790000000008</v>
          </cell>
          <cell r="J12">
            <v>21.988790000000009</v>
          </cell>
        </row>
        <row r="13">
          <cell r="A13" t="str">
            <v>260000021</v>
          </cell>
          <cell r="B13" t="str">
            <v>CH DE VALENCE</v>
          </cell>
          <cell r="C13" t="str">
            <v>Auvergne Rhône-Alpes</v>
          </cell>
          <cell r="D13">
            <v>255059.92399999965</v>
          </cell>
          <cell r="E13">
            <v>0</v>
          </cell>
          <cell r="F13">
            <v>0</v>
          </cell>
          <cell r="G13">
            <v>0</v>
          </cell>
          <cell r="H13">
            <v>255059.92399999965</v>
          </cell>
          <cell r="I13">
            <v>255059.92399999965</v>
          </cell>
          <cell r="J13">
            <v>255.05992399999965</v>
          </cell>
        </row>
        <row r="14">
          <cell r="A14" t="str">
            <v>260000047</v>
          </cell>
          <cell r="B14" t="str">
            <v>GROUPEMENT HOSPITALIER PORTES DE PROVENCE</v>
          </cell>
          <cell r="C14" t="str">
            <v>Auvergne Rhône-Alpes</v>
          </cell>
          <cell r="D14">
            <v>69938.699999999837</v>
          </cell>
          <cell r="E14">
            <v>0</v>
          </cell>
          <cell r="F14">
            <v>0</v>
          </cell>
          <cell r="G14">
            <v>0</v>
          </cell>
          <cell r="H14">
            <v>69938.699999999837</v>
          </cell>
          <cell r="I14">
            <v>69938.699999999837</v>
          </cell>
          <cell r="J14">
            <v>69.938699999999841</v>
          </cell>
        </row>
        <row r="15">
          <cell r="A15" t="str">
            <v>260000054</v>
          </cell>
          <cell r="B15" t="str">
            <v>CH CREST</v>
          </cell>
          <cell r="C15" t="str">
            <v>Auvergne Rhône-Alpes</v>
          </cell>
          <cell r="D15">
            <v>0</v>
          </cell>
          <cell r="E15">
            <v>0</v>
          </cell>
          <cell r="F15">
            <v>303.95000000000073</v>
          </cell>
          <cell r="G15">
            <v>0</v>
          </cell>
          <cell r="H15">
            <v>303.95000000000073</v>
          </cell>
          <cell r="I15">
            <v>303.95000000000073</v>
          </cell>
          <cell r="J15">
            <v>0.30395000000000072</v>
          </cell>
        </row>
        <row r="16">
          <cell r="A16" t="str">
            <v>260003017</v>
          </cell>
          <cell r="B16" t="str">
            <v>SA CLINIQUE KENNEDY</v>
          </cell>
          <cell r="C16" t="str">
            <v>Auvergne Rhône-Alpes</v>
          </cell>
          <cell r="D16">
            <v>0</v>
          </cell>
          <cell r="E16">
            <v>2960.8999999999996</v>
          </cell>
          <cell r="F16">
            <v>0</v>
          </cell>
          <cell r="G16">
            <v>0</v>
          </cell>
          <cell r="H16">
            <v>2960.8999999999996</v>
          </cell>
          <cell r="I16">
            <v>2960.8999999999996</v>
          </cell>
          <cell r="J16">
            <v>2.9608999999999996</v>
          </cell>
        </row>
        <row r="17">
          <cell r="A17" t="str">
            <v>260006267</v>
          </cell>
          <cell r="B17" t="str">
            <v>CLINIQUE GENERALE</v>
          </cell>
          <cell r="C17" t="str">
            <v>Auvergne Rhône-Alpes</v>
          </cell>
          <cell r="D17">
            <v>0</v>
          </cell>
          <cell r="E17">
            <v>3491.8300000000017</v>
          </cell>
          <cell r="F17">
            <v>0</v>
          </cell>
          <cell r="G17">
            <v>0</v>
          </cell>
          <cell r="H17">
            <v>3491.8300000000017</v>
          </cell>
          <cell r="I17">
            <v>3491.8300000000017</v>
          </cell>
          <cell r="J17">
            <v>3.4918300000000015</v>
          </cell>
        </row>
        <row r="18">
          <cell r="A18" t="str">
            <v>260016910</v>
          </cell>
          <cell r="B18" t="str">
            <v>HÔPITAUX DROME NORD</v>
          </cell>
          <cell r="C18" t="str">
            <v>Auvergne Rhône-Alpes</v>
          </cell>
          <cell r="D18">
            <v>25024.778000000006</v>
          </cell>
          <cell r="E18">
            <v>0</v>
          </cell>
          <cell r="F18">
            <v>0</v>
          </cell>
          <cell r="G18">
            <v>0</v>
          </cell>
          <cell r="H18">
            <v>25024.778000000006</v>
          </cell>
          <cell r="I18">
            <v>25024.778000000006</v>
          </cell>
          <cell r="J18">
            <v>25.024778000000005</v>
          </cell>
        </row>
        <row r="19">
          <cell r="A19" t="str">
            <v>380012658</v>
          </cell>
          <cell r="B19" t="str">
            <v>GROUPEMENT HOSPITALIER MUTUALISTE DE GRENOBLE</v>
          </cell>
          <cell r="C19" t="str">
            <v>Auvergne Rhône-Alpes</v>
          </cell>
          <cell r="D19">
            <v>7383.6199999999371</v>
          </cell>
          <cell r="E19">
            <v>0</v>
          </cell>
          <cell r="F19">
            <v>0</v>
          </cell>
          <cell r="G19">
            <v>0</v>
          </cell>
          <cell r="H19">
            <v>7383.6199999999371</v>
          </cell>
          <cell r="I19">
            <v>7383.6199999999371</v>
          </cell>
          <cell r="J19">
            <v>7.3836199999999375</v>
          </cell>
        </row>
        <row r="20">
          <cell r="A20" t="str">
            <v>380780031</v>
          </cell>
          <cell r="B20" t="str">
            <v>CH DE LA MURE</v>
          </cell>
          <cell r="C20" t="str">
            <v>Auvergne Rhône-Alpes</v>
          </cell>
          <cell r="D20">
            <v>5625.71</v>
          </cell>
          <cell r="E20">
            <v>0</v>
          </cell>
          <cell r="F20">
            <v>0</v>
          </cell>
          <cell r="G20">
            <v>0</v>
          </cell>
          <cell r="H20">
            <v>5625.71</v>
          </cell>
          <cell r="I20">
            <v>5625.71</v>
          </cell>
          <cell r="J20">
            <v>5.6257099999999998</v>
          </cell>
        </row>
        <row r="21">
          <cell r="A21" t="str">
            <v>380780049</v>
          </cell>
          <cell r="B21" t="str">
            <v>CH BOURGOIN JALLIEU</v>
          </cell>
          <cell r="C21" t="str">
            <v>Auvergne Rhône-Alpes</v>
          </cell>
          <cell r="D21">
            <v>96107.746000000043</v>
          </cell>
          <cell r="E21">
            <v>0</v>
          </cell>
          <cell r="F21">
            <v>0</v>
          </cell>
          <cell r="G21">
            <v>0</v>
          </cell>
          <cell r="H21">
            <v>96107.746000000043</v>
          </cell>
          <cell r="I21">
            <v>96107.746000000043</v>
          </cell>
          <cell r="J21">
            <v>96.107746000000049</v>
          </cell>
        </row>
        <row r="22">
          <cell r="A22" t="str">
            <v>380780080</v>
          </cell>
          <cell r="B22" t="str">
            <v>CHU GRENOBLE</v>
          </cell>
          <cell r="C22" t="str">
            <v>Auvergne Rhône-Alpes</v>
          </cell>
          <cell r="D22">
            <v>608254.61999999732</v>
          </cell>
          <cell r="E22">
            <v>0</v>
          </cell>
          <cell r="F22">
            <v>0</v>
          </cell>
          <cell r="G22">
            <v>0</v>
          </cell>
          <cell r="H22">
            <v>608254.61999999732</v>
          </cell>
          <cell r="I22">
            <v>608254.61999999732</v>
          </cell>
          <cell r="J22">
            <v>608.25461999999732</v>
          </cell>
        </row>
        <row r="23">
          <cell r="A23" t="str">
            <v>380781435</v>
          </cell>
          <cell r="B23" t="str">
            <v>CH DE VIENNE</v>
          </cell>
          <cell r="C23" t="str">
            <v>Auvergne Rhône-Alpes</v>
          </cell>
          <cell r="D23">
            <v>18844.084999999999</v>
          </cell>
          <cell r="E23">
            <v>0</v>
          </cell>
          <cell r="F23">
            <v>0</v>
          </cell>
          <cell r="G23">
            <v>0</v>
          </cell>
          <cell r="H23">
            <v>18844.084999999999</v>
          </cell>
          <cell r="I23">
            <v>18844.084999999999</v>
          </cell>
          <cell r="J23">
            <v>18.844085</v>
          </cell>
        </row>
        <row r="24">
          <cell r="A24" t="str">
            <v>420002479</v>
          </cell>
          <cell r="B24" t="str">
            <v>HAD OIKIA</v>
          </cell>
          <cell r="C24" t="str">
            <v>Auvergne Rhône-Alpes</v>
          </cell>
          <cell r="D24">
            <v>0</v>
          </cell>
          <cell r="E24">
            <v>0</v>
          </cell>
          <cell r="F24">
            <v>0</v>
          </cell>
          <cell r="G24">
            <v>1255.0389999999998</v>
          </cell>
          <cell r="H24">
            <v>1255.0389999999998</v>
          </cell>
          <cell r="I24">
            <v>1255.0389999999998</v>
          </cell>
          <cell r="J24">
            <v>1.2550389999999998</v>
          </cell>
        </row>
        <row r="25">
          <cell r="A25" t="str">
            <v>420002495</v>
          </cell>
          <cell r="B25" t="str">
            <v>HÔPITAL DU GIER</v>
          </cell>
          <cell r="C25" t="str">
            <v>Auvergne Rhône-Alpes</v>
          </cell>
          <cell r="D25">
            <v>10629.917000000001</v>
          </cell>
          <cell r="E25">
            <v>0</v>
          </cell>
          <cell r="F25">
            <v>0</v>
          </cell>
          <cell r="G25">
            <v>0</v>
          </cell>
          <cell r="H25">
            <v>10629.917000000001</v>
          </cell>
          <cell r="I25">
            <v>10629.917000000001</v>
          </cell>
          <cell r="J25">
            <v>10.629917000000001</v>
          </cell>
        </row>
        <row r="26">
          <cell r="A26" t="str">
            <v>420011413</v>
          </cell>
          <cell r="B26" t="str">
            <v>CH PRIVÉ LOIRE</v>
          </cell>
          <cell r="C26" t="str">
            <v>Auvergne Rhône-Alpes</v>
          </cell>
          <cell r="D26">
            <v>0</v>
          </cell>
          <cell r="E26">
            <v>36766.209999999992</v>
          </cell>
          <cell r="F26">
            <v>0</v>
          </cell>
          <cell r="G26">
            <v>0</v>
          </cell>
          <cell r="H26">
            <v>36766.209999999992</v>
          </cell>
          <cell r="I26">
            <v>36766.209999999992</v>
          </cell>
          <cell r="J26">
            <v>36.766209999999994</v>
          </cell>
        </row>
        <row r="27">
          <cell r="A27" t="str">
            <v>420013492</v>
          </cell>
          <cell r="B27" t="str">
            <v>INSTITUT DE CANCEROLOGIE DE LA LOIRE</v>
          </cell>
          <cell r="C27" t="str">
            <v>Auvergne Rhône-Alpes</v>
          </cell>
          <cell r="D27">
            <v>124581.86300000013</v>
          </cell>
          <cell r="E27">
            <v>0</v>
          </cell>
          <cell r="F27">
            <v>0</v>
          </cell>
          <cell r="G27">
            <v>0</v>
          </cell>
          <cell r="H27">
            <v>124581.86300000013</v>
          </cell>
          <cell r="I27">
            <v>124581.86300000013</v>
          </cell>
          <cell r="J27">
            <v>124.58186300000013</v>
          </cell>
        </row>
        <row r="28">
          <cell r="A28" t="str">
            <v>420780033</v>
          </cell>
          <cell r="B28" t="str">
            <v>CH DE ROANNE</v>
          </cell>
          <cell r="C28" t="str">
            <v>Auvergne Rhône-Alpes</v>
          </cell>
          <cell r="D28">
            <v>68881.594000000041</v>
          </cell>
          <cell r="E28">
            <v>0</v>
          </cell>
          <cell r="F28">
            <v>0</v>
          </cell>
          <cell r="G28">
            <v>0</v>
          </cell>
          <cell r="H28">
            <v>68881.594000000041</v>
          </cell>
          <cell r="I28">
            <v>68881.594000000041</v>
          </cell>
          <cell r="J28">
            <v>68.881594000000035</v>
          </cell>
        </row>
        <row r="29">
          <cell r="A29" t="str">
            <v>420780652</v>
          </cell>
          <cell r="B29" t="str">
            <v>CH DE FIRMINY</v>
          </cell>
          <cell r="C29" t="str">
            <v>Auvergne Rhône-Alpes</v>
          </cell>
          <cell r="D29">
            <v>594.10000000000036</v>
          </cell>
          <cell r="E29">
            <v>0</v>
          </cell>
          <cell r="F29">
            <v>0</v>
          </cell>
          <cell r="G29">
            <v>0</v>
          </cell>
          <cell r="H29">
            <v>594.10000000000036</v>
          </cell>
          <cell r="I29">
            <v>594.10000000000036</v>
          </cell>
          <cell r="J29">
            <v>0.59410000000000041</v>
          </cell>
        </row>
        <row r="30">
          <cell r="A30" t="str">
            <v>420784878</v>
          </cell>
          <cell r="B30" t="str">
            <v>CHU SAINT ETIENNE</v>
          </cell>
          <cell r="C30" t="str">
            <v>Auvergne Rhône-Alpes</v>
          </cell>
          <cell r="D30">
            <v>288533.83000000101</v>
          </cell>
          <cell r="E30">
            <v>0</v>
          </cell>
          <cell r="F30">
            <v>0</v>
          </cell>
          <cell r="G30">
            <v>0</v>
          </cell>
          <cell r="H30">
            <v>288533.83000000101</v>
          </cell>
          <cell r="I30">
            <v>288533.83000000101</v>
          </cell>
          <cell r="J30">
            <v>288.53383000000099</v>
          </cell>
        </row>
        <row r="31">
          <cell r="A31" t="str">
            <v>430000018</v>
          </cell>
          <cell r="B31" t="str">
            <v>CH EMILE ROUX LE PUY</v>
          </cell>
          <cell r="C31" t="str">
            <v>Auvergne Rhône-Alpes</v>
          </cell>
          <cell r="D31">
            <v>26846.426000000007</v>
          </cell>
          <cell r="E31">
            <v>0</v>
          </cell>
          <cell r="F31">
            <v>0</v>
          </cell>
          <cell r="G31">
            <v>0</v>
          </cell>
          <cell r="H31">
            <v>26846.426000000007</v>
          </cell>
          <cell r="I31">
            <v>26846.426000000007</v>
          </cell>
          <cell r="J31">
            <v>26.846426000000008</v>
          </cell>
        </row>
        <row r="32">
          <cell r="A32" t="str">
            <v>630000479</v>
          </cell>
          <cell r="B32" t="str">
            <v>CENTRE REGIONAL JEAN PERRIN</v>
          </cell>
          <cell r="C32" t="str">
            <v>Auvergne Rhône-Alpes</v>
          </cell>
          <cell r="D32">
            <v>206709.92000000016</v>
          </cell>
          <cell r="E32">
            <v>0</v>
          </cell>
          <cell r="F32">
            <v>0</v>
          </cell>
          <cell r="G32">
            <v>0</v>
          </cell>
          <cell r="H32">
            <v>206709.92000000016</v>
          </cell>
          <cell r="I32">
            <v>206709.92000000016</v>
          </cell>
          <cell r="J32">
            <v>206.70992000000015</v>
          </cell>
        </row>
        <row r="33">
          <cell r="A33" t="str">
            <v>630780211</v>
          </cell>
          <cell r="B33" t="str">
            <v>POLE SANTÉ REPUBLIQUE - CLERMONT</v>
          </cell>
          <cell r="C33" t="str">
            <v>Auvergne Rhône-Alpes</v>
          </cell>
          <cell r="D33">
            <v>0</v>
          </cell>
          <cell r="E33">
            <v>188480.88</v>
          </cell>
          <cell r="F33">
            <v>0</v>
          </cell>
          <cell r="G33">
            <v>0</v>
          </cell>
          <cell r="H33">
            <v>188480.88</v>
          </cell>
          <cell r="I33">
            <v>188480.88</v>
          </cell>
          <cell r="J33">
            <v>188.48088000000001</v>
          </cell>
        </row>
        <row r="34">
          <cell r="A34" t="str">
            <v>630780989</v>
          </cell>
          <cell r="B34" t="str">
            <v>CHU CLERMONT-FERRAND</v>
          </cell>
          <cell r="C34" t="str">
            <v>Auvergne Rhône-Alpes</v>
          </cell>
          <cell r="D34">
            <v>866827.48899999913</v>
          </cell>
          <cell r="E34">
            <v>0</v>
          </cell>
          <cell r="F34">
            <v>0</v>
          </cell>
          <cell r="G34">
            <v>0</v>
          </cell>
          <cell r="H34">
            <v>866827.48899999913</v>
          </cell>
          <cell r="I34">
            <v>866827.48899999913</v>
          </cell>
          <cell r="J34">
            <v>866.8274889999991</v>
          </cell>
        </row>
        <row r="35">
          <cell r="A35" t="str">
            <v>690000880</v>
          </cell>
          <cell r="B35" t="str">
            <v>CENTRE LEON BERARD</v>
          </cell>
          <cell r="C35" t="str">
            <v>Auvergne Rhône-Alpes</v>
          </cell>
          <cell r="D35">
            <v>320644.12199999951</v>
          </cell>
          <cell r="E35">
            <v>0</v>
          </cell>
          <cell r="F35">
            <v>1271.7280000000001</v>
          </cell>
          <cell r="G35">
            <v>0</v>
          </cell>
          <cell r="H35">
            <v>321915.84999999951</v>
          </cell>
          <cell r="I35">
            <v>321915.84999999951</v>
          </cell>
          <cell r="J35">
            <v>321.91584999999952</v>
          </cell>
        </row>
        <row r="36">
          <cell r="A36" t="str">
            <v>690019799</v>
          </cell>
          <cell r="B36" t="str">
            <v>HAD PEDIATRIQUE ALLP</v>
          </cell>
          <cell r="C36" t="str">
            <v>Auvergne Rhône-Alpes</v>
          </cell>
          <cell r="D36">
            <v>0</v>
          </cell>
          <cell r="E36">
            <v>0</v>
          </cell>
          <cell r="F36">
            <v>0</v>
          </cell>
          <cell r="G36">
            <v>1102.7169999999996</v>
          </cell>
          <cell r="H36">
            <v>1102.7169999999996</v>
          </cell>
          <cell r="I36">
            <v>1102.7169999999996</v>
          </cell>
          <cell r="J36">
            <v>1.1027169999999997</v>
          </cell>
        </row>
        <row r="37">
          <cell r="A37" t="str">
            <v>690023411</v>
          </cell>
          <cell r="B37" t="str">
            <v>HÔPITAL PRIVÉ JEAN MERMOZ</v>
          </cell>
          <cell r="C37" t="str">
            <v>Auvergne Rhône-Alpes</v>
          </cell>
          <cell r="D37">
            <v>0</v>
          </cell>
          <cell r="E37">
            <v>39222.080000000016</v>
          </cell>
          <cell r="F37">
            <v>0</v>
          </cell>
          <cell r="G37">
            <v>0</v>
          </cell>
          <cell r="H37">
            <v>39222.080000000016</v>
          </cell>
          <cell r="I37">
            <v>39222.080000000016</v>
          </cell>
          <cell r="J37">
            <v>39.22208000000002</v>
          </cell>
        </row>
        <row r="38">
          <cell r="A38" t="str">
            <v>690780416</v>
          </cell>
          <cell r="B38" t="str">
            <v>GROUPEMENT HOSPITALIER MUTUALISTE LES PORTES DU SUD</v>
          </cell>
          <cell r="C38" t="str">
            <v>Auvergne Rhône-Alpes</v>
          </cell>
          <cell r="D38">
            <v>149276.74</v>
          </cell>
          <cell r="E38">
            <v>0</v>
          </cell>
          <cell r="F38">
            <v>0</v>
          </cell>
          <cell r="G38">
            <v>0</v>
          </cell>
          <cell r="H38">
            <v>149276.74</v>
          </cell>
          <cell r="I38">
            <v>149276.74</v>
          </cell>
          <cell r="J38">
            <v>149.27673999999999</v>
          </cell>
        </row>
        <row r="39">
          <cell r="A39" t="str">
            <v>690780648</v>
          </cell>
          <cell r="B39" t="str">
            <v>CLINIQUE DE LA SAUVEGARDE</v>
          </cell>
          <cell r="C39" t="str">
            <v>Auvergne Rhône-Alpes</v>
          </cell>
          <cell r="D39">
            <v>0</v>
          </cell>
          <cell r="E39">
            <v>12346.850000000006</v>
          </cell>
          <cell r="F39">
            <v>0</v>
          </cell>
          <cell r="G39">
            <v>0</v>
          </cell>
          <cell r="H39">
            <v>12346.850000000006</v>
          </cell>
          <cell r="I39">
            <v>12346.850000000006</v>
          </cell>
          <cell r="J39">
            <v>12.346850000000005</v>
          </cell>
        </row>
        <row r="40">
          <cell r="A40" t="str">
            <v>690781810</v>
          </cell>
          <cell r="B40" t="str">
            <v>HOSPICES CIVILS DE LYON</v>
          </cell>
          <cell r="C40" t="str">
            <v>Auvergne Rhône-Alpes</v>
          </cell>
          <cell r="D40">
            <v>985730.9099999927</v>
          </cell>
          <cell r="E40">
            <v>0</v>
          </cell>
          <cell r="F40">
            <v>0</v>
          </cell>
          <cell r="G40">
            <v>0</v>
          </cell>
          <cell r="H40">
            <v>985730.9099999927</v>
          </cell>
          <cell r="I40">
            <v>985730.9099999927</v>
          </cell>
          <cell r="J40">
            <v>985.73090999999272</v>
          </cell>
        </row>
        <row r="41">
          <cell r="A41" t="str">
            <v>690782222</v>
          </cell>
          <cell r="B41" t="str">
            <v>HÔPITAL NORD OUEST - VILLEFRANCHE</v>
          </cell>
          <cell r="C41" t="str">
            <v>Auvergne Rhône-Alpes</v>
          </cell>
          <cell r="D41">
            <v>196478.89599999995</v>
          </cell>
          <cell r="E41">
            <v>0</v>
          </cell>
          <cell r="F41">
            <v>0</v>
          </cell>
          <cell r="G41">
            <v>0</v>
          </cell>
          <cell r="H41">
            <v>196478.89599999995</v>
          </cell>
          <cell r="I41">
            <v>196478.89599999995</v>
          </cell>
          <cell r="J41">
            <v>196.47889599999996</v>
          </cell>
        </row>
        <row r="42">
          <cell r="A42" t="str">
            <v>690782834</v>
          </cell>
          <cell r="B42" t="str">
            <v>CLINIQUE DU TONKIN</v>
          </cell>
          <cell r="C42" t="str">
            <v>Auvergne Rhône-Alpes</v>
          </cell>
          <cell r="D42">
            <v>0</v>
          </cell>
          <cell r="E42">
            <v>2674.4620000000068</v>
          </cell>
          <cell r="F42">
            <v>0</v>
          </cell>
          <cell r="G42">
            <v>0</v>
          </cell>
          <cell r="H42">
            <v>2674.4620000000068</v>
          </cell>
          <cell r="I42">
            <v>2674.4620000000068</v>
          </cell>
          <cell r="J42">
            <v>2.6744620000000068</v>
          </cell>
        </row>
        <row r="43">
          <cell r="A43" t="str">
            <v>690788930</v>
          </cell>
          <cell r="B43" t="str">
            <v>SOINS ET SANTÉ</v>
          </cell>
          <cell r="C43" t="str">
            <v>Auvergne Rhône-Alpes</v>
          </cell>
          <cell r="D43">
            <v>0</v>
          </cell>
          <cell r="E43">
            <v>0</v>
          </cell>
          <cell r="F43">
            <v>9384.8300000000163</v>
          </cell>
          <cell r="G43">
            <v>0</v>
          </cell>
          <cell r="H43">
            <v>9384.8300000000163</v>
          </cell>
          <cell r="I43">
            <v>9384.8300000000163</v>
          </cell>
          <cell r="J43">
            <v>9.3848300000000169</v>
          </cell>
        </row>
        <row r="44">
          <cell r="A44" t="str">
            <v>690793468</v>
          </cell>
          <cell r="B44" t="str">
            <v>INFIRMERIE PROTESTANTE DE LYON</v>
          </cell>
          <cell r="C44" t="str">
            <v>Auvergne Rhône-Alpes</v>
          </cell>
          <cell r="D44">
            <v>0</v>
          </cell>
          <cell r="E44">
            <v>32895.31</v>
          </cell>
          <cell r="F44">
            <v>0</v>
          </cell>
          <cell r="G44">
            <v>0</v>
          </cell>
          <cell r="H44">
            <v>32895.31</v>
          </cell>
          <cell r="I44">
            <v>32895.31</v>
          </cell>
          <cell r="J44">
            <v>32.895309999999995</v>
          </cell>
        </row>
        <row r="45">
          <cell r="A45" t="str">
            <v>690805361</v>
          </cell>
          <cell r="B45" t="str">
            <v>CH ST JOSEPH ST LUC</v>
          </cell>
          <cell r="C45" t="str">
            <v>Auvergne Rhône-Alpes</v>
          </cell>
          <cell r="D45">
            <v>3853.726999999999</v>
          </cell>
          <cell r="E45">
            <v>0</v>
          </cell>
          <cell r="F45">
            <v>0</v>
          </cell>
          <cell r="G45">
            <v>0</v>
          </cell>
          <cell r="H45">
            <v>3853.726999999999</v>
          </cell>
          <cell r="I45">
            <v>3853.726999999999</v>
          </cell>
          <cell r="J45">
            <v>3.8537269999999988</v>
          </cell>
        </row>
        <row r="46">
          <cell r="A46" t="str">
            <v>690807367</v>
          </cell>
          <cell r="B46" t="str">
            <v>POLYCLINIQUE DU BEAUJOLAIS</v>
          </cell>
          <cell r="C46" t="str">
            <v>Auvergne Rhône-Alpes</v>
          </cell>
          <cell r="D46">
            <v>0</v>
          </cell>
          <cell r="E46">
            <v>1632.652</v>
          </cell>
          <cell r="F46">
            <v>0</v>
          </cell>
          <cell r="G46">
            <v>0</v>
          </cell>
          <cell r="H46">
            <v>1632.652</v>
          </cell>
          <cell r="I46">
            <v>1632.652</v>
          </cell>
          <cell r="J46">
            <v>1.632652</v>
          </cell>
        </row>
        <row r="47">
          <cell r="A47" t="str">
            <v>730000015</v>
          </cell>
          <cell r="B47" t="str">
            <v>CH METROPOLE SAVOIE</v>
          </cell>
          <cell r="C47" t="str">
            <v>Auvergne Rhône-Alpes</v>
          </cell>
          <cell r="D47">
            <v>154486.61400000018</v>
          </cell>
          <cell r="E47">
            <v>0</v>
          </cell>
          <cell r="F47">
            <v>81.679999999999836</v>
          </cell>
          <cell r="G47">
            <v>0</v>
          </cell>
          <cell r="H47">
            <v>154568.29400000017</v>
          </cell>
          <cell r="I47">
            <v>154568.29400000017</v>
          </cell>
          <cell r="J47">
            <v>154.56829400000018</v>
          </cell>
        </row>
        <row r="48">
          <cell r="A48" t="str">
            <v>730004298</v>
          </cell>
          <cell r="B48" t="str">
            <v>HÔPITAL PRIVÉ MEDIPOLE DE SAVOIE</v>
          </cell>
          <cell r="C48" t="str">
            <v>Auvergne Rhône-Alpes</v>
          </cell>
          <cell r="D48">
            <v>0</v>
          </cell>
          <cell r="E48">
            <v>30203.190000000002</v>
          </cell>
          <cell r="F48">
            <v>0</v>
          </cell>
          <cell r="G48">
            <v>0</v>
          </cell>
          <cell r="H48">
            <v>30203.190000000002</v>
          </cell>
          <cell r="I48">
            <v>30203.190000000002</v>
          </cell>
          <cell r="J48">
            <v>30.203190000000003</v>
          </cell>
        </row>
        <row r="49">
          <cell r="A49" t="str">
            <v>740780424</v>
          </cell>
          <cell r="B49" t="str">
            <v>CLINIQUE GENERALE ANNECY</v>
          </cell>
          <cell r="C49" t="str">
            <v>Auvergne Rhône-Alpes</v>
          </cell>
          <cell r="D49">
            <v>0</v>
          </cell>
          <cell r="E49">
            <v>54252.511999999988</v>
          </cell>
          <cell r="F49">
            <v>0</v>
          </cell>
          <cell r="G49">
            <v>0</v>
          </cell>
          <cell r="H49">
            <v>54252.511999999988</v>
          </cell>
          <cell r="I49">
            <v>54252.511999999988</v>
          </cell>
          <cell r="J49">
            <v>54.252511999999989</v>
          </cell>
        </row>
        <row r="50">
          <cell r="A50" t="str">
            <v>740781133</v>
          </cell>
          <cell r="B50" t="str">
            <v>CH ANNECY-GENEVOIS</v>
          </cell>
          <cell r="C50" t="str">
            <v>Auvergne Rhône-Alpes</v>
          </cell>
          <cell r="D50">
            <v>202351.90500000003</v>
          </cell>
          <cell r="E50">
            <v>0</v>
          </cell>
          <cell r="F50">
            <v>0</v>
          </cell>
          <cell r="G50">
            <v>0</v>
          </cell>
          <cell r="H50">
            <v>202351.90500000003</v>
          </cell>
          <cell r="I50">
            <v>202351.90500000003</v>
          </cell>
          <cell r="J50">
            <v>202.35190500000002</v>
          </cell>
        </row>
        <row r="51">
          <cell r="A51" t="str">
            <v>740790258</v>
          </cell>
          <cell r="B51" t="str">
            <v>CH ALPES-LEMAN</v>
          </cell>
          <cell r="C51" t="str">
            <v>Auvergne Rhône-Alpes</v>
          </cell>
          <cell r="D51">
            <v>100599.50199999986</v>
          </cell>
          <cell r="E51">
            <v>0</v>
          </cell>
          <cell r="F51">
            <v>0</v>
          </cell>
          <cell r="G51">
            <v>0</v>
          </cell>
          <cell r="H51">
            <v>100599.50199999986</v>
          </cell>
          <cell r="I51">
            <v>100599.50199999986</v>
          </cell>
          <cell r="J51">
            <v>100.59950199999986</v>
          </cell>
        </row>
        <row r="52">
          <cell r="A52" t="str">
            <v>740790381</v>
          </cell>
          <cell r="B52" t="str">
            <v>CHIC DU LEMAN</v>
          </cell>
          <cell r="C52" t="str">
            <v>Auvergne Rhône-Alpes</v>
          </cell>
          <cell r="D52">
            <v>2327.8800000000047</v>
          </cell>
          <cell r="E52">
            <v>0</v>
          </cell>
          <cell r="F52">
            <v>0</v>
          </cell>
          <cell r="G52">
            <v>0</v>
          </cell>
          <cell r="H52">
            <v>2327.8800000000047</v>
          </cell>
          <cell r="I52">
            <v>2327.8800000000047</v>
          </cell>
          <cell r="J52">
            <v>2.3278800000000048</v>
          </cell>
        </row>
        <row r="53">
          <cell r="A53" t="str">
            <v>210780581</v>
          </cell>
          <cell r="B53" t="str">
            <v>CHU DE DIJON</v>
          </cell>
          <cell r="C53" t="str">
            <v>Bourgogne Franche-Comté</v>
          </cell>
          <cell r="D53">
            <v>449151.29000000004</v>
          </cell>
          <cell r="E53">
            <v>0</v>
          </cell>
          <cell r="F53">
            <v>0</v>
          </cell>
          <cell r="G53">
            <v>0</v>
          </cell>
          <cell r="H53">
            <v>449151.29000000004</v>
          </cell>
          <cell r="I53">
            <v>449151.29000000004</v>
          </cell>
          <cell r="J53">
            <v>449.15129000000002</v>
          </cell>
        </row>
        <row r="54">
          <cell r="A54" t="str">
            <v>210987731</v>
          </cell>
          <cell r="B54" t="str">
            <v>CENTRE GEORGES-FRANCOIS LECLERC</v>
          </cell>
          <cell r="C54" t="str">
            <v>Bourgogne Franche-Comté</v>
          </cell>
          <cell r="D54">
            <v>85167.042000000016</v>
          </cell>
          <cell r="E54">
            <v>0</v>
          </cell>
          <cell r="F54">
            <v>0</v>
          </cell>
          <cell r="G54">
            <v>0</v>
          </cell>
          <cell r="H54">
            <v>85167.042000000016</v>
          </cell>
          <cell r="I54">
            <v>85167.042000000016</v>
          </cell>
          <cell r="J54">
            <v>85.167042000000009</v>
          </cell>
        </row>
        <row r="55">
          <cell r="A55" t="str">
            <v>250000015</v>
          </cell>
          <cell r="B55" t="str">
            <v>CHU BESANCON</v>
          </cell>
          <cell r="C55" t="str">
            <v>Bourgogne Franche-Comté</v>
          </cell>
          <cell r="D55">
            <v>1538698.9059999995</v>
          </cell>
          <cell r="E55">
            <v>0</v>
          </cell>
          <cell r="F55">
            <v>0</v>
          </cell>
          <cell r="G55">
            <v>0</v>
          </cell>
          <cell r="H55">
            <v>1538698.9059999995</v>
          </cell>
          <cell r="I55">
            <v>1538698.9059999995</v>
          </cell>
          <cell r="J55">
            <v>1538.6989059999994</v>
          </cell>
        </row>
        <row r="56">
          <cell r="A56" t="str">
            <v>250000452</v>
          </cell>
          <cell r="B56" t="str">
            <v>CHIC DE HAUTE-COMTÉ</v>
          </cell>
          <cell r="C56" t="str">
            <v>Bourgogne Franche-Comté</v>
          </cell>
          <cell r="D56">
            <v>4073.7900000000009</v>
          </cell>
          <cell r="E56">
            <v>0</v>
          </cell>
          <cell r="F56">
            <v>0</v>
          </cell>
          <cell r="G56">
            <v>0</v>
          </cell>
          <cell r="H56">
            <v>4073.7900000000009</v>
          </cell>
          <cell r="I56">
            <v>4073.7900000000009</v>
          </cell>
          <cell r="J56">
            <v>4.0737900000000007</v>
          </cell>
        </row>
        <row r="57">
          <cell r="A57" t="str">
            <v>390780146</v>
          </cell>
          <cell r="B57" t="str">
            <v>CH LONS</v>
          </cell>
          <cell r="C57" t="str">
            <v>Bourgogne Franche-Comté</v>
          </cell>
          <cell r="D57">
            <v>37828.050000000017</v>
          </cell>
          <cell r="E57">
            <v>0</v>
          </cell>
          <cell r="F57">
            <v>0</v>
          </cell>
          <cell r="G57">
            <v>0</v>
          </cell>
          <cell r="H57">
            <v>37828.050000000017</v>
          </cell>
          <cell r="I57">
            <v>37828.050000000017</v>
          </cell>
          <cell r="J57">
            <v>37.828050000000019</v>
          </cell>
        </row>
        <row r="58">
          <cell r="A58" t="str">
            <v>390780609</v>
          </cell>
          <cell r="B58" t="str">
            <v>CH PASTEUR DOLE</v>
          </cell>
          <cell r="C58" t="str">
            <v>Bourgogne Franche-Comté</v>
          </cell>
          <cell r="D58">
            <v>38725.544000000024</v>
          </cell>
          <cell r="E58">
            <v>0</v>
          </cell>
          <cell r="F58">
            <v>0</v>
          </cell>
          <cell r="G58">
            <v>0</v>
          </cell>
          <cell r="H58">
            <v>38725.544000000024</v>
          </cell>
          <cell r="I58">
            <v>38725.544000000024</v>
          </cell>
          <cell r="J58">
            <v>38.725544000000021</v>
          </cell>
        </row>
        <row r="59">
          <cell r="A59" t="str">
            <v>580780039</v>
          </cell>
          <cell r="B59" t="str">
            <v>CH DE L'AGGLOMÉRATION DE NEVERS</v>
          </cell>
          <cell r="C59" t="str">
            <v>Bourgogne Franche-Comté</v>
          </cell>
          <cell r="D59">
            <v>80182.749999999942</v>
          </cell>
          <cell r="E59">
            <v>0</v>
          </cell>
          <cell r="F59">
            <v>0</v>
          </cell>
          <cell r="G59">
            <v>0</v>
          </cell>
          <cell r="H59">
            <v>80182.749999999942</v>
          </cell>
          <cell r="I59">
            <v>80182.749999999942</v>
          </cell>
          <cell r="J59">
            <v>80.182749999999942</v>
          </cell>
        </row>
        <row r="60">
          <cell r="A60" t="str">
            <v>580780138</v>
          </cell>
          <cell r="B60" t="str">
            <v>POLYCLINIQUE DU VAL DE LOIRE</v>
          </cell>
          <cell r="C60" t="str">
            <v>Bourgogne Franche-Comté</v>
          </cell>
          <cell r="D60">
            <v>0</v>
          </cell>
          <cell r="E60">
            <v>29640</v>
          </cell>
          <cell r="F60">
            <v>0</v>
          </cell>
          <cell r="G60">
            <v>0</v>
          </cell>
          <cell r="H60">
            <v>29640</v>
          </cell>
          <cell r="I60">
            <v>29640</v>
          </cell>
          <cell r="J60">
            <v>29.64</v>
          </cell>
        </row>
        <row r="61">
          <cell r="A61" t="str">
            <v>700004591</v>
          </cell>
          <cell r="B61" t="str">
            <v>GROUPEMENT HOSPITALIER DE LA HAUTE SAONE</v>
          </cell>
          <cell r="C61" t="str">
            <v>Bourgogne Franche-Comté</v>
          </cell>
          <cell r="D61">
            <v>72385.320000000065</v>
          </cell>
          <cell r="E61">
            <v>0</v>
          </cell>
          <cell r="F61">
            <v>0</v>
          </cell>
          <cell r="G61">
            <v>0</v>
          </cell>
          <cell r="H61">
            <v>72385.320000000065</v>
          </cell>
          <cell r="I61">
            <v>72385.320000000065</v>
          </cell>
          <cell r="J61">
            <v>72.385320000000064</v>
          </cell>
        </row>
        <row r="62">
          <cell r="A62" t="str">
            <v>710780263</v>
          </cell>
          <cell r="B62" t="str">
            <v>CH LES CHANAUX MACON</v>
          </cell>
          <cell r="C62" t="str">
            <v>Bourgogne Franche-Comté</v>
          </cell>
          <cell r="D62">
            <v>23278.799999999988</v>
          </cell>
          <cell r="E62">
            <v>0</v>
          </cell>
          <cell r="F62">
            <v>0</v>
          </cell>
          <cell r="G62">
            <v>0</v>
          </cell>
          <cell r="H62">
            <v>23278.799999999988</v>
          </cell>
          <cell r="I62">
            <v>23278.799999999988</v>
          </cell>
          <cell r="J62">
            <v>23.27879999999999</v>
          </cell>
        </row>
        <row r="63">
          <cell r="A63" t="str">
            <v>710780917</v>
          </cell>
          <cell r="B63" t="str">
            <v>HÔPITAL PRIVÉ SAINTE MARIE</v>
          </cell>
          <cell r="C63" t="str">
            <v>Bourgogne Franche-Comté</v>
          </cell>
          <cell r="D63">
            <v>0</v>
          </cell>
          <cell r="E63">
            <v>29680.47000000003</v>
          </cell>
          <cell r="F63">
            <v>0</v>
          </cell>
          <cell r="G63">
            <v>0</v>
          </cell>
          <cell r="H63">
            <v>29680.47000000003</v>
          </cell>
          <cell r="I63">
            <v>29680.47000000003</v>
          </cell>
          <cell r="J63">
            <v>29.680470000000032</v>
          </cell>
        </row>
        <row r="64">
          <cell r="A64" t="str">
            <v>710780958</v>
          </cell>
          <cell r="B64" t="str">
            <v>CH WILLIAM MOREY</v>
          </cell>
          <cell r="C64" t="str">
            <v>Bourgogne Franche-Comté</v>
          </cell>
          <cell r="D64">
            <v>46711.86599999998</v>
          </cell>
          <cell r="E64">
            <v>0</v>
          </cell>
          <cell r="F64">
            <v>0</v>
          </cell>
          <cell r="G64">
            <v>0</v>
          </cell>
          <cell r="H64">
            <v>46711.86599999998</v>
          </cell>
          <cell r="I64">
            <v>46711.86599999998</v>
          </cell>
          <cell r="J64">
            <v>46.711865999999979</v>
          </cell>
        </row>
        <row r="65">
          <cell r="A65" t="str">
            <v>710976705</v>
          </cell>
          <cell r="B65" t="str">
            <v>CH JEAN BOUVERI - GALUZOT</v>
          </cell>
          <cell r="C65" t="str">
            <v>Bourgogne Franche-Comté</v>
          </cell>
          <cell r="D65">
            <v>1642.895399999994</v>
          </cell>
          <cell r="E65">
            <v>0</v>
          </cell>
          <cell r="F65">
            <v>0</v>
          </cell>
          <cell r="G65">
            <v>0</v>
          </cell>
          <cell r="H65">
            <v>1642.895399999994</v>
          </cell>
          <cell r="I65">
            <v>1642.895399999994</v>
          </cell>
          <cell r="J65">
            <v>1.642895399999994</v>
          </cell>
        </row>
        <row r="66">
          <cell r="A66" t="str">
            <v>890000037</v>
          </cell>
          <cell r="B66" t="str">
            <v>CH AUXERRE</v>
          </cell>
          <cell r="C66" t="str">
            <v>Bourgogne Franche-Comté</v>
          </cell>
          <cell r="D66">
            <v>3360.8420000000006</v>
          </cell>
          <cell r="E66">
            <v>0</v>
          </cell>
          <cell r="F66">
            <v>0</v>
          </cell>
          <cell r="G66">
            <v>0</v>
          </cell>
          <cell r="H66">
            <v>3360.8420000000006</v>
          </cell>
          <cell r="I66">
            <v>3360.8420000000006</v>
          </cell>
          <cell r="J66">
            <v>3.3608420000000008</v>
          </cell>
        </row>
        <row r="67">
          <cell r="A67" t="str">
            <v>890970569</v>
          </cell>
          <cell r="B67" t="str">
            <v>CH SENS</v>
          </cell>
          <cell r="C67" t="str">
            <v>Bourgogne Franche-Comté</v>
          </cell>
          <cell r="D67">
            <v>59996.099999999977</v>
          </cell>
          <cell r="E67">
            <v>0</v>
          </cell>
          <cell r="F67">
            <v>0</v>
          </cell>
          <cell r="G67">
            <v>0</v>
          </cell>
          <cell r="H67">
            <v>59996.099999999977</v>
          </cell>
          <cell r="I67">
            <v>59996.099999999977</v>
          </cell>
          <cell r="J67">
            <v>59.996099999999977</v>
          </cell>
        </row>
        <row r="68">
          <cell r="A68" t="str">
            <v>900000365</v>
          </cell>
          <cell r="B68" t="str">
            <v>HÔPITAL NORD FRANCHE COMTE</v>
          </cell>
          <cell r="C68" t="str">
            <v>Bourgogne Franche-Comté</v>
          </cell>
          <cell r="D68">
            <v>195036.53000000003</v>
          </cell>
          <cell r="E68">
            <v>0</v>
          </cell>
          <cell r="F68">
            <v>0</v>
          </cell>
          <cell r="G68">
            <v>0</v>
          </cell>
          <cell r="H68">
            <v>195036.53000000003</v>
          </cell>
          <cell r="I68">
            <v>195036.53000000003</v>
          </cell>
          <cell r="J68">
            <v>195.03653000000003</v>
          </cell>
        </row>
        <row r="69">
          <cell r="A69" t="str">
            <v>220000020</v>
          </cell>
          <cell r="B69" t="str">
            <v>CH ST BRIEUC</v>
          </cell>
          <cell r="C69" t="str">
            <v>Bretagne</v>
          </cell>
          <cell r="D69">
            <v>145737.58799999976</v>
          </cell>
          <cell r="E69">
            <v>0</v>
          </cell>
          <cell r="F69">
            <v>0</v>
          </cell>
          <cell r="G69">
            <v>0</v>
          </cell>
          <cell r="H69">
            <v>145737.58799999976</v>
          </cell>
          <cell r="I69">
            <v>145737.58799999976</v>
          </cell>
          <cell r="J69">
            <v>145.73758799999976</v>
          </cell>
        </row>
        <row r="70">
          <cell r="A70" t="str">
            <v>220000046</v>
          </cell>
          <cell r="B70" t="str">
            <v>CH RENÉ PLÉVEN DINAN</v>
          </cell>
          <cell r="C70" t="str">
            <v>Bretagne</v>
          </cell>
          <cell r="D70">
            <v>2909.8500000000004</v>
          </cell>
          <cell r="E70">
            <v>0</v>
          </cell>
          <cell r="F70">
            <v>0</v>
          </cell>
          <cell r="G70">
            <v>0</v>
          </cell>
          <cell r="H70">
            <v>2909.8500000000004</v>
          </cell>
          <cell r="I70">
            <v>2909.8500000000004</v>
          </cell>
          <cell r="J70">
            <v>2.9098500000000005</v>
          </cell>
        </row>
        <row r="71">
          <cell r="A71" t="str">
            <v>220000079</v>
          </cell>
          <cell r="B71" t="str">
            <v>CH GUINGAMP</v>
          </cell>
          <cell r="C71" t="str">
            <v>Bretagne</v>
          </cell>
          <cell r="D71">
            <v>17765.400000000001</v>
          </cell>
          <cell r="E71">
            <v>0</v>
          </cell>
          <cell r="F71">
            <v>0</v>
          </cell>
          <cell r="G71">
            <v>0</v>
          </cell>
          <cell r="H71">
            <v>17765.400000000001</v>
          </cell>
          <cell r="I71">
            <v>17765.400000000001</v>
          </cell>
          <cell r="J71">
            <v>17.765400000000003</v>
          </cell>
        </row>
        <row r="72">
          <cell r="A72" t="str">
            <v>220000103</v>
          </cell>
          <cell r="B72" t="str">
            <v>CH LANNION</v>
          </cell>
          <cell r="C72" t="str">
            <v>Bretagne</v>
          </cell>
          <cell r="D72">
            <v>17313.630000000005</v>
          </cell>
          <cell r="E72">
            <v>0</v>
          </cell>
          <cell r="F72">
            <v>0</v>
          </cell>
          <cell r="G72">
            <v>0</v>
          </cell>
          <cell r="H72">
            <v>17313.630000000005</v>
          </cell>
          <cell r="I72">
            <v>17313.630000000005</v>
          </cell>
          <cell r="J72">
            <v>17.313630000000003</v>
          </cell>
        </row>
        <row r="73">
          <cell r="A73" t="str">
            <v>220022800</v>
          </cell>
          <cell r="B73" t="str">
            <v>HÔPITAL PRIVÉ DES COTES D'ARMOR</v>
          </cell>
          <cell r="C73" t="str">
            <v>Bretagne</v>
          </cell>
          <cell r="D73">
            <v>0</v>
          </cell>
          <cell r="E73">
            <v>21416</v>
          </cell>
          <cell r="F73">
            <v>0</v>
          </cell>
          <cell r="G73">
            <v>0</v>
          </cell>
          <cell r="H73">
            <v>21416</v>
          </cell>
          <cell r="I73">
            <v>21416</v>
          </cell>
          <cell r="J73">
            <v>21.416</v>
          </cell>
        </row>
        <row r="74">
          <cell r="A74" t="str">
            <v>290000017</v>
          </cell>
          <cell r="B74" t="str">
            <v>CHU BREST</v>
          </cell>
          <cell r="C74" t="str">
            <v>Bretagne</v>
          </cell>
          <cell r="D74">
            <v>427426.6370000001</v>
          </cell>
          <cell r="E74">
            <v>0</v>
          </cell>
          <cell r="F74">
            <v>0</v>
          </cell>
          <cell r="G74">
            <v>0</v>
          </cell>
          <cell r="H74">
            <v>427426.6370000001</v>
          </cell>
          <cell r="I74">
            <v>427426.6370000001</v>
          </cell>
          <cell r="J74">
            <v>427.42663700000008</v>
          </cell>
        </row>
        <row r="75">
          <cell r="A75" t="str">
            <v>290000041</v>
          </cell>
          <cell r="B75" t="str">
            <v>CH FERDINAND GRALL LANDERNEAU</v>
          </cell>
          <cell r="C75" t="str">
            <v>Bretagne</v>
          </cell>
          <cell r="D75">
            <v>349598.11</v>
          </cell>
          <cell r="E75">
            <v>0</v>
          </cell>
          <cell r="F75">
            <v>0</v>
          </cell>
          <cell r="G75">
            <v>0</v>
          </cell>
          <cell r="H75">
            <v>349598.11</v>
          </cell>
          <cell r="I75">
            <v>349598.11</v>
          </cell>
          <cell r="J75">
            <v>349.59810999999996</v>
          </cell>
        </row>
        <row r="76">
          <cell r="A76" t="str">
            <v>290000074</v>
          </cell>
          <cell r="B76" t="str">
            <v>CH DOUARNENEZ</v>
          </cell>
          <cell r="C76" t="str">
            <v>Bretagne</v>
          </cell>
          <cell r="D76">
            <v>274.9860000000001</v>
          </cell>
          <cell r="E76">
            <v>0</v>
          </cell>
          <cell r="F76">
            <v>0</v>
          </cell>
          <cell r="G76">
            <v>0</v>
          </cell>
          <cell r="H76">
            <v>274.9860000000001</v>
          </cell>
          <cell r="I76">
            <v>274.9860000000001</v>
          </cell>
          <cell r="J76">
            <v>0.27498600000000012</v>
          </cell>
        </row>
        <row r="77">
          <cell r="A77" t="str">
            <v>290000140</v>
          </cell>
          <cell r="B77" t="str">
            <v>CLINIQUE PASTEUR-SAINT ESPRIT</v>
          </cell>
          <cell r="C77" t="str">
            <v>Bretagne</v>
          </cell>
          <cell r="D77">
            <v>0</v>
          </cell>
          <cell r="E77">
            <v>341908.30999999994</v>
          </cell>
          <cell r="F77">
            <v>0</v>
          </cell>
          <cell r="G77">
            <v>0</v>
          </cell>
          <cell r="H77">
            <v>341908.30999999994</v>
          </cell>
          <cell r="I77">
            <v>341908.30999999994</v>
          </cell>
          <cell r="J77">
            <v>341.90830999999991</v>
          </cell>
        </row>
        <row r="78">
          <cell r="A78" t="str">
            <v>290020700</v>
          </cell>
          <cell r="B78" t="str">
            <v>CHIC DE CORNOUAILLE QUIMPER</v>
          </cell>
          <cell r="C78" t="str">
            <v>Bretagne</v>
          </cell>
          <cell r="D78">
            <v>257263.80300000007</v>
          </cell>
          <cell r="E78">
            <v>0</v>
          </cell>
          <cell r="F78">
            <v>0</v>
          </cell>
          <cell r="G78">
            <v>0</v>
          </cell>
          <cell r="H78">
            <v>257263.80300000007</v>
          </cell>
          <cell r="I78">
            <v>257263.80300000007</v>
          </cell>
          <cell r="J78">
            <v>257.26380300000005</v>
          </cell>
        </row>
        <row r="79">
          <cell r="A79" t="str">
            <v>290021542</v>
          </cell>
          <cell r="B79" t="str">
            <v>CH DES PAYS DE MORLAIX</v>
          </cell>
          <cell r="C79" t="str">
            <v>Bretagne</v>
          </cell>
          <cell r="D79">
            <v>68948.900000000023</v>
          </cell>
          <cell r="E79">
            <v>0</v>
          </cell>
          <cell r="F79">
            <v>0</v>
          </cell>
          <cell r="G79">
            <v>0</v>
          </cell>
          <cell r="H79">
            <v>68948.900000000023</v>
          </cell>
          <cell r="I79">
            <v>68948.900000000023</v>
          </cell>
          <cell r="J79">
            <v>68.948900000000023</v>
          </cell>
        </row>
        <row r="80">
          <cell r="A80" t="str">
            <v>290023431</v>
          </cell>
          <cell r="B80" t="str">
            <v>CENTRE MÉDICO-CHIRURGICAL BAIE DE MORLAIX</v>
          </cell>
          <cell r="C80" t="str">
            <v>Bretagne</v>
          </cell>
          <cell r="D80">
            <v>0</v>
          </cell>
          <cell r="E80">
            <v>12221.399999999994</v>
          </cell>
          <cell r="F80">
            <v>0</v>
          </cell>
          <cell r="G80">
            <v>0</v>
          </cell>
          <cell r="H80">
            <v>12221.399999999994</v>
          </cell>
          <cell r="I80">
            <v>12221.399999999994</v>
          </cell>
          <cell r="J80">
            <v>12.221399999999994</v>
          </cell>
        </row>
        <row r="81">
          <cell r="A81" t="str">
            <v>350000022</v>
          </cell>
          <cell r="B81" t="str">
            <v>CH ST MALO</v>
          </cell>
          <cell r="C81" t="str">
            <v>Bretagne</v>
          </cell>
          <cell r="D81">
            <v>80658.998000000021</v>
          </cell>
          <cell r="E81">
            <v>0</v>
          </cell>
          <cell r="F81">
            <v>0</v>
          </cell>
          <cell r="G81">
            <v>0</v>
          </cell>
          <cell r="H81">
            <v>80658.998000000021</v>
          </cell>
          <cell r="I81">
            <v>80658.998000000021</v>
          </cell>
          <cell r="J81">
            <v>80.658998000000025</v>
          </cell>
        </row>
        <row r="82">
          <cell r="A82" t="str">
            <v>350000030</v>
          </cell>
          <cell r="B82" t="str">
            <v>CH FOUGERES</v>
          </cell>
          <cell r="C82" t="str">
            <v>Bretagne</v>
          </cell>
          <cell r="D82">
            <v>13967.239999999991</v>
          </cell>
          <cell r="E82">
            <v>0</v>
          </cell>
          <cell r="F82">
            <v>0</v>
          </cell>
          <cell r="G82">
            <v>0</v>
          </cell>
          <cell r="H82">
            <v>13967.239999999991</v>
          </cell>
          <cell r="I82">
            <v>13967.239999999991</v>
          </cell>
          <cell r="J82">
            <v>13.967239999999991</v>
          </cell>
        </row>
        <row r="83">
          <cell r="A83" t="str">
            <v>350002192</v>
          </cell>
          <cell r="B83" t="str">
            <v>POLYCLINIQUE SAINT LAURENT</v>
          </cell>
          <cell r="C83" t="str">
            <v>Bretagne</v>
          </cell>
          <cell r="D83">
            <v>0</v>
          </cell>
          <cell r="E83">
            <v>44447.950000000012</v>
          </cell>
          <cell r="F83">
            <v>0</v>
          </cell>
          <cell r="G83">
            <v>0</v>
          </cell>
          <cell r="H83">
            <v>44447.950000000012</v>
          </cell>
          <cell r="I83">
            <v>44447.950000000012</v>
          </cell>
          <cell r="J83">
            <v>44.447950000000013</v>
          </cell>
        </row>
        <row r="84">
          <cell r="A84" t="str">
            <v>350002812</v>
          </cell>
          <cell r="B84" t="str">
            <v>CRLCC E. MARQUIS</v>
          </cell>
          <cell r="C84" t="str">
            <v>Bretagne</v>
          </cell>
          <cell r="D84">
            <v>250308.45999999996</v>
          </cell>
          <cell r="E84">
            <v>0</v>
          </cell>
          <cell r="F84">
            <v>0</v>
          </cell>
          <cell r="G84">
            <v>0</v>
          </cell>
          <cell r="H84">
            <v>250308.45999999996</v>
          </cell>
          <cell r="I84">
            <v>250308.45999999996</v>
          </cell>
          <cell r="J84">
            <v>250.30845999999997</v>
          </cell>
        </row>
        <row r="85">
          <cell r="A85" t="str">
            <v>350005146</v>
          </cell>
          <cell r="B85" t="str">
            <v>POLYCLINIQUE SEVIGNE</v>
          </cell>
          <cell r="C85" t="str">
            <v>Bretagne</v>
          </cell>
          <cell r="D85">
            <v>0</v>
          </cell>
          <cell r="E85">
            <v>26366.301999999981</v>
          </cell>
          <cell r="F85">
            <v>0</v>
          </cell>
          <cell r="G85">
            <v>0</v>
          </cell>
          <cell r="H85">
            <v>26366.301999999981</v>
          </cell>
          <cell r="I85">
            <v>26366.301999999981</v>
          </cell>
          <cell r="J85">
            <v>26.366301999999983</v>
          </cell>
        </row>
        <row r="86">
          <cell r="A86" t="str">
            <v>350005179</v>
          </cell>
          <cell r="B86" t="str">
            <v>CHRU DE RENNES</v>
          </cell>
          <cell r="C86" t="str">
            <v>Bretagne</v>
          </cell>
          <cell r="D86">
            <v>337577.63400000054</v>
          </cell>
          <cell r="E86">
            <v>0</v>
          </cell>
          <cell r="F86">
            <v>0</v>
          </cell>
          <cell r="G86">
            <v>0</v>
          </cell>
          <cell r="H86">
            <v>337577.63400000054</v>
          </cell>
          <cell r="I86">
            <v>337577.63400000054</v>
          </cell>
          <cell r="J86">
            <v>337.57763400000056</v>
          </cell>
        </row>
        <row r="87">
          <cell r="A87" t="str">
            <v>560005746</v>
          </cell>
          <cell r="B87" t="str">
            <v>CH BRETAGNE SUD LORIENT</v>
          </cell>
          <cell r="C87" t="str">
            <v>Bretagne</v>
          </cell>
          <cell r="D87">
            <v>206364.86899999995</v>
          </cell>
          <cell r="E87">
            <v>0</v>
          </cell>
          <cell r="F87">
            <v>0</v>
          </cell>
          <cell r="G87">
            <v>0</v>
          </cell>
          <cell r="H87">
            <v>206364.86899999995</v>
          </cell>
          <cell r="I87">
            <v>206364.86899999995</v>
          </cell>
          <cell r="J87">
            <v>206.36486899999994</v>
          </cell>
        </row>
        <row r="88">
          <cell r="A88" t="str">
            <v>560008799</v>
          </cell>
          <cell r="B88" t="str">
            <v>CLINIQUE OCEANE</v>
          </cell>
          <cell r="C88" t="str">
            <v>Bretagne</v>
          </cell>
          <cell r="D88">
            <v>0</v>
          </cell>
          <cell r="E88">
            <v>40599.979999999981</v>
          </cell>
          <cell r="F88">
            <v>0</v>
          </cell>
          <cell r="G88">
            <v>0</v>
          </cell>
          <cell r="H88">
            <v>40599.979999999981</v>
          </cell>
          <cell r="I88">
            <v>40599.979999999981</v>
          </cell>
          <cell r="J88">
            <v>40.599979999999981</v>
          </cell>
        </row>
        <row r="89">
          <cell r="A89" t="str">
            <v>560023210</v>
          </cell>
          <cell r="B89" t="str">
            <v>CH BRETAGNE ATLANTIQUE VANNES</v>
          </cell>
          <cell r="C89" t="str">
            <v>Bretagne</v>
          </cell>
          <cell r="D89">
            <v>78710.125999999989</v>
          </cell>
          <cell r="E89">
            <v>0</v>
          </cell>
          <cell r="F89">
            <v>0</v>
          </cell>
          <cell r="G89">
            <v>0</v>
          </cell>
          <cell r="H89">
            <v>78710.125999999989</v>
          </cell>
          <cell r="I89">
            <v>78710.125999999989</v>
          </cell>
          <cell r="J89">
            <v>78.710125999999988</v>
          </cell>
        </row>
        <row r="90">
          <cell r="A90" t="str">
            <v>180000028</v>
          </cell>
          <cell r="B90" t="str">
            <v>CH J. COEUR BOURGES</v>
          </cell>
          <cell r="C90" t="str">
            <v>Centre - Val de Loire</v>
          </cell>
          <cell r="D90">
            <v>44455.420000000013</v>
          </cell>
          <cell r="E90">
            <v>0</v>
          </cell>
          <cell r="F90">
            <v>550.97000000000025</v>
          </cell>
          <cell r="G90">
            <v>0</v>
          </cell>
          <cell r="H90">
            <v>45006.390000000014</v>
          </cell>
          <cell r="I90">
            <v>45006.390000000014</v>
          </cell>
          <cell r="J90">
            <v>45.006390000000017</v>
          </cell>
        </row>
        <row r="91">
          <cell r="A91" t="str">
            <v>180000051</v>
          </cell>
          <cell r="B91" t="str">
            <v>CH VIERZON</v>
          </cell>
          <cell r="C91" t="str">
            <v>Centre - Val de Loire</v>
          </cell>
          <cell r="D91">
            <v>2618.869999999999</v>
          </cell>
          <cell r="E91">
            <v>0</v>
          </cell>
          <cell r="F91">
            <v>0</v>
          </cell>
          <cell r="G91">
            <v>0</v>
          </cell>
          <cell r="H91">
            <v>2618.869999999999</v>
          </cell>
          <cell r="I91">
            <v>2618.869999999999</v>
          </cell>
          <cell r="J91">
            <v>2.6188699999999989</v>
          </cell>
        </row>
        <row r="92">
          <cell r="A92" t="str">
            <v>280000134</v>
          </cell>
          <cell r="B92" t="str">
            <v>CH CHARTRES</v>
          </cell>
          <cell r="C92" t="str">
            <v>Centre - Val de Loire</v>
          </cell>
          <cell r="D92">
            <v>113988.51000000024</v>
          </cell>
          <cell r="E92">
            <v>0</v>
          </cell>
          <cell r="F92">
            <v>0</v>
          </cell>
          <cell r="G92">
            <v>0</v>
          </cell>
          <cell r="H92">
            <v>113988.51000000024</v>
          </cell>
          <cell r="I92">
            <v>113988.51000000024</v>
          </cell>
          <cell r="J92">
            <v>113.98851000000025</v>
          </cell>
        </row>
        <row r="93">
          <cell r="A93" t="str">
            <v>280000183</v>
          </cell>
          <cell r="B93" t="str">
            <v>CH VICTOR JOUSSELIN</v>
          </cell>
          <cell r="C93" t="str">
            <v>Centre - Val de Loire</v>
          </cell>
          <cell r="D93">
            <v>27861.070000000007</v>
          </cell>
          <cell r="E93">
            <v>0</v>
          </cell>
          <cell r="F93">
            <v>0</v>
          </cell>
          <cell r="G93">
            <v>0</v>
          </cell>
          <cell r="H93">
            <v>27861.070000000007</v>
          </cell>
          <cell r="I93">
            <v>27861.070000000007</v>
          </cell>
          <cell r="J93">
            <v>27.861070000000009</v>
          </cell>
        </row>
        <row r="94">
          <cell r="A94" t="str">
            <v>370000481</v>
          </cell>
          <cell r="B94" t="str">
            <v>CHU DE TOURS</v>
          </cell>
          <cell r="C94" t="str">
            <v>Centre - Val de Loire</v>
          </cell>
          <cell r="D94">
            <v>368175.95500000007</v>
          </cell>
          <cell r="E94">
            <v>0</v>
          </cell>
          <cell r="F94">
            <v>0</v>
          </cell>
          <cell r="G94">
            <v>0</v>
          </cell>
          <cell r="H94">
            <v>368175.95500000007</v>
          </cell>
          <cell r="I94">
            <v>368175.95500000007</v>
          </cell>
          <cell r="J94">
            <v>368.1759550000001</v>
          </cell>
        </row>
        <row r="95">
          <cell r="A95" t="str">
            <v>370007569</v>
          </cell>
          <cell r="B95" t="str">
            <v>PÔLE SANTÉ LÉONARD DE VINCI</v>
          </cell>
          <cell r="C95" t="str">
            <v>Centre - Val de Loire</v>
          </cell>
          <cell r="D95">
            <v>0</v>
          </cell>
          <cell r="E95">
            <v>6401.6700000000419</v>
          </cell>
          <cell r="F95">
            <v>0</v>
          </cell>
          <cell r="G95">
            <v>0</v>
          </cell>
          <cell r="H95">
            <v>6401.6700000000419</v>
          </cell>
          <cell r="I95">
            <v>6401.6700000000419</v>
          </cell>
          <cell r="J95">
            <v>6.4016700000000419</v>
          </cell>
        </row>
        <row r="96">
          <cell r="A96" t="str">
            <v>410000087</v>
          </cell>
          <cell r="B96" t="str">
            <v>CH DE BLOIS</v>
          </cell>
          <cell r="C96" t="str">
            <v>Centre - Val de Loire</v>
          </cell>
          <cell r="D96">
            <v>41665.398999999976</v>
          </cell>
          <cell r="E96">
            <v>0</v>
          </cell>
          <cell r="F96">
            <v>0</v>
          </cell>
          <cell r="G96">
            <v>0</v>
          </cell>
          <cell r="H96">
            <v>41665.398999999976</v>
          </cell>
          <cell r="I96">
            <v>41665.398999999976</v>
          </cell>
          <cell r="J96">
            <v>41.665398999999972</v>
          </cell>
        </row>
        <row r="97">
          <cell r="A97" t="str">
            <v>410000095</v>
          </cell>
          <cell r="B97" t="str">
            <v>CH VENDOME</v>
          </cell>
          <cell r="C97" t="str">
            <v>Centre - Val de Loire</v>
          </cell>
          <cell r="D97">
            <v>16004.180000000022</v>
          </cell>
          <cell r="E97">
            <v>0</v>
          </cell>
          <cell r="F97">
            <v>0</v>
          </cell>
          <cell r="G97">
            <v>0</v>
          </cell>
          <cell r="H97">
            <v>16004.180000000022</v>
          </cell>
          <cell r="I97">
            <v>16004.180000000022</v>
          </cell>
          <cell r="J97">
            <v>16.004180000000023</v>
          </cell>
        </row>
        <row r="98">
          <cell r="A98" t="str">
            <v>410000202</v>
          </cell>
          <cell r="B98" t="str">
            <v>POLYCLINIQUE DE BLOIS</v>
          </cell>
          <cell r="C98" t="str">
            <v>Centre - Val de Loire</v>
          </cell>
          <cell r="D98">
            <v>0</v>
          </cell>
          <cell r="E98">
            <v>251992.83000000002</v>
          </cell>
          <cell r="F98">
            <v>0</v>
          </cell>
          <cell r="G98">
            <v>0</v>
          </cell>
          <cell r="H98">
            <v>251992.83000000002</v>
          </cell>
          <cell r="I98">
            <v>251992.83000000002</v>
          </cell>
          <cell r="J98">
            <v>251.99283000000003</v>
          </cell>
        </row>
        <row r="99">
          <cell r="A99" t="str">
            <v>450000088</v>
          </cell>
          <cell r="B99" t="str">
            <v>CHR ORLEANS</v>
          </cell>
          <cell r="C99" t="str">
            <v>Centre - Val de Loire</v>
          </cell>
          <cell r="D99">
            <v>94757.560000000056</v>
          </cell>
          <cell r="E99">
            <v>0</v>
          </cell>
          <cell r="F99">
            <v>0</v>
          </cell>
          <cell r="G99">
            <v>0</v>
          </cell>
          <cell r="H99">
            <v>94757.560000000056</v>
          </cell>
          <cell r="I99">
            <v>94757.560000000056</v>
          </cell>
          <cell r="J99">
            <v>94.757560000000055</v>
          </cell>
        </row>
        <row r="100">
          <cell r="A100" t="str">
            <v>450000104</v>
          </cell>
          <cell r="B100" t="str">
            <v>CH AGGLOMERATION MONTARGOISE</v>
          </cell>
          <cell r="C100" t="str">
            <v>Centre - Val de Loire</v>
          </cell>
          <cell r="D100">
            <v>40506.630000000005</v>
          </cell>
          <cell r="E100">
            <v>0</v>
          </cell>
          <cell r="F100">
            <v>0</v>
          </cell>
          <cell r="G100">
            <v>0</v>
          </cell>
          <cell r="H100">
            <v>40506.630000000005</v>
          </cell>
          <cell r="I100">
            <v>40506.630000000005</v>
          </cell>
          <cell r="J100">
            <v>40.506630000000001</v>
          </cell>
        </row>
        <row r="101">
          <cell r="A101" t="str">
            <v>450010079</v>
          </cell>
          <cell r="B101" t="str">
            <v>POLYCLINIQUE LONGUES ALLEES</v>
          </cell>
          <cell r="C101" t="str">
            <v>Centre - Val de Loire</v>
          </cell>
          <cell r="D101">
            <v>0</v>
          </cell>
          <cell r="E101">
            <v>25897.710000000006</v>
          </cell>
          <cell r="F101">
            <v>0</v>
          </cell>
          <cell r="G101">
            <v>0</v>
          </cell>
          <cell r="H101">
            <v>25897.710000000006</v>
          </cell>
          <cell r="I101">
            <v>25897.710000000006</v>
          </cell>
          <cell r="J101">
            <v>25.897710000000007</v>
          </cell>
        </row>
        <row r="102">
          <cell r="A102" t="str">
            <v>2A0000386</v>
          </cell>
          <cell r="B102" t="str">
            <v>CHS DE CASTELLUCCIO</v>
          </cell>
          <cell r="C102" t="str">
            <v>Corse</v>
          </cell>
          <cell r="D102">
            <v>70552.29800000001</v>
          </cell>
          <cell r="E102">
            <v>0</v>
          </cell>
          <cell r="F102">
            <v>0</v>
          </cell>
          <cell r="G102">
            <v>0</v>
          </cell>
          <cell r="H102">
            <v>70552.29800000001</v>
          </cell>
          <cell r="I102">
            <v>70552.29800000001</v>
          </cell>
          <cell r="J102">
            <v>70.552298000000008</v>
          </cell>
        </row>
        <row r="103">
          <cell r="A103" t="str">
            <v>2B0000020</v>
          </cell>
          <cell r="B103" t="str">
            <v>CH BASTIA</v>
          </cell>
          <cell r="C103" t="str">
            <v>Corse</v>
          </cell>
          <cell r="D103">
            <v>75363.95000000007</v>
          </cell>
          <cell r="E103">
            <v>0</v>
          </cell>
          <cell r="F103">
            <v>0</v>
          </cell>
          <cell r="G103">
            <v>0</v>
          </cell>
          <cell r="H103">
            <v>75363.95000000007</v>
          </cell>
          <cell r="I103">
            <v>75363.95000000007</v>
          </cell>
          <cell r="J103">
            <v>75.363950000000074</v>
          </cell>
        </row>
        <row r="104">
          <cell r="A104" t="str">
            <v>2B0004246</v>
          </cell>
          <cell r="B104" t="str">
            <v>CHIC DE CORTÉ-TATTONE</v>
          </cell>
          <cell r="C104" t="str">
            <v>Corse</v>
          </cell>
          <cell r="D104">
            <v>65743.72</v>
          </cell>
          <cell r="E104">
            <v>0</v>
          </cell>
          <cell r="F104">
            <v>0</v>
          </cell>
          <cell r="G104">
            <v>0</v>
          </cell>
          <cell r="H104">
            <v>65743.72</v>
          </cell>
          <cell r="I104">
            <v>65743.72</v>
          </cell>
          <cell r="J104">
            <v>65.743719999999996</v>
          </cell>
        </row>
        <row r="105">
          <cell r="A105" t="str">
            <v>080000037</v>
          </cell>
          <cell r="B105" t="str">
            <v>CH DE SEDAN</v>
          </cell>
          <cell r="C105" t="str">
            <v>Grand Est</v>
          </cell>
          <cell r="D105">
            <v>15713.190000000002</v>
          </cell>
          <cell r="E105">
            <v>0</v>
          </cell>
          <cell r="F105">
            <v>0</v>
          </cell>
          <cell r="G105">
            <v>0</v>
          </cell>
          <cell r="H105">
            <v>15713.190000000002</v>
          </cell>
          <cell r="I105">
            <v>15713.190000000002</v>
          </cell>
          <cell r="J105">
            <v>15.713190000000003</v>
          </cell>
        </row>
        <row r="106">
          <cell r="A106" t="str">
            <v>080000615</v>
          </cell>
          <cell r="B106" t="str">
            <v>CH CHARLEVILLE MEZIERES</v>
          </cell>
          <cell r="C106" t="str">
            <v>Grand Est</v>
          </cell>
          <cell r="D106">
            <v>17052.238000000012</v>
          </cell>
          <cell r="E106">
            <v>0</v>
          </cell>
          <cell r="F106">
            <v>0</v>
          </cell>
          <cell r="G106">
            <v>0</v>
          </cell>
          <cell r="H106">
            <v>17052.238000000012</v>
          </cell>
          <cell r="I106">
            <v>17052.238000000012</v>
          </cell>
          <cell r="J106">
            <v>17.052238000000013</v>
          </cell>
        </row>
        <row r="107">
          <cell r="A107" t="str">
            <v>080010473</v>
          </cell>
          <cell r="B107" t="str">
            <v>GCS TERRIT ARDEN NORD SITE CH CHARLEVI</v>
          </cell>
          <cell r="C107" t="str">
            <v>Grand Est</v>
          </cell>
          <cell r="D107">
            <v>14804.5</v>
          </cell>
          <cell r="E107">
            <v>0</v>
          </cell>
          <cell r="F107">
            <v>0</v>
          </cell>
          <cell r="G107">
            <v>0</v>
          </cell>
          <cell r="H107">
            <v>14804.5</v>
          </cell>
          <cell r="I107">
            <v>14804.5</v>
          </cell>
          <cell r="J107">
            <v>14.804500000000001</v>
          </cell>
        </row>
        <row r="108">
          <cell r="A108" t="str">
            <v>100000017</v>
          </cell>
          <cell r="B108" t="str">
            <v>CH DE TROYES</v>
          </cell>
          <cell r="C108" t="str">
            <v>Grand Est</v>
          </cell>
          <cell r="D108">
            <v>36682.394</v>
          </cell>
          <cell r="E108">
            <v>0</v>
          </cell>
          <cell r="F108">
            <v>0</v>
          </cell>
          <cell r="G108">
            <v>0</v>
          </cell>
          <cell r="H108">
            <v>36682.394</v>
          </cell>
          <cell r="I108">
            <v>36682.394</v>
          </cell>
          <cell r="J108">
            <v>36.682394000000002</v>
          </cell>
        </row>
        <row r="109">
          <cell r="A109" t="str">
            <v>510000029</v>
          </cell>
          <cell r="B109" t="str">
            <v>CHR DE REIMS</v>
          </cell>
          <cell r="C109" t="str">
            <v>Grand Est</v>
          </cell>
          <cell r="D109">
            <v>345762.03599999985</v>
          </cell>
          <cell r="E109">
            <v>0</v>
          </cell>
          <cell r="F109">
            <v>0</v>
          </cell>
          <cell r="G109">
            <v>0</v>
          </cell>
          <cell r="H109">
            <v>345762.03599999985</v>
          </cell>
          <cell r="I109">
            <v>345762.03599999985</v>
          </cell>
          <cell r="J109">
            <v>345.76203599999985</v>
          </cell>
        </row>
        <row r="110">
          <cell r="A110" t="str">
            <v>510000037</v>
          </cell>
          <cell r="B110" t="str">
            <v>CH CHALONS EN CHAMPAGNE</v>
          </cell>
          <cell r="C110" t="str">
            <v>Grand Est</v>
          </cell>
          <cell r="D110">
            <v>22507.945</v>
          </cell>
          <cell r="E110">
            <v>0</v>
          </cell>
          <cell r="F110">
            <v>0</v>
          </cell>
          <cell r="G110">
            <v>0</v>
          </cell>
          <cell r="H110">
            <v>22507.945</v>
          </cell>
          <cell r="I110">
            <v>22507.945</v>
          </cell>
          <cell r="J110">
            <v>22.507944999999999</v>
          </cell>
        </row>
        <row r="111">
          <cell r="A111" t="str">
            <v>510000060</v>
          </cell>
          <cell r="B111" t="str">
            <v>CH AUBAN MOET A EPERNAY</v>
          </cell>
          <cell r="C111" t="str">
            <v>Grand Est</v>
          </cell>
          <cell r="D111">
            <v>89061.88</v>
          </cell>
          <cell r="E111">
            <v>0</v>
          </cell>
          <cell r="F111">
            <v>0</v>
          </cell>
          <cell r="G111">
            <v>0</v>
          </cell>
          <cell r="H111">
            <v>89061.88</v>
          </cell>
          <cell r="I111">
            <v>89061.88</v>
          </cell>
          <cell r="J111">
            <v>89.061880000000002</v>
          </cell>
        </row>
        <row r="112">
          <cell r="A112" t="str">
            <v>510000185</v>
          </cell>
          <cell r="B112" t="str">
            <v>POLYCLINIQUE COURLANCY - REIMS</v>
          </cell>
          <cell r="C112" t="str">
            <v>Grand Est</v>
          </cell>
          <cell r="D112">
            <v>0</v>
          </cell>
          <cell r="E112">
            <v>127895.57000000007</v>
          </cell>
          <cell r="F112">
            <v>0</v>
          </cell>
          <cell r="G112">
            <v>0</v>
          </cell>
          <cell r="H112">
            <v>127895.57000000007</v>
          </cell>
          <cell r="I112">
            <v>127895.57000000007</v>
          </cell>
          <cell r="J112">
            <v>127.89557000000006</v>
          </cell>
        </row>
        <row r="113">
          <cell r="A113" t="str">
            <v>510000516</v>
          </cell>
          <cell r="B113" t="str">
            <v>INSTITUT JEAN GODINOT</v>
          </cell>
          <cell r="C113" t="str">
            <v>Grand Est</v>
          </cell>
          <cell r="D113">
            <v>14549.200000000004</v>
          </cell>
          <cell r="E113">
            <v>0</v>
          </cell>
          <cell r="F113">
            <v>0</v>
          </cell>
          <cell r="G113">
            <v>0</v>
          </cell>
          <cell r="H113">
            <v>14549.200000000004</v>
          </cell>
          <cell r="I113">
            <v>14549.200000000004</v>
          </cell>
          <cell r="J113">
            <v>14.549200000000004</v>
          </cell>
        </row>
        <row r="114">
          <cell r="A114" t="str">
            <v>520780073</v>
          </cell>
          <cell r="B114" t="str">
            <v>CH DE ST DIZIER</v>
          </cell>
          <cell r="C114" t="str">
            <v>Grand Est</v>
          </cell>
          <cell r="D114">
            <v>2960.9000000000087</v>
          </cell>
          <cell r="E114">
            <v>0</v>
          </cell>
          <cell r="F114">
            <v>0</v>
          </cell>
          <cell r="G114">
            <v>0</v>
          </cell>
          <cell r="H114">
            <v>2960.9000000000087</v>
          </cell>
          <cell r="I114">
            <v>2960.9000000000087</v>
          </cell>
          <cell r="J114">
            <v>2.9609000000000085</v>
          </cell>
        </row>
        <row r="115">
          <cell r="A115" t="str">
            <v>540000486</v>
          </cell>
          <cell r="B115" t="str">
            <v>POLYCLINIQUE DE GENTILLY</v>
          </cell>
          <cell r="C115" t="str">
            <v>Grand Est</v>
          </cell>
          <cell r="D115">
            <v>0</v>
          </cell>
          <cell r="E115">
            <v>159685.5</v>
          </cell>
          <cell r="F115">
            <v>0</v>
          </cell>
          <cell r="G115">
            <v>0</v>
          </cell>
          <cell r="H115">
            <v>159685.5</v>
          </cell>
          <cell r="I115">
            <v>159685.5</v>
          </cell>
          <cell r="J115">
            <v>159.68549999999999</v>
          </cell>
        </row>
        <row r="116">
          <cell r="A116" t="str">
            <v>540001096</v>
          </cell>
          <cell r="B116" t="str">
            <v>CH DE MT ST MARTIN</v>
          </cell>
          <cell r="C116" t="str">
            <v>Grand Est</v>
          </cell>
          <cell r="D116">
            <v>36480</v>
          </cell>
          <cell r="E116">
            <v>0</v>
          </cell>
          <cell r="F116">
            <v>0</v>
          </cell>
          <cell r="G116">
            <v>0</v>
          </cell>
          <cell r="H116">
            <v>36480</v>
          </cell>
          <cell r="I116">
            <v>36480</v>
          </cell>
          <cell r="J116">
            <v>36.479999999999997</v>
          </cell>
        </row>
        <row r="117">
          <cell r="A117" t="str">
            <v>540023264</v>
          </cell>
          <cell r="B117" t="str">
            <v>CHU DE NANCY</v>
          </cell>
          <cell r="C117" t="str">
            <v>Grand Est</v>
          </cell>
          <cell r="D117">
            <v>357126.52999999933</v>
          </cell>
          <cell r="E117">
            <v>0</v>
          </cell>
          <cell r="F117">
            <v>0</v>
          </cell>
          <cell r="G117">
            <v>0</v>
          </cell>
          <cell r="H117">
            <v>357126.52999999933</v>
          </cell>
          <cell r="I117">
            <v>357126.52999999933</v>
          </cell>
          <cell r="J117">
            <v>357.12652999999932</v>
          </cell>
        </row>
        <row r="118">
          <cell r="A118" t="str">
            <v>540001286</v>
          </cell>
          <cell r="B118" t="str">
            <v>INSTITUT DE CANCEROLOGIE DE LORRAINE</v>
          </cell>
          <cell r="C118" t="str">
            <v>Grand Est</v>
          </cell>
          <cell r="D118">
            <v>93184.829999999842</v>
          </cell>
          <cell r="E118">
            <v>0</v>
          </cell>
          <cell r="F118">
            <v>0</v>
          </cell>
          <cell r="G118">
            <v>0</v>
          </cell>
          <cell r="H118">
            <v>93184.829999999842</v>
          </cell>
          <cell r="I118">
            <v>93184.829999999842</v>
          </cell>
          <cell r="J118">
            <v>93.184829999999835</v>
          </cell>
        </row>
        <row r="119">
          <cell r="A119" t="str">
            <v>550006795</v>
          </cell>
          <cell r="B119" t="str">
            <v>CH VERDUN/SAINT MIHIEL</v>
          </cell>
          <cell r="C119" t="str">
            <v>Grand Est</v>
          </cell>
          <cell r="D119">
            <v>581.97000000000116</v>
          </cell>
          <cell r="E119">
            <v>0</v>
          </cell>
          <cell r="F119">
            <v>0</v>
          </cell>
          <cell r="G119">
            <v>0</v>
          </cell>
          <cell r="H119">
            <v>581.97000000000116</v>
          </cell>
          <cell r="I119">
            <v>581.97000000000116</v>
          </cell>
          <cell r="J119">
            <v>0.58197000000000121</v>
          </cell>
        </row>
        <row r="120">
          <cell r="A120" t="str">
            <v>570000158</v>
          </cell>
          <cell r="B120" t="str">
            <v>CH ROBERT PAX</v>
          </cell>
          <cell r="C120" t="str">
            <v>Grand Est</v>
          </cell>
          <cell r="D120">
            <v>16206.631000000023</v>
          </cell>
          <cell r="E120">
            <v>0</v>
          </cell>
          <cell r="F120">
            <v>0</v>
          </cell>
          <cell r="G120">
            <v>0</v>
          </cell>
          <cell r="H120">
            <v>16206.631000000023</v>
          </cell>
          <cell r="I120">
            <v>16206.631000000023</v>
          </cell>
          <cell r="J120">
            <v>16.206631000000023</v>
          </cell>
        </row>
        <row r="121">
          <cell r="A121" t="str">
            <v>570000216</v>
          </cell>
          <cell r="B121" t="str">
            <v>HOSPITALOR - SAINT-AVOLD</v>
          </cell>
          <cell r="C121" t="str">
            <v>Grand Est</v>
          </cell>
          <cell r="D121">
            <v>20235</v>
          </cell>
          <cell r="E121">
            <v>0</v>
          </cell>
          <cell r="F121">
            <v>0</v>
          </cell>
          <cell r="G121">
            <v>0</v>
          </cell>
          <cell r="H121">
            <v>20235</v>
          </cell>
          <cell r="I121">
            <v>20235</v>
          </cell>
          <cell r="J121">
            <v>20.234999999999999</v>
          </cell>
        </row>
        <row r="122">
          <cell r="A122" t="str">
            <v>570000646</v>
          </cell>
          <cell r="B122" t="str">
            <v>HÔPITAL CLINIQUE CLAUDE BERNARD</v>
          </cell>
          <cell r="C122" t="str">
            <v>Grand Est</v>
          </cell>
          <cell r="D122">
            <v>0</v>
          </cell>
          <cell r="E122">
            <v>194173.48</v>
          </cell>
          <cell r="F122">
            <v>0</v>
          </cell>
          <cell r="G122">
            <v>0</v>
          </cell>
          <cell r="H122">
            <v>194173.48</v>
          </cell>
          <cell r="I122">
            <v>194173.48</v>
          </cell>
          <cell r="J122">
            <v>194.17348000000001</v>
          </cell>
        </row>
        <row r="123">
          <cell r="A123" t="str">
            <v>570001057</v>
          </cell>
          <cell r="B123" t="str">
            <v>HÔPITAL BELLE ISLE METZ</v>
          </cell>
          <cell r="C123" t="str">
            <v>Grand Est</v>
          </cell>
          <cell r="D123">
            <v>18291.439999999973</v>
          </cell>
          <cell r="E123">
            <v>0</v>
          </cell>
          <cell r="F123">
            <v>0</v>
          </cell>
          <cell r="G123">
            <v>0</v>
          </cell>
          <cell r="H123">
            <v>18291.439999999973</v>
          </cell>
          <cell r="I123">
            <v>18291.439999999973</v>
          </cell>
          <cell r="J123">
            <v>18.291439999999973</v>
          </cell>
        </row>
        <row r="124">
          <cell r="A124" t="str">
            <v>570005165</v>
          </cell>
          <cell r="B124" t="str">
            <v>CHR METZ THIONVILLE</v>
          </cell>
          <cell r="C124" t="str">
            <v>Grand Est</v>
          </cell>
          <cell r="D124">
            <v>140954.75</v>
          </cell>
          <cell r="E124">
            <v>0</v>
          </cell>
          <cell r="F124">
            <v>0</v>
          </cell>
          <cell r="G124">
            <v>0</v>
          </cell>
          <cell r="H124">
            <v>140954.75</v>
          </cell>
          <cell r="I124">
            <v>140954.75</v>
          </cell>
          <cell r="J124">
            <v>140.95474999999999</v>
          </cell>
        </row>
        <row r="125">
          <cell r="A125" t="str">
            <v>570015099</v>
          </cell>
          <cell r="B125" t="str">
            <v>CH SARREBOURG</v>
          </cell>
          <cell r="C125" t="str">
            <v>Grand Est</v>
          </cell>
          <cell r="D125">
            <v>12221.399999999994</v>
          </cell>
          <cell r="E125">
            <v>0</v>
          </cell>
          <cell r="F125">
            <v>0</v>
          </cell>
          <cell r="G125">
            <v>0</v>
          </cell>
          <cell r="H125">
            <v>12221.399999999994</v>
          </cell>
          <cell r="I125">
            <v>12221.399999999994</v>
          </cell>
          <cell r="J125">
            <v>12.221399999999994</v>
          </cell>
        </row>
        <row r="126">
          <cell r="A126" t="str">
            <v>570025254</v>
          </cell>
          <cell r="B126" t="str">
            <v>CHIC UNISANTÉ</v>
          </cell>
          <cell r="C126" t="str">
            <v>Grand Est</v>
          </cell>
          <cell r="D126">
            <v>22407</v>
          </cell>
          <cell r="E126">
            <v>0</v>
          </cell>
          <cell r="F126">
            <v>0</v>
          </cell>
          <cell r="G126">
            <v>0</v>
          </cell>
          <cell r="H126">
            <v>22407</v>
          </cell>
          <cell r="I126">
            <v>22407</v>
          </cell>
          <cell r="J126">
            <v>22.407</v>
          </cell>
        </row>
        <row r="127">
          <cell r="A127" t="str">
            <v>570026252</v>
          </cell>
          <cell r="B127" t="str">
            <v>HÔPITAL ROBERT SCHUMAN</v>
          </cell>
          <cell r="C127" t="str">
            <v>Grand Est</v>
          </cell>
          <cell r="D127">
            <v>124635.51000000001</v>
          </cell>
          <cell r="E127">
            <v>0</v>
          </cell>
          <cell r="F127">
            <v>0</v>
          </cell>
          <cell r="G127">
            <v>0</v>
          </cell>
          <cell r="H127">
            <v>124635.51000000001</v>
          </cell>
          <cell r="I127">
            <v>124635.51000000001</v>
          </cell>
          <cell r="J127">
            <v>124.63551000000001</v>
          </cell>
        </row>
        <row r="128">
          <cell r="A128" t="str">
            <v>670780055</v>
          </cell>
          <cell r="B128" t="str">
            <v>CHU DE STRASBOURG</v>
          </cell>
          <cell r="C128" t="str">
            <v>Grand Est</v>
          </cell>
          <cell r="D128">
            <v>593556.06000000052</v>
          </cell>
          <cell r="E128">
            <v>0</v>
          </cell>
          <cell r="F128">
            <v>0</v>
          </cell>
          <cell r="G128">
            <v>0</v>
          </cell>
          <cell r="H128">
            <v>593556.06000000052</v>
          </cell>
          <cell r="I128">
            <v>593556.06000000052</v>
          </cell>
          <cell r="J128">
            <v>593.55606000000057</v>
          </cell>
        </row>
        <row r="129">
          <cell r="A129" t="str">
            <v>670017755</v>
          </cell>
          <cell r="B129" t="str">
            <v>GROUPEMENT HOSPITALIER SELESTAT OBERNAI</v>
          </cell>
          <cell r="C129" t="str">
            <v>Grand Est</v>
          </cell>
          <cell r="D129">
            <v>84.234000000000378</v>
          </cell>
          <cell r="E129">
            <v>0</v>
          </cell>
          <cell r="F129">
            <v>0</v>
          </cell>
          <cell r="G129">
            <v>0</v>
          </cell>
          <cell r="H129">
            <v>84.234000000000378</v>
          </cell>
          <cell r="I129">
            <v>84.234000000000378</v>
          </cell>
          <cell r="J129">
            <v>8.4234000000000378E-2</v>
          </cell>
        </row>
        <row r="130">
          <cell r="A130" t="str">
            <v>670000033</v>
          </cell>
          <cell r="B130" t="str">
            <v>CRLCC PAUL STRAUSS DE STRASBOURG</v>
          </cell>
          <cell r="C130" t="str">
            <v>Grand Est</v>
          </cell>
          <cell r="D130">
            <v>67799.510000000009</v>
          </cell>
          <cell r="E130">
            <v>0</v>
          </cell>
          <cell r="F130">
            <v>0</v>
          </cell>
          <cell r="G130">
            <v>0</v>
          </cell>
          <cell r="H130">
            <v>67799.510000000009</v>
          </cell>
          <cell r="I130">
            <v>67799.510000000009</v>
          </cell>
          <cell r="J130">
            <v>67.799510000000012</v>
          </cell>
        </row>
        <row r="131">
          <cell r="A131" t="str">
            <v>670000082</v>
          </cell>
          <cell r="B131" t="str">
            <v>CLINIQUE ADASSA DE STRASBOURG</v>
          </cell>
          <cell r="C131" t="str">
            <v>Grand Est</v>
          </cell>
          <cell r="D131">
            <v>11843.599999999999</v>
          </cell>
          <cell r="E131">
            <v>0</v>
          </cell>
          <cell r="F131">
            <v>0</v>
          </cell>
          <cell r="G131">
            <v>0</v>
          </cell>
          <cell r="H131">
            <v>11843.599999999999</v>
          </cell>
          <cell r="I131">
            <v>11843.599999999999</v>
          </cell>
          <cell r="J131">
            <v>11.843599999999999</v>
          </cell>
        </row>
        <row r="132">
          <cell r="A132" t="str">
            <v>670780170</v>
          </cell>
          <cell r="B132" t="str">
            <v>CLINIQUE DE L'ORANGERIE STRASB.</v>
          </cell>
          <cell r="C132" t="str">
            <v>Grand Est</v>
          </cell>
          <cell r="D132">
            <v>0</v>
          </cell>
          <cell r="E132">
            <v>23860.829999999987</v>
          </cell>
          <cell r="F132">
            <v>0</v>
          </cell>
          <cell r="G132">
            <v>0</v>
          </cell>
          <cell r="H132">
            <v>23860.829999999987</v>
          </cell>
          <cell r="I132">
            <v>23860.829999999987</v>
          </cell>
          <cell r="J132">
            <v>23.860829999999986</v>
          </cell>
        </row>
        <row r="133">
          <cell r="A133" t="str">
            <v>670780212</v>
          </cell>
          <cell r="B133" t="str">
            <v>CLINIQUE SAINTE-ANNE - GHSV</v>
          </cell>
          <cell r="C133" t="str">
            <v>Grand Est</v>
          </cell>
          <cell r="D133">
            <v>67460.669999999925</v>
          </cell>
          <cell r="E133">
            <v>0</v>
          </cell>
          <cell r="F133">
            <v>0</v>
          </cell>
          <cell r="G133">
            <v>0</v>
          </cell>
          <cell r="H133">
            <v>67460.669999999925</v>
          </cell>
          <cell r="I133">
            <v>67460.669999999925</v>
          </cell>
          <cell r="J133">
            <v>67.460669999999922</v>
          </cell>
        </row>
        <row r="134">
          <cell r="A134" t="str">
            <v>670780345</v>
          </cell>
          <cell r="B134" t="str">
            <v>CH DE SAVERNE</v>
          </cell>
          <cell r="C134" t="str">
            <v>Grand Est</v>
          </cell>
          <cell r="D134">
            <v>16295.742000000027</v>
          </cell>
          <cell r="E134">
            <v>0</v>
          </cell>
          <cell r="F134">
            <v>0</v>
          </cell>
          <cell r="G134">
            <v>0</v>
          </cell>
          <cell r="H134">
            <v>16295.742000000027</v>
          </cell>
          <cell r="I134">
            <v>16295.742000000027</v>
          </cell>
          <cell r="J134">
            <v>16.295742000000029</v>
          </cell>
        </row>
        <row r="135">
          <cell r="A135" t="str">
            <v>680000973</v>
          </cell>
          <cell r="B135" t="str">
            <v>CH DE COLMAR</v>
          </cell>
          <cell r="C135" t="str">
            <v>Grand Est</v>
          </cell>
          <cell r="D135">
            <v>143251.57400000026</v>
          </cell>
          <cell r="E135">
            <v>0</v>
          </cell>
          <cell r="F135">
            <v>0</v>
          </cell>
          <cell r="G135">
            <v>0</v>
          </cell>
          <cell r="H135">
            <v>143251.57400000026</v>
          </cell>
          <cell r="I135">
            <v>143251.57400000026</v>
          </cell>
          <cell r="J135">
            <v>143.25157400000026</v>
          </cell>
        </row>
        <row r="136">
          <cell r="A136" t="str">
            <v>680020336</v>
          </cell>
          <cell r="B136" t="str">
            <v>GRPE HOSP REGION MULHOUSE ET SUD ALSACE</v>
          </cell>
          <cell r="C136" t="str">
            <v>Grand Est</v>
          </cell>
          <cell r="D136">
            <v>79585.69299999997</v>
          </cell>
          <cell r="E136">
            <v>0</v>
          </cell>
          <cell r="F136">
            <v>0</v>
          </cell>
          <cell r="G136">
            <v>0</v>
          </cell>
          <cell r="H136">
            <v>79585.69299999997</v>
          </cell>
          <cell r="I136">
            <v>79585.69299999997</v>
          </cell>
          <cell r="J136">
            <v>79.585692999999964</v>
          </cell>
        </row>
        <row r="137">
          <cell r="A137" t="str">
            <v>880007059</v>
          </cell>
          <cell r="B137" t="str">
            <v>CHIC EMILE DURKHEIM EPINAL</v>
          </cell>
          <cell r="C137" t="str">
            <v>Grand Est</v>
          </cell>
          <cell r="D137">
            <v>50544.729999999981</v>
          </cell>
          <cell r="E137">
            <v>0</v>
          </cell>
          <cell r="F137">
            <v>0</v>
          </cell>
          <cell r="G137">
            <v>0</v>
          </cell>
          <cell r="H137">
            <v>50544.729999999981</v>
          </cell>
          <cell r="I137">
            <v>50544.729999999981</v>
          </cell>
          <cell r="J137">
            <v>50.54472999999998</v>
          </cell>
        </row>
        <row r="138">
          <cell r="A138" t="str">
            <v>880780093</v>
          </cell>
          <cell r="B138" t="str">
            <v>CH REMIREMONT</v>
          </cell>
          <cell r="C138" t="str">
            <v>Grand Est</v>
          </cell>
          <cell r="D138">
            <v>20775.067999999999</v>
          </cell>
          <cell r="E138">
            <v>0</v>
          </cell>
          <cell r="F138">
            <v>0</v>
          </cell>
          <cell r="G138">
            <v>0</v>
          </cell>
          <cell r="H138">
            <v>20775.067999999999</v>
          </cell>
          <cell r="I138">
            <v>20775.067999999999</v>
          </cell>
          <cell r="J138">
            <v>20.775068000000001</v>
          </cell>
        </row>
        <row r="139">
          <cell r="A139" t="str">
            <v>970107249</v>
          </cell>
          <cell r="B139" t="str">
            <v>CLINIQUE LES EAUX CLAIRES</v>
          </cell>
          <cell r="C139" t="str">
            <v>Guadeloupe</v>
          </cell>
          <cell r="D139">
            <v>0</v>
          </cell>
          <cell r="E139">
            <v>8700</v>
          </cell>
          <cell r="F139">
            <v>0</v>
          </cell>
          <cell r="G139">
            <v>0</v>
          </cell>
          <cell r="H139">
            <v>8700</v>
          </cell>
          <cell r="I139">
            <v>8700</v>
          </cell>
          <cell r="J139">
            <v>8.6999999999999993</v>
          </cell>
        </row>
        <row r="140">
          <cell r="A140" t="str">
            <v>970111662</v>
          </cell>
          <cell r="B140" t="str">
            <v>GGCO</v>
          </cell>
          <cell r="C140" t="str">
            <v>Guadeloupe</v>
          </cell>
          <cell r="D140">
            <v>0</v>
          </cell>
          <cell r="E140">
            <v>98312.29999999993</v>
          </cell>
          <cell r="F140">
            <v>0</v>
          </cell>
          <cell r="G140">
            <v>0</v>
          </cell>
          <cell r="H140">
            <v>98312.29999999993</v>
          </cell>
          <cell r="I140">
            <v>98312.29999999993</v>
          </cell>
          <cell r="J140">
            <v>98.312299999999937</v>
          </cell>
        </row>
        <row r="141">
          <cell r="A141" t="str">
            <v>020000063</v>
          </cell>
          <cell r="B141" t="str">
            <v>CH DE SAINT QUENTIN</v>
          </cell>
          <cell r="C141" t="str">
            <v>Hauts de France</v>
          </cell>
          <cell r="D141">
            <v>102488.46399999998</v>
          </cell>
          <cell r="E141">
            <v>0</v>
          </cell>
          <cell r="F141">
            <v>0</v>
          </cell>
          <cell r="G141">
            <v>0</v>
          </cell>
          <cell r="H141">
            <v>102488.46399999998</v>
          </cell>
          <cell r="I141">
            <v>102488.46399999998</v>
          </cell>
          <cell r="J141">
            <v>102.48846399999998</v>
          </cell>
        </row>
        <row r="142">
          <cell r="A142" t="str">
            <v>020000261</v>
          </cell>
          <cell r="B142" t="str">
            <v>CH DE SOISSONS</v>
          </cell>
          <cell r="C142" t="str">
            <v>Hauts de France</v>
          </cell>
          <cell r="D142">
            <v>8881.0400000000081</v>
          </cell>
          <cell r="E142">
            <v>0</v>
          </cell>
          <cell r="F142">
            <v>0</v>
          </cell>
          <cell r="G142">
            <v>0</v>
          </cell>
          <cell r="H142">
            <v>8881.0400000000081</v>
          </cell>
          <cell r="I142">
            <v>8881.0400000000081</v>
          </cell>
          <cell r="J142">
            <v>8.8810400000000076</v>
          </cell>
        </row>
        <row r="143">
          <cell r="A143" t="str">
            <v>020000287</v>
          </cell>
          <cell r="B143" t="str">
            <v>CH DE CHAUNY</v>
          </cell>
          <cell r="C143" t="str">
            <v>Hauts de France</v>
          </cell>
          <cell r="D143">
            <v>39576</v>
          </cell>
          <cell r="E143">
            <v>0</v>
          </cell>
          <cell r="F143">
            <v>0</v>
          </cell>
          <cell r="G143">
            <v>0</v>
          </cell>
          <cell r="H143">
            <v>39576</v>
          </cell>
          <cell r="I143">
            <v>39576</v>
          </cell>
          <cell r="J143">
            <v>39.576000000000001</v>
          </cell>
        </row>
        <row r="144">
          <cell r="A144" t="str">
            <v>590000188</v>
          </cell>
          <cell r="B144" t="str">
            <v>CLCC OSCAR LAMBRET LILLE</v>
          </cell>
          <cell r="C144" t="str">
            <v>Hauts de France</v>
          </cell>
          <cell r="D144">
            <v>75275.120000000112</v>
          </cell>
          <cell r="E144">
            <v>0</v>
          </cell>
          <cell r="F144">
            <v>0</v>
          </cell>
          <cell r="G144">
            <v>0</v>
          </cell>
          <cell r="H144">
            <v>75275.120000000112</v>
          </cell>
          <cell r="I144">
            <v>75275.120000000112</v>
          </cell>
          <cell r="J144">
            <v>75.275120000000115</v>
          </cell>
        </row>
        <row r="145">
          <cell r="A145" t="str">
            <v>590052056</v>
          </cell>
          <cell r="B145" t="str">
            <v>GCS GHICL CLINIQUE STE MARIE</v>
          </cell>
          <cell r="C145" t="str">
            <v>Hauts de France</v>
          </cell>
          <cell r="D145">
            <v>2960.8999999999996</v>
          </cell>
          <cell r="E145">
            <v>0</v>
          </cell>
          <cell r="F145">
            <v>0</v>
          </cell>
          <cell r="G145">
            <v>0</v>
          </cell>
          <cell r="H145">
            <v>2960.8999999999996</v>
          </cell>
          <cell r="I145">
            <v>2960.8999999999996</v>
          </cell>
          <cell r="J145">
            <v>2.9608999999999996</v>
          </cell>
        </row>
        <row r="146">
          <cell r="A146" t="str">
            <v>590780193</v>
          </cell>
          <cell r="B146" t="str">
            <v>CHRU DE LILLE</v>
          </cell>
          <cell r="C146" t="str">
            <v>Hauts de France</v>
          </cell>
          <cell r="D146">
            <v>1523463.0922999997</v>
          </cell>
          <cell r="E146">
            <v>0</v>
          </cell>
          <cell r="F146">
            <v>7114.4879999999994</v>
          </cell>
          <cell r="G146">
            <v>0</v>
          </cell>
          <cell r="H146">
            <v>1530577.5802999996</v>
          </cell>
          <cell r="I146">
            <v>1530577.5802999996</v>
          </cell>
          <cell r="J146">
            <v>1530.5775802999995</v>
          </cell>
        </row>
        <row r="147">
          <cell r="A147" t="str">
            <v>590780284</v>
          </cell>
          <cell r="B147" t="str">
            <v>GPT HÔPITAUX INSTITUT CATHOLIQUE LILLE</v>
          </cell>
          <cell r="C147" t="str">
            <v>Hauts de France</v>
          </cell>
          <cell r="D147">
            <v>3415.7409999999982</v>
          </cell>
          <cell r="E147">
            <v>0</v>
          </cell>
          <cell r="F147">
            <v>0</v>
          </cell>
          <cell r="G147">
            <v>0</v>
          </cell>
          <cell r="H147">
            <v>3415.7409999999982</v>
          </cell>
          <cell r="I147">
            <v>3415.7409999999982</v>
          </cell>
          <cell r="J147">
            <v>3.4157409999999984</v>
          </cell>
        </row>
        <row r="148">
          <cell r="A148" t="str">
            <v>590780383</v>
          </cell>
          <cell r="B148" t="str">
            <v>POLYCLINIQUE DE LA LOUVIERE</v>
          </cell>
          <cell r="C148" t="str">
            <v>Hauts de France</v>
          </cell>
          <cell r="D148">
            <v>0</v>
          </cell>
          <cell r="E148">
            <v>9446.291999999994</v>
          </cell>
          <cell r="F148">
            <v>0</v>
          </cell>
          <cell r="G148">
            <v>0</v>
          </cell>
          <cell r="H148">
            <v>9446.291999999994</v>
          </cell>
          <cell r="I148">
            <v>9446.291999999994</v>
          </cell>
          <cell r="J148">
            <v>9.4462919999999944</v>
          </cell>
        </row>
        <row r="149">
          <cell r="A149" t="str">
            <v>590781415</v>
          </cell>
          <cell r="B149" t="str">
            <v>CH DE DUNKERQUE</v>
          </cell>
          <cell r="C149" t="str">
            <v>Hauts de France</v>
          </cell>
          <cell r="D149">
            <v>9000.61</v>
          </cell>
          <cell r="E149">
            <v>0</v>
          </cell>
          <cell r="F149">
            <v>0</v>
          </cell>
          <cell r="G149">
            <v>0</v>
          </cell>
          <cell r="H149">
            <v>9000.61</v>
          </cell>
          <cell r="I149">
            <v>9000.61</v>
          </cell>
          <cell r="J149">
            <v>9.00061</v>
          </cell>
        </row>
        <row r="150">
          <cell r="A150" t="str">
            <v>590781605</v>
          </cell>
          <cell r="B150" t="str">
            <v>CH DE CAMBRAI</v>
          </cell>
          <cell r="C150" t="str">
            <v>Hauts de France</v>
          </cell>
          <cell r="D150">
            <v>8882.7000000000044</v>
          </cell>
          <cell r="E150">
            <v>0</v>
          </cell>
          <cell r="F150">
            <v>0</v>
          </cell>
          <cell r="G150">
            <v>0</v>
          </cell>
          <cell r="H150">
            <v>8882.7000000000044</v>
          </cell>
          <cell r="I150">
            <v>8882.7000000000044</v>
          </cell>
          <cell r="J150">
            <v>8.8827000000000051</v>
          </cell>
        </row>
        <row r="151">
          <cell r="A151" t="str">
            <v>590781902</v>
          </cell>
          <cell r="B151" t="str">
            <v>CH DE TOURCOING</v>
          </cell>
          <cell r="C151" t="str">
            <v>Hauts de France</v>
          </cell>
          <cell r="D151">
            <v>54386.639999999956</v>
          </cell>
          <cell r="E151">
            <v>0</v>
          </cell>
          <cell r="F151">
            <v>0</v>
          </cell>
          <cell r="G151">
            <v>0</v>
          </cell>
          <cell r="H151">
            <v>54386.639999999956</v>
          </cell>
          <cell r="I151">
            <v>54386.639999999956</v>
          </cell>
          <cell r="J151">
            <v>54.386639999999957</v>
          </cell>
        </row>
        <row r="152">
          <cell r="A152" t="str">
            <v>590782165</v>
          </cell>
          <cell r="B152" t="str">
            <v>CH DE DENAIN</v>
          </cell>
          <cell r="C152" t="str">
            <v>Hauts de France</v>
          </cell>
          <cell r="D152">
            <v>9311.6810000000005</v>
          </cell>
          <cell r="E152">
            <v>0</v>
          </cell>
          <cell r="F152">
            <v>0</v>
          </cell>
          <cell r="G152">
            <v>0</v>
          </cell>
          <cell r="H152">
            <v>9311.6810000000005</v>
          </cell>
          <cell r="I152">
            <v>9311.6810000000005</v>
          </cell>
          <cell r="J152">
            <v>9.3116810000000001</v>
          </cell>
        </row>
        <row r="153">
          <cell r="A153" t="str">
            <v>590782215</v>
          </cell>
          <cell r="B153" t="str">
            <v>CH VALENCIENNES</v>
          </cell>
          <cell r="C153" t="str">
            <v>Hauts de France</v>
          </cell>
          <cell r="D153">
            <v>141360.75999999989</v>
          </cell>
          <cell r="E153">
            <v>0</v>
          </cell>
          <cell r="F153">
            <v>0</v>
          </cell>
          <cell r="G153">
            <v>0</v>
          </cell>
          <cell r="H153">
            <v>141360.75999999989</v>
          </cell>
          <cell r="I153">
            <v>141360.75999999989</v>
          </cell>
          <cell r="J153">
            <v>141.36075999999989</v>
          </cell>
        </row>
        <row r="154">
          <cell r="A154" t="str">
            <v>590782421</v>
          </cell>
          <cell r="B154" t="str">
            <v>CH DE ROUBAIX</v>
          </cell>
          <cell r="C154" t="str">
            <v>Hauts de France</v>
          </cell>
          <cell r="D154">
            <v>73631.382000000041</v>
          </cell>
          <cell r="E154">
            <v>0</v>
          </cell>
          <cell r="F154">
            <v>0</v>
          </cell>
          <cell r="G154">
            <v>0</v>
          </cell>
          <cell r="H154">
            <v>73631.382000000041</v>
          </cell>
          <cell r="I154">
            <v>73631.382000000041</v>
          </cell>
          <cell r="J154">
            <v>73.631382000000045</v>
          </cell>
        </row>
        <row r="155">
          <cell r="A155" t="str">
            <v>590782637</v>
          </cell>
          <cell r="B155" t="str">
            <v>CH ARMENTIERES</v>
          </cell>
          <cell r="C155" t="str">
            <v>Hauts de France</v>
          </cell>
          <cell r="D155">
            <v>25315.710000000006</v>
          </cell>
          <cell r="E155">
            <v>0</v>
          </cell>
          <cell r="F155">
            <v>0</v>
          </cell>
          <cell r="G155">
            <v>0</v>
          </cell>
          <cell r="H155">
            <v>25315.710000000006</v>
          </cell>
          <cell r="I155">
            <v>25315.710000000006</v>
          </cell>
          <cell r="J155">
            <v>25.315710000000006</v>
          </cell>
        </row>
        <row r="156">
          <cell r="A156" t="str">
            <v>590782652</v>
          </cell>
          <cell r="B156" t="str">
            <v>CH D'HAZEBROUCK</v>
          </cell>
          <cell r="C156" t="str">
            <v>Hauts de France</v>
          </cell>
          <cell r="D156">
            <v>39865.06</v>
          </cell>
          <cell r="E156">
            <v>0</v>
          </cell>
          <cell r="F156">
            <v>0</v>
          </cell>
          <cell r="G156">
            <v>0</v>
          </cell>
          <cell r="H156">
            <v>39865.06</v>
          </cell>
          <cell r="I156">
            <v>39865.06</v>
          </cell>
          <cell r="J156">
            <v>39.86506</v>
          </cell>
        </row>
        <row r="157">
          <cell r="A157" t="str">
            <v>590783239</v>
          </cell>
          <cell r="B157" t="str">
            <v>CH DE DOUAI</v>
          </cell>
          <cell r="C157" t="str">
            <v>Hauts de France</v>
          </cell>
          <cell r="D157">
            <v>17576.420000000013</v>
          </cell>
          <cell r="E157">
            <v>0</v>
          </cell>
          <cell r="F157">
            <v>0</v>
          </cell>
          <cell r="G157">
            <v>0</v>
          </cell>
          <cell r="H157">
            <v>17576.420000000013</v>
          </cell>
          <cell r="I157">
            <v>17576.420000000013</v>
          </cell>
          <cell r="J157">
            <v>17.576420000000013</v>
          </cell>
        </row>
        <row r="158">
          <cell r="A158" t="str">
            <v>590785374</v>
          </cell>
          <cell r="B158" t="str">
            <v>CLINIQUE TEISSIER</v>
          </cell>
          <cell r="C158" t="str">
            <v>Hauts de France</v>
          </cell>
          <cell r="D158">
            <v>81795</v>
          </cell>
          <cell r="E158">
            <v>0</v>
          </cell>
          <cell r="F158">
            <v>0</v>
          </cell>
          <cell r="G158">
            <v>0</v>
          </cell>
          <cell r="H158">
            <v>81795</v>
          </cell>
          <cell r="I158">
            <v>81795</v>
          </cell>
          <cell r="J158">
            <v>81.795000000000002</v>
          </cell>
        </row>
        <row r="159">
          <cell r="A159" t="str">
            <v>590797353</v>
          </cell>
          <cell r="B159" t="str">
            <v>HÔPITAL SAINT VINCENT - SAINT ANTOINE</v>
          </cell>
          <cell r="C159" t="str">
            <v>Hauts de France</v>
          </cell>
          <cell r="D159">
            <v>65614.573000000091</v>
          </cell>
          <cell r="E159">
            <v>0</v>
          </cell>
          <cell r="F159">
            <v>0</v>
          </cell>
          <cell r="G159">
            <v>0</v>
          </cell>
          <cell r="H159">
            <v>65614.573000000091</v>
          </cell>
          <cell r="I159">
            <v>65614.573000000091</v>
          </cell>
          <cell r="J159">
            <v>65.614573000000092</v>
          </cell>
        </row>
        <row r="160">
          <cell r="A160" t="str">
            <v>590815056</v>
          </cell>
          <cell r="B160" t="str">
            <v>CLINIQUE DE FLANDRE</v>
          </cell>
          <cell r="C160" t="str">
            <v>Hauts de France</v>
          </cell>
          <cell r="D160">
            <v>0</v>
          </cell>
          <cell r="E160">
            <v>29680.539999999979</v>
          </cell>
          <cell r="F160">
            <v>0</v>
          </cell>
          <cell r="G160">
            <v>0</v>
          </cell>
          <cell r="H160">
            <v>29680.539999999979</v>
          </cell>
          <cell r="I160">
            <v>29680.539999999979</v>
          </cell>
          <cell r="J160">
            <v>29.680539999999979</v>
          </cell>
        </row>
        <row r="161">
          <cell r="A161" t="str">
            <v>600100168</v>
          </cell>
          <cell r="B161" t="str">
            <v>CENTRE MÉDICO-CHIRURGICAL</v>
          </cell>
          <cell r="C161" t="str">
            <v>Hauts de France</v>
          </cell>
          <cell r="D161">
            <v>17563.22</v>
          </cell>
          <cell r="E161">
            <v>0</v>
          </cell>
          <cell r="F161">
            <v>0</v>
          </cell>
          <cell r="G161">
            <v>0</v>
          </cell>
          <cell r="H161">
            <v>17563.22</v>
          </cell>
          <cell r="I161">
            <v>17563.22</v>
          </cell>
          <cell r="J161">
            <v>17.563220000000001</v>
          </cell>
        </row>
        <row r="162">
          <cell r="A162" t="str">
            <v>600100713</v>
          </cell>
          <cell r="B162" t="str">
            <v>CH DE BEAUVAIS</v>
          </cell>
          <cell r="C162" t="str">
            <v>Hauts de France</v>
          </cell>
          <cell r="D162">
            <v>45735.540000000037</v>
          </cell>
          <cell r="E162">
            <v>0</v>
          </cell>
          <cell r="F162">
            <v>0</v>
          </cell>
          <cell r="G162">
            <v>0</v>
          </cell>
          <cell r="H162">
            <v>45735.540000000037</v>
          </cell>
          <cell r="I162">
            <v>45735.540000000037</v>
          </cell>
          <cell r="J162">
            <v>45.735540000000036</v>
          </cell>
        </row>
        <row r="163">
          <cell r="A163" t="str">
            <v>600100721</v>
          </cell>
          <cell r="B163" t="str">
            <v>CHIC COMPIEGNE-NOYON</v>
          </cell>
          <cell r="C163" t="str">
            <v>Hauts de France</v>
          </cell>
          <cell r="D163">
            <v>99390.150000000052</v>
          </cell>
          <cell r="E163">
            <v>0</v>
          </cell>
          <cell r="F163">
            <v>0</v>
          </cell>
          <cell r="G163">
            <v>0</v>
          </cell>
          <cell r="H163">
            <v>99390.150000000052</v>
          </cell>
          <cell r="I163">
            <v>99390.150000000052</v>
          </cell>
          <cell r="J163">
            <v>99.390150000000048</v>
          </cell>
        </row>
        <row r="164">
          <cell r="A164" t="str">
            <v>600100754</v>
          </cell>
          <cell r="B164" t="str">
            <v>POLYCLINIQUE SAINT-COME SA</v>
          </cell>
          <cell r="C164" t="str">
            <v>Hauts de France</v>
          </cell>
          <cell r="D164">
            <v>0</v>
          </cell>
          <cell r="E164">
            <v>37066.184999999998</v>
          </cell>
          <cell r="F164">
            <v>0</v>
          </cell>
          <cell r="G164">
            <v>0</v>
          </cell>
          <cell r="H164">
            <v>37066.184999999998</v>
          </cell>
          <cell r="I164">
            <v>37066.184999999998</v>
          </cell>
          <cell r="J164">
            <v>37.066184999999997</v>
          </cell>
        </row>
        <row r="165">
          <cell r="A165" t="str">
            <v>600101984</v>
          </cell>
          <cell r="B165" t="str">
            <v>GROUPEMENT HOSPITALIER PUBLIC DU SUD DE L'OISE</v>
          </cell>
          <cell r="C165" t="str">
            <v>Hauts de France</v>
          </cell>
          <cell r="D165">
            <v>84317.753999999957</v>
          </cell>
          <cell r="E165">
            <v>0</v>
          </cell>
          <cell r="F165">
            <v>0</v>
          </cell>
          <cell r="G165">
            <v>0</v>
          </cell>
          <cell r="H165">
            <v>84317.753999999957</v>
          </cell>
          <cell r="I165">
            <v>84317.753999999957</v>
          </cell>
          <cell r="J165">
            <v>84.317753999999951</v>
          </cell>
        </row>
        <row r="166">
          <cell r="A166" t="str">
            <v>620003376</v>
          </cell>
          <cell r="B166" t="str">
            <v>POLYCLINIQUE MÉDICO-CHIRURGICALE D'HENIN-BEAUMONT</v>
          </cell>
          <cell r="C166" t="str">
            <v>Hauts de France</v>
          </cell>
          <cell r="D166">
            <v>43500</v>
          </cell>
          <cell r="E166">
            <v>0</v>
          </cell>
          <cell r="F166">
            <v>0</v>
          </cell>
          <cell r="G166">
            <v>0</v>
          </cell>
          <cell r="H166">
            <v>43500</v>
          </cell>
          <cell r="I166">
            <v>43500</v>
          </cell>
          <cell r="J166">
            <v>43.5</v>
          </cell>
        </row>
        <row r="167">
          <cell r="A167" t="str">
            <v>620100057</v>
          </cell>
          <cell r="B167" t="str">
            <v>CH D'ARRAS</v>
          </cell>
          <cell r="C167" t="str">
            <v>Hauts de France</v>
          </cell>
          <cell r="D167">
            <v>48530.962</v>
          </cell>
          <cell r="E167">
            <v>0</v>
          </cell>
          <cell r="F167">
            <v>0</v>
          </cell>
          <cell r="G167">
            <v>0</v>
          </cell>
          <cell r="H167">
            <v>48530.962</v>
          </cell>
          <cell r="I167">
            <v>48530.962</v>
          </cell>
          <cell r="J167">
            <v>48.530962000000002</v>
          </cell>
        </row>
        <row r="168">
          <cell r="A168" t="str">
            <v>620100099</v>
          </cell>
          <cell r="B168" t="str">
            <v>HÔPITAL PRIVÉ ARRAS LES BONNETTES</v>
          </cell>
          <cell r="C168" t="str">
            <v>Hauts de France</v>
          </cell>
          <cell r="D168">
            <v>0</v>
          </cell>
          <cell r="E168">
            <v>15424.205000000002</v>
          </cell>
          <cell r="F168">
            <v>0</v>
          </cell>
          <cell r="G168">
            <v>0</v>
          </cell>
          <cell r="H168">
            <v>15424.205000000002</v>
          </cell>
          <cell r="I168">
            <v>15424.205000000002</v>
          </cell>
          <cell r="J168">
            <v>15.424205000000002</v>
          </cell>
        </row>
        <row r="169">
          <cell r="A169" t="str">
            <v>620100651</v>
          </cell>
          <cell r="B169" t="str">
            <v>CH BETHUNE-BEUVRY</v>
          </cell>
          <cell r="C169" t="str">
            <v>Hauts de France</v>
          </cell>
          <cell r="D169">
            <v>85969.210000000021</v>
          </cell>
          <cell r="E169">
            <v>0</v>
          </cell>
          <cell r="F169">
            <v>0</v>
          </cell>
          <cell r="G169">
            <v>0</v>
          </cell>
          <cell r="H169">
            <v>85969.210000000021</v>
          </cell>
          <cell r="I169">
            <v>85969.210000000021</v>
          </cell>
          <cell r="J169">
            <v>85.969210000000018</v>
          </cell>
        </row>
        <row r="170">
          <cell r="A170" t="str">
            <v>620100685</v>
          </cell>
          <cell r="B170" t="str">
            <v>CH DE LENS</v>
          </cell>
          <cell r="C170" t="str">
            <v>Hauts de France</v>
          </cell>
          <cell r="D170">
            <v>44149.729999999923</v>
          </cell>
          <cell r="E170">
            <v>0</v>
          </cell>
          <cell r="F170">
            <v>0</v>
          </cell>
          <cell r="G170">
            <v>0</v>
          </cell>
          <cell r="H170">
            <v>44149.729999999923</v>
          </cell>
          <cell r="I170">
            <v>44149.729999999923</v>
          </cell>
          <cell r="J170">
            <v>44.14972999999992</v>
          </cell>
        </row>
        <row r="171">
          <cell r="A171" t="str">
            <v>620101337</v>
          </cell>
          <cell r="B171" t="str">
            <v>CH DE CALAIS</v>
          </cell>
          <cell r="C171" t="str">
            <v>Hauts de France</v>
          </cell>
          <cell r="D171">
            <v>28689.84399999999</v>
          </cell>
          <cell r="E171">
            <v>0</v>
          </cell>
          <cell r="F171">
            <v>0</v>
          </cell>
          <cell r="G171">
            <v>0</v>
          </cell>
          <cell r="H171">
            <v>28689.84399999999</v>
          </cell>
          <cell r="I171">
            <v>28689.84399999999</v>
          </cell>
          <cell r="J171">
            <v>28.68984399999999</v>
          </cell>
        </row>
        <row r="172">
          <cell r="A172" t="str">
            <v>620101360</v>
          </cell>
          <cell r="B172" t="str">
            <v>CH REGION DE SAINT-OMER</v>
          </cell>
          <cell r="C172" t="str">
            <v>Hauts de France</v>
          </cell>
          <cell r="D172">
            <v>24151.699999999983</v>
          </cell>
          <cell r="E172">
            <v>0</v>
          </cell>
          <cell r="F172">
            <v>0</v>
          </cell>
          <cell r="G172">
            <v>0</v>
          </cell>
          <cell r="H172">
            <v>24151.699999999983</v>
          </cell>
          <cell r="I172">
            <v>24151.699999999983</v>
          </cell>
          <cell r="J172">
            <v>24.151699999999984</v>
          </cell>
        </row>
        <row r="173">
          <cell r="A173" t="str">
            <v>620103432</v>
          </cell>
          <cell r="B173" t="str">
            <v>CH ARRONDISSEMENT DE MONTREUIL</v>
          </cell>
          <cell r="C173" t="str">
            <v>Hauts de France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620103440</v>
          </cell>
          <cell r="B174" t="str">
            <v>CH DE BOULOGNE</v>
          </cell>
          <cell r="C174" t="str">
            <v>Hauts de France</v>
          </cell>
          <cell r="D174">
            <v>84210.140000000014</v>
          </cell>
          <cell r="E174">
            <v>0</v>
          </cell>
          <cell r="F174">
            <v>0</v>
          </cell>
          <cell r="G174">
            <v>0</v>
          </cell>
          <cell r="H174">
            <v>84210.140000000014</v>
          </cell>
          <cell r="I174">
            <v>84210.140000000014</v>
          </cell>
          <cell r="J174">
            <v>84.21014000000001</v>
          </cell>
        </row>
        <row r="175">
          <cell r="A175" t="str">
            <v>800000028</v>
          </cell>
          <cell r="B175" t="str">
            <v>CH D'ABBEVILLE</v>
          </cell>
          <cell r="C175" t="str">
            <v>Hauts de France</v>
          </cell>
          <cell r="D175">
            <v>76976.159999999974</v>
          </cell>
          <cell r="E175">
            <v>0</v>
          </cell>
          <cell r="F175">
            <v>0</v>
          </cell>
          <cell r="G175">
            <v>0</v>
          </cell>
          <cell r="H175">
            <v>76976.159999999974</v>
          </cell>
          <cell r="I175">
            <v>76976.159999999974</v>
          </cell>
          <cell r="J175">
            <v>76.976159999999979</v>
          </cell>
        </row>
        <row r="176">
          <cell r="A176" t="str">
            <v>800000044</v>
          </cell>
          <cell r="B176" t="str">
            <v>CHU D'AMIENS</v>
          </cell>
          <cell r="C176" t="str">
            <v>Hauts de France</v>
          </cell>
          <cell r="D176">
            <v>433929.80200000014</v>
          </cell>
          <cell r="E176">
            <v>0</v>
          </cell>
          <cell r="F176">
            <v>0</v>
          </cell>
          <cell r="G176">
            <v>0</v>
          </cell>
          <cell r="H176">
            <v>433929.80200000014</v>
          </cell>
          <cell r="I176">
            <v>433929.80200000014</v>
          </cell>
          <cell r="J176">
            <v>433.92980200000017</v>
          </cell>
        </row>
        <row r="177">
          <cell r="A177" t="str">
            <v>800009466</v>
          </cell>
          <cell r="B177" t="str">
            <v>POLYCLINIQUE DE PICARDIE</v>
          </cell>
          <cell r="C177" t="str">
            <v>Hauts de France</v>
          </cell>
          <cell r="D177">
            <v>0</v>
          </cell>
          <cell r="E177">
            <v>14804.500000000015</v>
          </cell>
          <cell r="F177">
            <v>0</v>
          </cell>
          <cell r="G177">
            <v>0</v>
          </cell>
          <cell r="H177">
            <v>14804.500000000015</v>
          </cell>
          <cell r="I177">
            <v>14804.500000000015</v>
          </cell>
          <cell r="J177">
            <v>14.804500000000015</v>
          </cell>
        </row>
        <row r="178">
          <cell r="A178" t="str">
            <v>800013179</v>
          </cell>
          <cell r="B178" t="str">
            <v>SAS CLINIQUE DE L'EUROPE</v>
          </cell>
          <cell r="C178" t="str">
            <v>Hauts de France</v>
          </cell>
          <cell r="D178">
            <v>0</v>
          </cell>
          <cell r="E178">
            <v>102135.73999999999</v>
          </cell>
          <cell r="F178">
            <v>0</v>
          </cell>
          <cell r="G178">
            <v>0</v>
          </cell>
          <cell r="H178">
            <v>102135.73999999999</v>
          </cell>
          <cell r="I178">
            <v>102135.73999999999</v>
          </cell>
          <cell r="J178">
            <v>102.13573999999998</v>
          </cell>
        </row>
        <row r="179">
          <cell r="A179" t="str">
            <v>750000523</v>
          </cell>
          <cell r="B179" t="str">
            <v>GROUPEMENT HOSPITALIER PARIS SAINT-JOSEPH</v>
          </cell>
          <cell r="C179" t="str">
            <v>Ile de France</v>
          </cell>
          <cell r="D179">
            <v>167951.59000000008</v>
          </cell>
          <cell r="E179">
            <v>0</v>
          </cell>
          <cell r="F179">
            <v>0</v>
          </cell>
          <cell r="G179">
            <v>0</v>
          </cell>
          <cell r="H179">
            <v>167951.59000000008</v>
          </cell>
          <cell r="I179">
            <v>167951.59000000008</v>
          </cell>
          <cell r="J179">
            <v>167.9515900000001</v>
          </cell>
        </row>
        <row r="180">
          <cell r="A180" t="str">
            <v>750006728</v>
          </cell>
          <cell r="B180" t="str">
            <v>GROUPEMENT HOSPITALIER DIACONESSES-CROIX SAINT-SIMON</v>
          </cell>
          <cell r="C180" t="str">
            <v>Ile de France</v>
          </cell>
          <cell r="D180">
            <v>2997.66</v>
          </cell>
          <cell r="E180">
            <v>0</v>
          </cell>
          <cell r="F180">
            <v>0</v>
          </cell>
          <cell r="G180">
            <v>0</v>
          </cell>
          <cell r="H180">
            <v>2997.66</v>
          </cell>
          <cell r="I180">
            <v>2997.66</v>
          </cell>
          <cell r="J180">
            <v>2.9976599999999998</v>
          </cell>
        </row>
        <row r="181">
          <cell r="A181" t="str">
            <v>750160012</v>
          </cell>
          <cell r="B181" t="str">
            <v>CLCC INSTITUT CURIE</v>
          </cell>
          <cell r="C181" t="str">
            <v>Ile de France</v>
          </cell>
          <cell r="D181">
            <v>210929.5969999996</v>
          </cell>
          <cell r="E181">
            <v>0</v>
          </cell>
          <cell r="F181">
            <v>0</v>
          </cell>
          <cell r="G181">
            <v>0</v>
          </cell>
          <cell r="H181">
            <v>210929.5969999996</v>
          </cell>
          <cell r="I181">
            <v>210929.5969999996</v>
          </cell>
          <cell r="J181">
            <v>210.9295969999996</v>
          </cell>
        </row>
        <row r="182">
          <cell r="A182" t="str">
            <v>750300360</v>
          </cell>
          <cell r="B182" t="str">
            <v>HÔPITAL PRIVÉ DES PEUPLIERS</v>
          </cell>
          <cell r="C182" t="str">
            <v>Ile de France</v>
          </cell>
          <cell r="D182">
            <v>0</v>
          </cell>
          <cell r="E182">
            <v>7565.5900000000038</v>
          </cell>
          <cell r="F182">
            <v>0</v>
          </cell>
          <cell r="G182">
            <v>0</v>
          </cell>
          <cell r="H182">
            <v>7565.5900000000038</v>
          </cell>
          <cell r="I182">
            <v>7565.5900000000038</v>
          </cell>
          <cell r="J182">
            <v>7.5655900000000038</v>
          </cell>
        </row>
        <row r="183">
          <cell r="A183" t="str">
            <v>750712184</v>
          </cell>
          <cell r="B183" t="str">
            <v>AP-HP</v>
          </cell>
          <cell r="C183" t="str">
            <v>Ile de France</v>
          </cell>
          <cell r="D183">
            <v>5925388.3469999954</v>
          </cell>
          <cell r="E183">
            <v>0</v>
          </cell>
          <cell r="F183">
            <v>869.47999999999956</v>
          </cell>
          <cell r="G183">
            <v>0</v>
          </cell>
          <cell r="H183">
            <v>5926257.8269999959</v>
          </cell>
          <cell r="I183">
            <v>5926257.8269999959</v>
          </cell>
          <cell r="J183">
            <v>5926.2578269999958</v>
          </cell>
        </row>
        <row r="184">
          <cell r="A184" t="str">
            <v>770110013</v>
          </cell>
          <cell r="B184" t="str">
            <v>CH DE COULOMMIERS</v>
          </cell>
          <cell r="C184" t="str">
            <v>Ile de France</v>
          </cell>
          <cell r="D184">
            <v>8147.5999999999985</v>
          </cell>
          <cell r="E184">
            <v>0</v>
          </cell>
          <cell r="F184">
            <v>0</v>
          </cell>
          <cell r="G184">
            <v>0</v>
          </cell>
          <cell r="H184">
            <v>8147.5999999999985</v>
          </cell>
          <cell r="I184">
            <v>8147.5999999999985</v>
          </cell>
          <cell r="J184">
            <v>8.1475999999999988</v>
          </cell>
        </row>
        <row r="185">
          <cell r="A185" t="str">
            <v>770110021</v>
          </cell>
          <cell r="B185" t="str">
            <v>CH DE FONTAINEBLEAU</v>
          </cell>
          <cell r="C185" t="str">
            <v>Ile de France</v>
          </cell>
          <cell r="D185">
            <v>37246.200000000012</v>
          </cell>
          <cell r="E185">
            <v>0</v>
          </cell>
          <cell r="F185">
            <v>0</v>
          </cell>
          <cell r="G185">
            <v>0</v>
          </cell>
          <cell r="H185">
            <v>37246.200000000012</v>
          </cell>
          <cell r="I185">
            <v>37246.200000000012</v>
          </cell>
          <cell r="J185">
            <v>37.246200000000009</v>
          </cell>
        </row>
        <row r="186">
          <cell r="A186" t="str">
            <v>770110054</v>
          </cell>
          <cell r="B186" t="str">
            <v>CH MARCJACQUET DE MELUN</v>
          </cell>
          <cell r="C186" t="str">
            <v>Ile de France</v>
          </cell>
          <cell r="D186">
            <v>2909.8600000000006</v>
          </cell>
          <cell r="E186">
            <v>0</v>
          </cell>
          <cell r="F186">
            <v>0</v>
          </cell>
          <cell r="G186">
            <v>0</v>
          </cell>
          <cell r="H186">
            <v>2909.8600000000006</v>
          </cell>
          <cell r="I186">
            <v>2909.8600000000006</v>
          </cell>
          <cell r="J186">
            <v>2.9098600000000006</v>
          </cell>
        </row>
        <row r="187">
          <cell r="A187" t="str">
            <v>770110062</v>
          </cell>
          <cell r="B187" t="str">
            <v>CH DE MONTEREAU</v>
          </cell>
          <cell r="C187" t="str">
            <v>Ile de France</v>
          </cell>
          <cell r="D187">
            <v>17988.489999999991</v>
          </cell>
          <cell r="E187">
            <v>0</v>
          </cell>
          <cell r="F187">
            <v>0</v>
          </cell>
          <cell r="G187">
            <v>0</v>
          </cell>
          <cell r="H187">
            <v>17988.489999999991</v>
          </cell>
          <cell r="I187">
            <v>17988.489999999991</v>
          </cell>
          <cell r="J187">
            <v>17.988489999999992</v>
          </cell>
        </row>
        <row r="188">
          <cell r="A188" t="str">
            <v>770110070</v>
          </cell>
          <cell r="B188" t="str">
            <v>CH LEON BINET PROVINS</v>
          </cell>
          <cell r="C188" t="str">
            <v>Ile de France</v>
          </cell>
          <cell r="D188">
            <v>11639.400000000009</v>
          </cell>
          <cell r="E188">
            <v>0</v>
          </cell>
          <cell r="F188">
            <v>0</v>
          </cell>
          <cell r="G188">
            <v>0</v>
          </cell>
          <cell r="H188">
            <v>11639.400000000009</v>
          </cell>
          <cell r="I188">
            <v>11639.400000000009</v>
          </cell>
          <cell r="J188">
            <v>11.639400000000009</v>
          </cell>
        </row>
        <row r="189">
          <cell r="A189" t="str">
            <v>770170017</v>
          </cell>
          <cell r="B189" t="str">
            <v>CH MARNE LA VALLEE</v>
          </cell>
          <cell r="C189" t="str">
            <v>Ile de France</v>
          </cell>
          <cell r="D189">
            <v>322708.68</v>
          </cell>
          <cell r="E189">
            <v>0</v>
          </cell>
          <cell r="F189">
            <v>0</v>
          </cell>
          <cell r="G189">
            <v>0</v>
          </cell>
          <cell r="H189">
            <v>322708.68</v>
          </cell>
          <cell r="I189">
            <v>322708.68</v>
          </cell>
          <cell r="J189">
            <v>322.70868000000002</v>
          </cell>
        </row>
        <row r="190">
          <cell r="A190" t="str">
            <v>770700185</v>
          </cell>
          <cell r="B190" t="str">
            <v>CH DE MEAUX</v>
          </cell>
          <cell r="C190" t="str">
            <v>Ile de France</v>
          </cell>
          <cell r="D190">
            <v>9404.5299999999988</v>
          </cell>
          <cell r="E190">
            <v>0</v>
          </cell>
          <cell r="F190">
            <v>0</v>
          </cell>
          <cell r="G190">
            <v>0</v>
          </cell>
          <cell r="H190">
            <v>9404.5299999999988</v>
          </cell>
          <cell r="I190">
            <v>9404.5299999999988</v>
          </cell>
          <cell r="J190">
            <v>9.4045299999999994</v>
          </cell>
        </row>
        <row r="191">
          <cell r="A191" t="str">
            <v>770790707</v>
          </cell>
          <cell r="B191" t="str">
            <v>CLINIQUE DE TOURNAN</v>
          </cell>
          <cell r="C191" t="str">
            <v>Ile de France</v>
          </cell>
          <cell r="D191">
            <v>0</v>
          </cell>
          <cell r="E191">
            <v>5921.7999999999993</v>
          </cell>
          <cell r="F191">
            <v>0</v>
          </cell>
          <cell r="G191">
            <v>0</v>
          </cell>
          <cell r="H191">
            <v>5921.7999999999993</v>
          </cell>
          <cell r="I191">
            <v>5921.7999999999993</v>
          </cell>
          <cell r="J191">
            <v>5.9217999999999993</v>
          </cell>
        </row>
        <row r="192">
          <cell r="A192" t="str">
            <v>780001236</v>
          </cell>
          <cell r="B192" t="str">
            <v>CHIC DE POISSY ST-GERMAIN</v>
          </cell>
          <cell r="C192" t="str">
            <v>Ile de France</v>
          </cell>
          <cell r="D192">
            <v>95193.904000000068</v>
          </cell>
          <cell r="E192">
            <v>0</v>
          </cell>
          <cell r="F192">
            <v>0</v>
          </cell>
          <cell r="G192">
            <v>0</v>
          </cell>
          <cell r="H192">
            <v>95193.904000000068</v>
          </cell>
          <cell r="I192">
            <v>95193.904000000068</v>
          </cell>
          <cell r="J192">
            <v>95.193904000000074</v>
          </cell>
        </row>
        <row r="193">
          <cell r="A193" t="str">
            <v>780110011</v>
          </cell>
          <cell r="B193" t="str">
            <v>CH FRANCOIS QUESNAY MANTES LA JOLIE</v>
          </cell>
          <cell r="C193" t="str">
            <v>Ile de France</v>
          </cell>
          <cell r="D193">
            <v>314417.34299999988</v>
          </cell>
          <cell r="E193">
            <v>0</v>
          </cell>
          <cell r="F193">
            <v>0</v>
          </cell>
          <cell r="G193">
            <v>0</v>
          </cell>
          <cell r="H193">
            <v>314417.34299999988</v>
          </cell>
          <cell r="I193">
            <v>314417.34299999988</v>
          </cell>
          <cell r="J193">
            <v>314.4173429999999</v>
          </cell>
        </row>
        <row r="194">
          <cell r="A194" t="str">
            <v>780110052</v>
          </cell>
          <cell r="B194" t="str">
            <v>CH DE RAMBOUILLET</v>
          </cell>
          <cell r="C194" t="str">
            <v>Ile de France</v>
          </cell>
          <cell r="D194">
            <v>800.8859999999986</v>
          </cell>
          <cell r="E194">
            <v>0</v>
          </cell>
          <cell r="F194">
            <v>0</v>
          </cell>
          <cell r="G194">
            <v>0</v>
          </cell>
          <cell r="H194">
            <v>800.8859999999986</v>
          </cell>
          <cell r="I194">
            <v>800.8859999999986</v>
          </cell>
          <cell r="J194">
            <v>0.80088599999999865</v>
          </cell>
        </row>
        <row r="195">
          <cell r="A195" t="str">
            <v>780110078</v>
          </cell>
          <cell r="B195" t="str">
            <v>CH DE VERSAILLES</v>
          </cell>
          <cell r="C195" t="str">
            <v>Ile de France</v>
          </cell>
          <cell r="D195">
            <v>124400.75200000009</v>
          </cell>
          <cell r="E195">
            <v>0</v>
          </cell>
          <cell r="F195">
            <v>0</v>
          </cell>
          <cell r="G195">
            <v>0</v>
          </cell>
          <cell r="H195">
            <v>124400.75200000009</v>
          </cell>
          <cell r="I195">
            <v>124400.75200000009</v>
          </cell>
          <cell r="J195">
            <v>124.4007520000001</v>
          </cell>
        </row>
        <row r="196">
          <cell r="A196" t="str">
            <v>780150066</v>
          </cell>
          <cell r="B196" t="str">
            <v>CLINIQUE MEDICALE PORTE VERTE</v>
          </cell>
          <cell r="C196" t="str">
            <v>Ile de France</v>
          </cell>
          <cell r="D196">
            <v>5383.2219999999998</v>
          </cell>
          <cell r="E196">
            <v>0</v>
          </cell>
          <cell r="F196">
            <v>0</v>
          </cell>
          <cell r="G196">
            <v>0</v>
          </cell>
          <cell r="H196">
            <v>5383.2219999999998</v>
          </cell>
          <cell r="I196">
            <v>5383.2219999999998</v>
          </cell>
          <cell r="J196">
            <v>5.383222</v>
          </cell>
        </row>
        <row r="197">
          <cell r="A197" t="str">
            <v>780300414</v>
          </cell>
          <cell r="B197" t="str">
            <v>CENTRE MÉDICO-CHIRURGICAL EUROPE</v>
          </cell>
          <cell r="C197" t="str">
            <v>Ile de France</v>
          </cell>
          <cell r="D197">
            <v>0</v>
          </cell>
          <cell r="E197">
            <v>34336.320000000007</v>
          </cell>
          <cell r="F197">
            <v>0</v>
          </cell>
          <cell r="G197">
            <v>0</v>
          </cell>
          <cell r="H197">
            <v>34336.320000000007</v>
          </cell>
          <cell r="I197">
            <v>34336.320000000007</v>
          </cell>
          <cell r="J197">
            <v>34.336320000000008</v>
          </cell>
        </row>
        <row r="198">
          <cell r="A198" t="str">
            <v>910002773</v>
          </cell>
          <cell r="B198" t="str">
            <v>CH SUD-FRANCILIEN</v>
          </cell>
          <cell r="C198" t="str">
            <v>Ile de France</v>
          </cell>
          <cell r="D198">
            <v>193404.31999999995</v>
          </cell>
          <cell r="E198">
            <v>0</v>
          </cell>
          <cell r="F198">
            <v>0</v>
          </cell>
          <cell r="G198">
            <v>0</v>
          </cell>
          <cell r="H198">
            <v>193404.31999999995</v>
          </cell>
          <cell r="I198">
            <v>193404.31999999995</v>
          </cell>
          <cell r="J198">
            <v>193.40431999999996</v>
          </cell>
        </row>
        <row r="199">
          <cell r="A199" t="str">
            <v>910110055</v>
          </cell>
          <cell r="B199" t="str">
            <v>CH DES DEUX VALLEES</v>
          </cell>
          <cell r="C199" t="str">
            <v>Ile de France</v>
          </cell>
          <cell r="D199">
            <v>42100.449999999983</v>
          </cell>
          <cell r="E199">
            <v>0</v>
          </cell>
          <cell r="F199">
            <v>0</v>
          </cell>
          <cell r="G199">
            <v>0</v>
          </cell>
          <cell r="H199">
            <v>42100.449999999983</v>
          </cell>
          <cell r="I199">
            <v>42100.449999999983</v>
          </cell>
          <cell r="J199">
            <v>42.100449999999981</v>
          </cell>
        </row>
        <row r="200">
          <cell r="A200" t="str">
            <v>910150028</v>
          </cell>
          <cell r="B200" t="str">
            <v>CH DE BLIGNY</v>
          </cell>
          <cell r="C200" t="str">
            <v>Ile de France</v>
          </cell>
          <cell r="D200">
            <v>52377.303000000073</v>
          </cell>
          <cell r="E200">
            <v>0</v>
          </cell>
          <cell r="F200">
            <v>0</v>
          </cell>
          <cell r="G200">
            <v>0</v>
          </cell>
          <cell r="H200">
            <v>52377.303000000073</v>
          </cell>
          <cell r="I200">
            <v>52377.303000000073</v>
          </cell>
          <cell r="J200">
            <v>52.377303000000076</v>
          </cell>
        </row>
        <row r="201">
          <cell r="A201" t="str">
            <v>910300219</v>
          </cell>
          <cell r="B201" t="str">
            <v>INSTITUT HOSP. JACQUES CARTIER</v>
          </cell>
          <cell r="C201" t="str">
            <v>Ile de France</v>
          </cell>
          <cell r="D201">
            <v>0</v>
          </cell>
          <cell r="E201">
            <v>6970.8040000000037</v>
          </cell>
          <cell r="F201">
            <v>0</v>
          </cell>
          <cell r="G201">
            <v>0</v>
          </cell>
          <cell r="H201">
            <v>6970.8040000000037</v>
          </cell>
          <cell r="I201">
            <v>6970.8040000000037</v>
          </cell>
          <cell r="J201">
            <v>6.9708040000000038</v>
          </cell>
        </row>
        <row r="202">
          <cell r="A202" t="str">
            <v>920000460</v>
          </cell>
          <cell r="B202" t="str">
            <v>CLCC RENE HUGUENIN INSTITUT CURIE</v>
          </cell>
          <cell r="C202" t="str">
            <v>Ile de France</v>
          </cell>
          <cell r="D202">
            <v>108906.48199999996</v>
          </cell>
          <cell r="E202">
            <v>0</v>
          </cell>
          <cell r="F202">
            <v>0</v>
          </cell>
          <cell r="G202">
            <v>0</v>
          </cell>
          <cell r="H202">
            <v>108906.48199999996</v>
          </cell>
          <cell r="I202">
            <v>108906.48199999996</v>
          </cell>
          <cell r="J202">
            <v>108.90648199999995</v>
          </cell>
        </row>
        <row r="203">
          <cell r="A203" t="str">
            <v>920000643</v>
          </cell>
          <cell r="B203" t="str">
            <v>INSTITUT HOSPITALIER FRANCO-BRITANIQUE - SITE KLEBER</v>
          </cell>
          <cell r="C203" t="str">
            <v>Ile de France</v>
          </cell>
          <cell r="D203">
            <v>25315.695</v>
          </cell>
          <cell r="E203">
            <v>0</v>
          </cell>
          <cell r="F203">
            <v>0</v>
          </cell>
          <cell r="G203">
            <v>0</v>
          </cell>
          <cell r="H203">
            <v>25315.695</v>
          </cell>
          <cell r="I203">
            <v>25315.695</v>
          </cell>
          <cell r="J203">
            <v>25.315694999999998</v>
          </cell>
        </row>
        <row r="204">
          <cell r="A204" t="str">
            <v>920000650</v>
          </cell>
          <cell r="B204" t="str">
            <v>CENTRE MÉDICO-CHIRURGICAL FOCH</v>
          </cell>
          <cell r="C204" t="str">
            <v>Ile de France</v>
          </cell>
          <cell r="D204">
            <v>198648.29999999958</v>
          </cell>
          <cell r="E204">
            <v>0</v>
          </cell>
          <cell r="F204">
            <v>0</v>
          </cell>
          <cell r="G204">
            <v>0</v>
          </cell>
          <cell r="H204">
            <v>198648.29999999958</v>
          </cell>
          <cell r="I204">
            <v>198648.29999999958</v>
          </cell>
          <cell r="J204">
            <v>198.64829999999958</v>
          </cell>
        </row>
        <row r="205">
          <cell r="A205" t="str">
            <v>920008539</v>
          </cell>
          <cell r="B205" t="str">
            <v>HÔPITAL AMERICAIN 2</v>
          </cell>
          <cell r="C205" t="str">
            <v>Ile de France</v>
          </cell>
          <cell r="D205">
            <v>0</v>
          </cell>
          <cell r="E205">
            <v>3928.3199999999924</v>
          </cell>
          <cell r="F205">
            <v>0</v>
          </cell>
          <cell r="G205">
            <v>0</v>
          </cell>
          <cell r="H205">
            <v>3928.3199999999924</v>
          </cell>
          <cell r="I205">
            <v>3928.3199999999924</v>
          </cell>
          <cell r="J205">
            <v>3.9283199999999923</v>
          </cell>
        </row>
        <row r="206">
          <cell r="A206" t="str">
            <v>920300043</v>
          </cell>
          <cell r="B206" t="str">
            <v>HÔPITAL PRIVÉ D ANTONY</v>
          </cell>
          <cell r="C206" t="str">
            <v>Ile de France</v>
          </cell>
          <cell r="D206">
            <v>0</v>
          </cell>
          <cell r="E206">
            <v>64919.776999999885</v>
          </cell>
          <cell r="F206">
            <v>0</v>
          </cell>
          <cell r="G206">
            <v>0</v>
          </cell>
          <cell r="H206">
            <v>64919.776999999885</v>
          </cell>
          <cell r="I206">
            <v>64919.776999999885</v>
          </cell>
          <cell r="J206">
            <v>64.919776999999883</v>
          </cell>
        </row>
        <row r="207">
          <cell r="A207" t="str">
            <v>920300597</v>
          </cell>
          <cell r="B207" t="str">
            <v>CLINIQUE DE MEUDON LA FORET</v>
          </cell>
          <cell r="C207" t="str">
            <v>Ile de France</v>
          </cell>
          <cell r="D207">
            <v>0</v>
          </cell>
          <cell r="E207">
            <v>6983.619999999999</v>
          </cell>
          <cell r="F207">
            <v>0</v>
          </cell>
          <cell r="G207">
            <v>0</v>
          </cell>
          <cell r="H207">
            <v>6983.619999999999</v>
          </cell>
          <cell r="I207">
            <v>6983.619999999999</v>
          </cell>
          <cell r="J207">
            <v>6.9836199999999993</v>
          </cell>
        </row>
        <row r="208">
          <cell r="A208" t="str">
            <v>920300761</v>
          </cell>
          <cell r="B208" t="str">
            <v>CLINIQUE HARTMANN</v>
          </cell>
          <cell r="C208" t="str">
            <v>Ile de France</v>
          </cell>
          <cell r="D208">
            <v>0</v>
          </cell>
          <cell r="E208">
            <v>51795.290000000037</v>
          </cell>
          <cell r="F208">
            <v>0</v>
          </cell>
          <cell r="G208">
            <v>0</v>
          </cell>
          <cell r="H208">
            <v>51795.290000000037</v>
          </cell>
          <cell r="I208">
            <v>51795.290000000037</v>
          </cell>
          <cell r="J208">
            <v>51.795290000000037</v>
          </cell>
        </row>
        <row r="209">
          <cell r="A209" t="str">
            <v>920301033</v>
          </cell>
          <cell r="B209" t="str">
            <v>CLINIQUE DE LA PORTE DE ST CLOUD</v>
          </cell>
          <cell r="C209" t="str">
            <v>Ile de France</v>
          </cell>
          <cell r="D209">
            <v>0</v>
          </cell>
          <cell r="E209">
            <v>25024.649999999965</v>
          </cell>
          <cell r="F209">
            <v>0</v>
          </cell>
          <cell r="G209">
            <v>0</v>
          </cell>
          <cell r="H209">
            <v>25024.649999999965</v>
          </cell>
          <cell r="I209">
            <v>25024.649999999965</v>
          </cell>
          <cell r="J209">
            <v>25.024649999999966</v>
          </cell>
        </row>
        <row r="210">
          <cell r="A210" t="str">
            <v>920813623</v>
          </cell>
          <cell r="B210" t="str">
            <v>SANTÉ SERVICE</v>
          </cell>
          <cell r="C210" t="str">
            <v>Ile de France</v>
          </cell>
          <cell r="D210">
            <v>0</v>
          </cell>
          <cell r="E210">
            <v>0</v>
          </cell>
          <cell r="F210">
            <v>14047.234999999986</v>
          </cell>
          <cell r="G210">
            <v>0</v>
          </cell>
          <cell r="H210">
            <v>14047.234999999986</v>
          </cell>
          <cell r="I210">
            <v>14047.234999999986</v>
          </cell>
          <cell r="J210">
            <v>14.047234999999986</v>
          </cell>
        </row>
        <row r="211">
          <cell r="A211" t="str">
            <v>930021480</v>
          </cell>
          <cell r="B211" t="str">
            <v>GHI LE RAINCY-MONTFERMEIL</v>
          </cell>
          <cell r="C211" t="str">
            <v>Ile de France</v>
          </cell>
          <cell r="D211">
            <v>128180</v>
          </cell>
          <cell r="E211">
            <v>0</v>
          </cell>
          <cell r="F211">
            <v>0</v>
          </cell>
          <cell r="G211">
            <v>0</v>
          </cell>
          <cell r="H211">
            <v>128180</v>
          </cell>
          <cell r="I211">
            <v>128180</v>
          </cell>
          <cell r="J211">
            <v>128.18</v>
          </cell>
        </row>
        <row r="212">
          <cell r="A212" t="str">
            <v>930110051</v>
          </cell>
          <cell r="B212" t="str">
            <v>CH DE ST DENIS</v>
          </cell>
          <cell r="C212" t="str">
            <v>Ile de France</v>
          </cell>
          <cell r="D212">
            <v>12657.889999999985</v>
          </cell>
          <cell r="E212">
            <v>0</v>
          </cell>
          <cell r="F212">
            <v>0</v>
          </cell>
          <cell r="G212">
            <v>0</v>
          </cell>
          <cell r="H212">
            <v>12657.889999999985</v>
          </cell>
          <cell r="I212">
            <v>12657.889999999985</v>
          </cell>
          <cell r="J212">
            <v>12.657889999999984</v>
          </cell>
        </row>
        <row r="213">
          <cell r="A213" t="str">
            <v>930110069</v>
          </cell>
          <cell r="B213" t="str">
            <v>CH ROBERT BALLANGER</v>
          </cell>
          <cell r="C213" t="str">
            <v>Ile de France</v>
          </cell>
          <cell r="D213">
            <v>56381.089999999851</v>
          </cell>
          <cell r="E213">
            <v>0</v>
          </cell>
          <cell r="F213">
            <v>0</v>
          </cell>
          <cell r="G213">
            <v>0</v>
          </cell>
          <cell r="H213">
            <v>56381.089999999851</v>
          </cell>
          <cell r="I213">
            <v>56381.089999999851</v>
          </cell>
          <cell r="J213">
            <v>56.381089999999851</v>
          </cell>
        </row>
        <row r="214">
          <cell r="A214" t="str">
            <v>930300025</v>
          </cell>
          <cell r="B214" t="str">
            <v>HÔPITAL EUROPEEN DE PARIS</v>
          </cell>
          <cell r="C214" t="str">
            <v>Ile de France</v>
          </cell>
          <cell r="D214">
            <v>0</v>
          </cell>
          <cell r="E214">
            <v>107582.35</v>
          </cell>
          <cell r="F214">
            <v>0</v>
          </cell>
          <cell r="G214">
            <v>0</v>
          </cell>
          <cell r="H214">
            <v>107582.35</v>
          </cell>
          <cell r="I214">
            <v>107582.35</v>
          </cell>
          <cell r="J214">
            <v>107.58235000000001</v>
          </cell>
        </row>
        <row r="215">
          <cell r="A215" t="str">
            <v>940000664</v>
          </cell>
          <cell r="B215" t="str">
            <v>INSTITUT GUSTAVE ROUSSY</v>
          </cell>
          <cell r="C215" t="str">
            <v>Ile de France</v>
          </cell>
          <cell r="D215">
            <v>654999</v>
          </cell>
          <cell r="E215">
            <v>0</v>
          </cell>
          <cell r="F215">
            <v>0</v>
          </cell>
          <cell r="G215">
            <v>0</v>
          </cell>
          <cell r="H215">
            <v>654999</v>
          </cell>
          <cell r="I215">
            <v>654999</v>
          </cell>
          <cell r="J215">
            <v>654.99900000000002</v>
          </cell>
        </row>
        <row r="216">
          <cell r="A216" t="str">
            <v>940110018</v>
          </cell>
          <cell r="B216" t="str">
            <v>CHIC DE CRETEIL</v>
          </cell>
          <cell r="C216" t="str">
            <v>Ile de France</v>
          </cell>
          <cell r="D216">
            <v>144800.45900000003</v>
          </cell>
          <cell r="E216">
            <v>0</v>
          </cell>
          <cell r="F216">
            <v>0</v>
          </cell>
          <cell r="G216">
            <v>0</v>
          </cell>
          <cell r="H216">
            <v>144800.45900000003</v>
          </cell>
          <cell r="I216">
            <v>144800.45900000003</v>
          </cell>
          <cell r="J216">
            <v>144.80045900000002</v>
          </cell>
        </row>
        <row r="217">
          <cell r="A217" t="str">
            <v>940110042</v>
          </cell>
          <cell r="B217" t="str">
            <v>CHIC DE VILLENEUVE ST GEORGES</v>
          </cell>
          <cell r="C217" t="str">
            <v>Ile de France</v>
          </cell>
          <cell r="D217">
            <v>9264.2200000000012</v>
          </cell>
          <cell r="E217">
            <v>0</v>
          </cell>
          <cell r="F217">
            <v>0</v>
          </cell>
          <cell r="G217">
            <v>0</v>
          </cell>
          <cell r="H217">
            <v>9264.2200000000012</v>
          </cell>
          <cell r="I217">
            <v>9264.2200000000012</v>
          </cell>
          <cell r="J217">
            <v>9.2642200000000017</v>
          </cell>
        </row>
        <row r="218">
          <cell r="A218" t="str">
            <v>940300031</v>
          </cell>
          <cell r="B218" t="str">
            <v>HÔPITAL PRIVÉ PAUL D'EGINE</v>
          </cell>
          <cell r="C218" t="str">
            <v>Ile de France</v>
          </cell>
          <cell r="D218">
            <v>0</v>
          </cell>
          <cell r="E218">
            <v>5237.7399999999907</v>
          </cell>
          <cell r="F218">
            <v>0</v>
          </cell>
          <cell r="G218">
            <v>0</v>
          </cell>
          <cell r="H218">
            <v>5237.7399999999907</v>
          </cell>
          <cell r="I218">
            <v>5237.7399999999907</v>
          </cell>
          <cell r="J218">
            <v>5.2377399999999907</v>
          </cell>
        </row>
        <row r="219">
          <cell r="A219" t="str">
            <v>940300270</v>
          </cell>
          <cell r="B219" t="str">
            <v>HÔPITAL PRIVÉ ARMAND BRILLARD</v>
          </cell>
          <cell r="C219" t="str">
            <v>Ile de France</v>
          </cell>
          <cell r="D219">
            <v>0</v>
          </cell>
          <cell r="E219">
            <v>6768.18</v>
          </cell>
          <cell r="F219">
            <v>0</v>
          </cell>
          <cell r="G219">
            <v>0</v>
          </cell>
          <cell r="H219">
            <v>6768.18</v>
          </cell>
          <cell r="I219">
            <v>6768.18</v>
          </cell>
          <cell r="J219">
            <v>6.7681800000000001</v>
          </cell>
        </row>
        <row r="220">
          <cell r="A220" t="str">
            <v>940300445</v>
          </cell>
          <cell r="B220" t="str">
            <v>HÔPITAL PRIVÉ DE THIAIS</v>
          </cell>
          <cell r="C220" t="str">
            <v>Ile de France</v>
          </cell>
          <cell r="D220">
            <v>0</v>
          </cell>
          <cell r="E220">
            <v>20369.02</v>
          </cell>
          <cell r="F220">
            <v>0</v>
          </cell>
          <cell r="G220">
            <v>0</v>
          </cell>
          <cell r="H220">
            <v>20369.02</v>
          </cell>
          <cell r="I220">
            <v>20369.02</v>
          </cell>
          <cell r="J220">
            <v>20.369019999999999</v>
          </cell>
        </row>
        <row r="221">
          <cell r="A221" t="str">
            <v>950013870</v>
          </cell>
          <cell r="B221" t="str">
            <v>GHEM EAUBONNE MONTMORENCY SIMONE VEIL</v>
          </cell>
          <cell r="C221" t="str">
            <v>Ile de France</v>
          </cell>
          <cell r="D221">
            <v>78620.494000000064</v>
          </cell>
          <cell r="E221">
            <v>0</v>
          </cell>
          <cell r="F221">
            <v>0</v>
          </cell>
          <cell r="G221">
            <v>0</v>
          </cell>
          <cell r="H221">
            <v>78620.494000000064</v>
          </cell>
          <cell r="I221">
            <v>78620.494000000064</v>
          </cell>
          <cell r="J221">
            <v>78.620494000000065</v>
          </cell>
        </row>
        <row r="222">
          <cell r="A222" t="str">
            <v>950110015</v>
          </cell>
          <cell r="B222" t="str">
            <v>CH VICTOR DUPOUY ARGENTEUIL</v>
          </cell>
          <cell r="C222" t="str">
            <v>Ile de France</v>
          </cell>
          <cell r="D222">
            <v>15911.18200000003</v>
          </cell>
          <cell r="E222">
            <v>0</v>
          </cell>
          <cell r="F222">
            <v>0</v>
          </cell>
          <cell r="G222">
            <v>0</v>
          </cell>
          <cell r="H222">
            <v>15911.18200000003</v>
          </cell>
          <cell r="I222">
            <v>15911.18200000003</v>
          </cell>
          <cell r="J222">
            <v>15.91118200000003</v>
          </cell>
        </row>
        <row r="223">
          <cell r="A223" t="str">
            <v>950110049</v>
          </cell>
          <cell r="B223" t="str">
            <v>CH DE GONESSE</v>
          </cell>
          <cell r="C223" t="str">
            <v>Ile de France</v>
          </cell>
          <cell r="D223">
            <v>4319.8509999999951</v>
          </cell>
          <cell r="E223">
            <v>0</v>
          </cell>
          <cell r="F223">
            <v>0</v>
          </cell>
          <cell r="G223">
            <v>0</v>
          </cell>
          <cell r="H223">
            <v>4319.8509999999951</v>
          </cell>
          <cell r="I223">
            <v>4319.8509999999951</v>
          </cell>
          <cell r="J223">
            <v>4.3198509999999954</v>
          </cell>
        </row>
        <row r="224">
          <cell r="A224" t="str">
            <v>950110080</v>
          </cell>
          <cell r="B224" t="str">
            <v>CH RENE DUBOS PONTOISE</v>
          </cell>
          <cell r="C224" t="str">
            <v>Ile de France</v>
          </cell>
          <cell r="D224">
            <v>149362.94900000002</v>
          </cell>
          <cell r="E224">
            <v>0</v>
          </cell>
          <cell r="F224">
            <v>0</v>
          </cell>
          <cell r="G224">
            <v>0</v>
          </cell>
          <cell r="H224">
            <v>149362.94900000002</v>
          </cell>
          <cell r="I224">
            <v>149362.94900000002</v>
          </cell>
          <cell r="J224">
            <v>149.36294900000001</v>
          </cell>
        </row>
        <row r="225">
          <cell r="A225" t="str">
            <v>950300244</v>
          </cell>
          <cell r="B225" t="str">
            <v>CLINIQUE SAINTE MARIE</v>
          </cell>
          <cell r="C225" t="str">
            <v>Ile de France</v>
          </cell>
          <cell r="D225">
            <v>0</v>
          </cell>
          <cell r="E225">
            <v>9602.5199999999968</v>
          </cell>
          <cell r="F225">
            <v>0</v>
          </cell>
          <cell r="G225">
            <v>0</v>
          </cell>
          <cell r="H225">
            <v>9602.5199999999968</v>
          </cell>
          <cell r="I225">
            <v>9602.5199999999968</v>
          </cell>
          <cell r="J225">
            <v>9.6025199999999966</v>
          </cell>
        </row>
        <row r="226">
          <cell r="A226" t="str">
            <v>970211207</v>
          </cell>
          <cell r="B226" t="str">
            <v>CHU DE MARTINIQUE</v>
          </cell>
          <cell r="C226" t="str">
            <v>Martinique</v>
          </cell>
          <cell r="D226">
            <v>86604.20000000007</v>
          </cell>
          <cell r="E226">
            <v>0</v>
          </cell>
          <cell r="F226">
            <v>0</v>
          </cell>
          <cell r="G226">
            <v>0</v>
          </cell>
          <cell r="H226">
            <v>86604.20000000007</v>
          </cell>
          <cell r="I226">
            <v>86604.20000000007</v>
          </cell>
          <cell r="J226">
            <v>86.604200000000077</v>
          </cell>
        </row>
        <row r="227">
          <cell r="A227" t="str">
            <v>140000035</v>
          </cell>
          <cell r="B227" t="str">
            <v>CH DE LISIEUX</v>
          </cell>
          <cell r="C227" t="str">
            <v>Normandie</v>
          </cell>
          <cell r="D227">
            <v>28845.998000000138</v>
          </cell>
          <cell r="E227">
            <v>0</v>
          </cell>
          <cell r="F227">
            <v>0</v>
          </cell>
          <cell r="G227">
            <v>0</v>
          </cell>
          <cell r="H227">
            <v>28845.998000000138</v>
          </cell>
          <cell r="I227">
            <v>28845.998000000138</v>
          </cell>
          <cell r="J227">
            <v>28.845998000000137</v>
          </cell>
        </row>
        <row r="228">
          <cell r="A228" t="str">
            <v>140000092</v>
          </cell>
          <cell r="B228" t="str">
            <v>CH DE BAYEUX</v>
          </cell>
          <cell r="C228" t="str">
            <v>Normandie</v>
          </cell>
          <cell r="D228">
            <v>69254.78</v>
          </cell>
          <cell r="E228">
            <v>0</v>
          </cell>
          <cell r="F228">
            <v>0</v>
          </cell>
          <cell r="G228">
            <v>0</v>
          </cell>
          <cell r="H228">
            <v>69254.78</v>
          </cell>
          <cell r="I228">
            <v>69254.78</v>
          </cell>
          <cell r="J228">
            <v>69.254779999999997</v>
          </cell>
        </row>
        <row r="229">
          <cell r="A229" t="str">
            <v>140000100</v>
          </cell>
          <cell r="B229" t="str">
            <v>CHU COTE DE NACRE CAEN</v>
          </cell>
          <cell r="C229" t="str">
            <v>Normandie</v>
          </cell>
          <cell r="D229">
            <v>258035.95799999987</v>
          </cell>
          <cell r="E229">
            <v>0</v>
          </cell>
          <cell r="F229">
            <v>0</v>
          </cell>
          <cell r="G229">
            <v>0</v>
          </cell>
          <cell r="H229">
            <v>258035.95799999987</v>
          </cell>
          <cell r="I229">
            <v>258035.95799999987</v>
          </cell>
          <cell r="J229">
            <v>258.03595799999988</v>
          </cell>
        </row>
        <row r="230">
          <cell r="A230" t="str">
            <v>140000159</v>
          </cell>
          <cell r="B230" t="str">
            <v>CH DE VIRE</v>
          </cell>
          <cell r="C230" t="str">
            <v>Normandie</v>
          </cell>
          <cell r="D230">
            <v>18668.573000000004</v>
          </cell>
          <cell r="E230">
            <v>0</v>
          </cell>
          <cell r="F230">
            <v>0</v>
          </cell>
          <cell r="G230">
            <v>0</v>
          </cell>
          <cell r="H230">
            <v>18668.573000000004</v>
          </cell>
          <cell r="I230">
            <v>18668.573000000004</v>
          </cell>
          <cell r="J230">
            <v>18.668573000000006</v>
          </cell>
        </row>
        <row r="231">
          <cell r="A231" t="str">
            <v>140000555</v>
          </cell>
          <cell r="B231" t="str">
            <v>CLCC FRANÇOIS BACLESSE</v>
          </cell>
          <cell r="C231" t="str">
            <v>Normandie</v>
          </cell>
          <cell r="D231">
            <v>191570.60000000009</v>
          </cell>
          <cell r="E231">
            <v>0</v>
          </cell>
          <cell r="F231">
            <v>0</v>
          </cell>
          <cell r="G231">
            <v>0</v>
          </cell>
          <cell r="H231">
            <v>191570.60000000009</v>
          </cell>
          <cell r="I231">
            <v>191570.60000000009</v>
          </cell>
          <cell r="J231">
            <v>191.5706000000001</v>
          </cell>
        </row>
        <row r="232">
          <cell r="A232" t="str">
            <v>140016155</v>
          </cell>
          <cell r="B232" t="str">
            <v>HAD BAYEUX</v>
          </cell>
          <cell r="C232" t="str">
            <v>Normandie</v>
          </cell>
          <cell r="D232">
            <v>0</v>
          </cell>
          <cell r="E232">
            <v>0</v>
          </cell>
          <cell r="F232">
            <v>0</v>
          </cell>
          <cell r="G232">
            <v>14822.16</v>
          </cell>
          <cell r="H232">
            <v>14822.16</v>
          </cell>
          <cell r="I232">
            <v>14822.16</v>
          </cell>
          <cell r="J232">
            <v>14.82216</v>
          </cell>
        </row>
        <row r="233">
          <cell r="A233" t="str">
            <v>140016759</v>
          </cell>
          <cell r="B233" t="str">
            <v>POLYCLINIQUE DU PARC</v>
          </cell>
          <cell r="C233" t="str">
            <v>Normandie</v>
          </cell>
          <cell r="D233">
            <v>0</v>
          </cell>
          <cell r="E233">
            <v>11057.439999999973</v>
          </cell>
          <cell r="F233">
            <v>0</v>
          </cell>
          <cell r="G233">
            <v>0</v>
          </cell>
          <cell r="H233">
            <v>11057.439999999973</v>
          </cell>
          <cell r="I233">
            <v>11057.439999999973</v>
          </cell>
          <cell r="J233">
            <v>11.057439999999973</v>
          </cell>
        </row>
        <row r="234">
          <cell r="A234" t="str">
            <v>270000326</v>
          </cell>
          <cell r="B234" t="str">
            <v>CLINIQUE PASTEUR</v>
          </cell>
          <cell r="C234" t="str">
            <v>Normandie</v>
          </cell>
          <cell r="D234">
            <v>0</v>
          </cell>
          <cell r="E234">
            <v>10957.329999999998</v>
          </cell>
          <cell r="F234">
            <v>0</v>
          </cell>
          <cell r="G234">
            <v>0</v>
          </cell>
          <cell r="H234">
            <v>10957.329999999998</v>
          </cell>
          <cell r="I234">
            <v>10957.329999999998</v>
          </cell>
          <cell r="J234">
            <v>10.957329999999999</v>
          </cell>
        </row>
        <row r="235">
          <cell r="A235" t="str">
            <v>270023724</v>
          </cell>
          <cell r="B235" t="str">
            <v>CHIC EURE SEINE HÔPITAUX EVREUX-VERNON</v>
          </cell>
          <cell r="C235" t="str">
            <v>Normandie</v>
          </cell>
          <cell r="D235">
            <v>184273.89999999991</v>
          </cell>
          <cell r="E235">
            <v>0</v>
          </cell>
          <cell r="F235">
            <v>0</v>
          </cell>
          <cell r="G235">
            <v>0</v>
          </cell>
          <cell r="H235">
            <v>184273.89999999991</v>
          </cell>
          <cell r="I235">
            <v>184273.89999999991</v>
          </cell>
          <cell r="J235">
            <v>184.27389999999991</v>
          </cell>
        </row>
        <row r="236">
          <cell r="A236" t="str">
            <v>500000013</v>
          </cell>
          <cell r="B236" t="str">
            <v>CH DU COTENTIN</v>
          </cell>
          <cell r="C236" t="str">
            <v>Normandie</v>
          </cell>
          <cell r="D236">
            <v>41533.831999999995</v>
          </cell>
          <cell r="E236">
            <v>0</v>
          </cell>
          <cell r="F236">
            <v>0</v>
          </cell>
          <cell r="G236">
            <v>0</v>
          </cell>
          <cell r="H236">
            <v>41533.831999999995</v>
          </cell>
          <cell r="I236">
            <v>41533.831999999995</v>
          </cell>
          <cell r="J236">
            <v>41.533831999999997</v>
          </cell>
        </row>
        <row r="237">
          <cell r="A237" t="str">
            <v>500000054</v>
          </cell>
          <cell r="B237" t="str">
            <v>CH AVRANCHES GRANVILLE</v>
          </cell>
          <cell r="C237" t="str">
            <v>Normandie</v>
          </cell>
          <cell r="D237">
            <v>90380.600000000093</v>
          </cell>
          <cell r="E237">
            <v>0</v>
          </cell>
          <cell r="F237">
            <v>390.86</v>
          </cell>
          <cell r="G237">
            <v>0</v>
          </cell>
          <cell r="H237">
            <v>90771.460000000094</v>
          </cell>
          <cell r="I237">
            <v>90771.460000000094</v>
          </cell>
          <cell r="J237">
            <v>90.77146000000009</v>
          </cell>
        </row>
        <row r="238">
          <cell r="A238" t="str">
            <v>500000112</v>
          </cell>
          <cell r="B238" t="str">
            <v>HÔPITAL MEMORIAL ST LO</v>
          </cell>
          <cell r="C238" t="str">
            <v>Normandie</v>
          </cell>
          <cell r="D238">
            <v>63388.790000000037</v>
          </cell>
          <cell r="E238">
            <v>0</v>
          </cell>
          <cell r="F238">
            <v>0</v>
          </cell>
          <cell r="G238">
            <v>0</v>
          </cell>
          <cell r="H238">
            <v>63388.790000000037</v>
          </cell>
          <cell r="I238">
            <v>63388.790000000037</v>
          </cell>
          <cell r="J238">
            <v>63.388790000000036</v>
          </cell>
        </row>
        <row r="239">
          <cell r="A239" t="str">
            <v>610780090</v>
          </cell>
          <cell r="B239" t="str">
            <v>CH ARGENTAN</v>
          </cell>
          <cell r="C239" t="str">
            <v>Normandie</v>
          </cell>
          <cell r="D239">
            <v>18914.020000000019</v>
          </cell>
          <cell r="E239">
            <v>0</v>
          </cell>
          <cell r="F239">
            <v>0</v>
          </cell>
          <cell r="G239">
            <v>0</v>
          </cell>
          <cell r="H239">
            <v>18914.020000000019</v>
          </cell>
          <cell r="I239">
            <v>18914.020000000019</v>
          </cell>
          <cell r="J239">
            <v>18.914020000000018</v>
          </cell>
        </row>
        <row r="240">
          <cell r="A240" t="str">
            <v>610780165</v>
          </cell>
          <cell r="B240" t="str">
            <v>CH FLERS</v>
          </cell>
          <cell r="C240" t="str">
            <v>Normandie</v>
          </cell>
          <cell r="D240">
            <v>32161.500000000058</v>
          </cell>
          <cell r="E240">
            <v>0</v>
          </cell>
          <cell r="F240">
            <v>0</v>
          </cell>
          <cell r="G240">
            <v>0</v>
          </cell>
          <cell r="H240">
            <v>32161.500000000058</v>
          </cell>
          <cell r="I240">
            <v>32161.500000000058</v>
          </cell>
          <cell r="J240">
            <v>32.161500000000061</v>
          </cell>
        </row>
        <row r="241">
          <cell r="A241" t="str">
            <v>760024042</v>
          </cell>
          <cell r="B241" t="str">
            <v>CHIC ELBEUF LOUVIERS</v>
          </cell>
          <cell r="C241" t="str">
            <v>Normandie</v>
          </cell>
          <cell r="D241">
            <v>42731.280000000028</v>
          </cell>
          <cell r="E241">
            <v>0</v>
          </cell>
          <cell r="F241">
            <v>0</v>
          </cell>
          <cell r="G241">
            <v>0</v>
          </cell>
          <cell r="H241">
            <v>42731.280000000028</v>
          </cell>
          <cell r="I241">
            <v>42731.280000000028</v>
          </cell>
          <cell r="J241">
            <v>42.731280000000027</v>
          </cell>
        </row>
        <row r="242">
          <cell r="A242" t="str">
            <v>760780023</v>
          </cell>
          <cell r="B242" t="str">
            <v>CH DE DIEPPE</v>
          </cell>
          <cell r="C242" t="str">
            <v>Normandie</v>
          </cell>
          <cell r="D242">
            <v>20458.33600000001</v>
          </cell>
          <cell r="E242">
            <v>0</v>
          </cell>
          <cell r="F242">
            <v>0</v>
          </cell>
          <cell r="G242">
            <v>0</v>
          </cell>
          <cell r="H242">
            <v>20458.33600000001</v>
          </cell>
          <cell r="I242">
            <v>20458.33600000001</v>
          </cell>
          <cell r="J242">
            <v>20.45833600000001</v>
          </cell>
        </row>
        <row r="243">
          <cell r="A243" t="str">
            <v>760780239</v>
          </cell>
          <cell r="B243" t="str">
            <v>CHU ROUEN</v>
          </cell>
          <cell r="C243" t="str">
            <v>Normandie</v>
          </cell>
          <cell r="D243">
            <v>693198.45399999991</v>
          </cell>
          <cell r="E243">
            <v>0</v>
          </cell>
          <cell r="F243">
            <v>0</v>
          </cell>
          <cell r="G243">
            <v>0</v>
          </cell>
          <cell r="H243">
            <v>693198.45399999991</v>
          </cell>
          <cell r="I243">
            <v>693198.45399999991</v>
          </cell>
          <cell r="J243">
            <v>693.19845399999986</v>
          </cell>
        </row>
        <row r="244">
          <cell r="A244" t="str">
            <v>760000166</v>
          </cell>
          <cell r="B244" t="str">
            <v>CRLCC HENRI BECQUEREL</v>
          </cell>
          <cell r="C244" t="str">
            <v>Normandie</v>
          </cell>
          <cell r="D244">
            <v>289832.07999999984</v>
          </cell>
          <cell r="E244">
            <v>0</v>
          </cell>
          <cell r="F244">
            <v>0</v>
          </cell>
          <cell r="G244">
            <v>0</v>
          </cell>
          <cell r="H244">
            <v>289832.07999999984</v>
          </cell>
          <cell r="I244">
            <v>289832.07999999984</v>
          </cell>
          <cell r="J244">
            <v>289.83207999999985</v>
          </cell>
        </row>
        <row r="245">
          <cell r="A245" t="str">
            <v>760780619</v>
          </cell>
          <cell r="B245" t="str">
            <v>CLINIQUE SAINT HILAIRE</v>
          </cell>
          <cell r="C245" t="str">
            <v>Normandie</v>
          </cell>
          <cell r="D245">
            <v>0</v>
          </cell>
          <cell r="E245">
            <v>8438.5899999999983</v>
          </cell>
          <cell r="F245">
            <v>0</v>
          </cell>
          <cell r="G245">
            <v>0</v>
          </cell>
          <cell r="H245">
            <v>8438.5899999999983</v>
          </cell>
          <cell r="I245">
            <v>8438.5899999999983</v>
          </cell>
          <cell r="J245">
            <v>8.4385899999999978</v>
          </cell>
        </row>
        <row r="246">
          <cell r="A246" t="str">
            <v>760780726</v>
          </cell>
          <cell r="B246" t="str">
            <v>CH DU HAVRE</v>
          </cell>
          <cell r="C246" t="str">
            <v>Normandie</v>
          </cell>
          <cell r="D246">
            <v>116577.18400000012</v>
          </cell>
          <cell r="E246">
            <v>0</v>
          </cell>
          <cell r="F246">
            <v>0</v>
          </cell>
          <cell r="G246">
            <v>0</v>
          </cell>
          <cell r="H246">
            <v>116577.18400000012</v>
          </cell>
          <cell r="I246">
            <v>116577.18400000012</v>
          </cell>
          <cell r="J246">
            <v>116.57718400000013</v>
          </cell>
        </row>
        <row r="247">
          <cell r="A247" t="str">
            <v>760780791</v>
          </cell>
          <cell r="B247" t="str">
            <v>CLINIQUE DES ORMEAUX</v>
          </cell>
          <cell r="C247" t="str">
            <v>Normandie</v>
          </cell>
          <cell r="D247">
            <v>0</v>
          </cell>
          <cell r="E247">
            <v>6983.6600000000035</v>
          </cell>
          <cell r="F247">
            <v>0</v>
          </cell>
          <cell r="G247">
            <v>0</v>
          </cell>
          <cell r="H247">
            <v>6983.6600000000035</v>
          </cell>
          <cell r="I247">
            <v>6983.6600000000035</v>
          </cell>
          <cell r="J247">
            <v>6.9836600000000031</v>
          </cell>
        </row>
        <row r="248">
          <cell r="A248" t="str">
            <v>760783035</v>
          </cell>
          <cell r="B248" t="str">
            <v>HÔPITAL ET IFSI CROIX-ROUGE</v>
          </cell>
          <cell r="C248" t="str">
            <v>Normandie</v>
          </cell>
          <cell r="D248">
            <v>0</v>
          </cell>
          <cell r="E248">
            <v>0</v>
          </cell>
          <cell r="F248">
            <v>3956.68</v>
          </cell>
          <cell r="G248">
            <v>0</v>
          </cell>
          <cell r="H248">
            <v>3956.68</v>
          </cell>
          <cell r="I248">
            <v>3956.68</v>
          </cell>
          <cell r="J248">
            <v>3.95668</v>
          </cell>
        </row>
        <row r="249">
          <cell r="A249" t="str">
            <v>160000451</v>
          </cell>
          <cell r="B249" t="str">
            <v>CH ANGOULEME</v>
          </cell>
          <cell r="C249" t="str">
            <v>Nouvelle - Aquitaine</v>
          </cell>
          <cell r="D249">
            <v>39165</v>
          </cell>
          <cell r="E249">
            <v>0</v>
          </cell>
          <cell r="F249">
            <v>0</v>
          </cell>
          <cell r="G249">
            <v>0</v>
          </cell>
          <cell r="H249">
            <v>39165</v>
          </cell>
          <cell r="I249">
            <v>39165</v>
          </cell>
          <cell r="J249">
            <v>39.164999999999999</v>
          </cell>
        </row>
        <row r="250">
          <cell r="A250" t="str">
            <v>160013207</v>
          </cell>
          <cell r="B250" t="str">
            <v>CENTRE CLINICAL</v>
          </cell>
          <cell r="C250" t="str">
            <v>Nouvelle - Aquitaine</v>
          </cell>
          <cell r="D250">
            <v>0</v>
          </cell>
          <cell r="E250">
            <v>1995</v>
          </cell>
          <cell r="F250">
            <v>0</v>
          </cell>
          <cell r="G250">
            <v>0</v>
          </cell>
          <cell r="H250">
            <v>1995</v>
          </cell>
          <cell r="I250">
            <v>1995</v>
          </cell>
          <cell r="J250">
            <v>1.9950000000000001</v>
          </cell>
        </row>
        <row r="251">
          <cell r="A251" t="str">
            <v>170024194</v>
          </cell>
          <cell r="B251" t="str">
            <v>GROUPEMENT HOSPITALIER DE LA ROCHELLE-RE-AUNIS</v>
          </cell>
          <cell r="C251" t="e">
            <v>#N/A</v>
          </cell>
          <cell r="D251">
            <v>173394.63999999966</v>
          </cell>
          <cell r="E251">
            <v>0</v>
          </cell>
          <cell r="F251">
            <v>0</v>
          </cell>
          <cell r="G251">
            <v>0</v>
          </cell>
          <cell r="H251">
            <v>173394.63999999966</v>
          </cell>
          <cell r="I251">
            <v>173394.63999999966</v>
          </cell>
          <cell r="J251">
            <v>173.39463999999967</v>
          </cell>
        </row>
        <row r="252">
          <cell r="A252" t="str">
            <v>170780175</v>
          </cell>
          <cell r="B252" t="str">
            <v>CH DE SAINTES</v>
          </cell>
          <cell r="C252" t="str">
            <v>Nouvelle - Aquitaine</v>
          </cell>
          <cell r="D252">
            <v>68325.22000000003</v>
          </cell>
          <cell r="E252">
            <v>0</v>
          </cell>
          <cell r="F252">
            <v>786.7</v>
          </cell>
          <cell r="G252">
            <v>0</v>
          </cell>
          <cell r="H252">
            <v>69111.920000000027</v>
          </cell>
          <cell r="I252">
            <v>69111.920000000027</v>
          </cell>
          <cell r="J252">
            <v>69.111920000000026</v>
          </cell>
        </row>
        <row r="253">
          <cell r="A253" t="str">
            <v>170780191</v>
          </cell>
          <cell r="B253" t="str">
            <v>CH DE ROYAN</v>
          </cell>
          <cell r="C253" t="str">
            <v>Nouvelle - Aquitaine</v>
          </cell>
          <cell r="D253">
            <v>27352.661999999982</v>
          </cell>
          <cell r="E253">
            <v>0</v>
          </cell>
          <cell r="F253">
            <v>0</v>
          </cell>
          <cell r="G253">
            <v>0</v>
          </cell>
          <cell r="H253">
            <v>27352.661999999982</v>
          </cell>
          <cell r="I253">
            <v>27352.661999999982</v>
          </cell>
          <cell r="J253">
            <v>27.352661999999981</v>
          </cell>
        </row>
        <row r="254">
          <cell r="A254" t="str">
            <v>170780225</v>
          </cell>
          <cell r="B254" t="str">
            <v>CH ROCHEFORT-SUR-MER</v>
          </cell>
          <cell r="C254" t="str">
            <v>Nouvelle - Aquitaine</v>
          </cell>
          <cell r="D254">
            <v>18477.600000000006</v>
          </cell>
          <cell r="E254">
            <v>0</v>
          </cell>
          <cell r="F254">
            <v>0</v>
          </cell>
          <cell r="G254">
            <v>0</v>
          </cell>
          <cell r="H254">
            <v>18477.600000000006</v>
          </cell>
          <cell r="I254">
            <v>18477.600000000006</v>
          </cell>
          <cell r="J254">
            <v>18.477600000000006</v>
          </cell>
        </row>
        <row r="255">
          <cell r="A255" t="str">
            <v>190000042</v>
          </cell>
          <cell r="B255" t="str">
            <v>CH BRIVE</v>
          </cell>
          <cell r="C255" t="str">
            <v>Nouvelle - Aquitaine</v>
          </cell>
          <cell r="D255">
            <v>229494.30700000026</v>
          </cell>
          <cell r="E255">
            <v>0</v>
          </cell>
          <cell r="F255">
            <v>0</v>
          </cell>
          <cell r="G255">
            <v>0</v>
          </cell>
          <cell r="H255">
            <v>229494.30700000026</v>
          </cell>
          <cell r="I255">
            <v>229494.30700000026</v>
          </cell>
          <cell r="J255">
            <v>229.49430700000028</v>
          </cell>
        </row>
        <row r="256">
          <cell r="A256" t="str">
            <v>230780041</v>
          </cell>
          <cell r="B256" t="str">
            <v>CH GUERET</v>
          </cell>
          <cell r="C256" t="str">
            <v>Nouvelle - Aquitaine</v>
          </cell>
          <cell r="D256">
            <v>3000.2089999999998</v>
          </cell>
          <cell r="E256">
            <v>0</v>
          </cell>
          <cell r="F256">
            <v>0</v>
          </cell>
          <cell r="G256">
            <v>0</v>
          </cell>
          <cell r="H256">
            <v>3000.2089999999998</v>
          </cell>
          <cell r="I256">
            <v>3000.2089999999998</v>
          </cell>
          <cell r="J256">
            <v>3.0002089999999999</v>
          </cell>
        </row>
        <row r="257">
          <cell r="A257" t="str">
            <v>230780082</v>
          </cell>
          <cell r="B257" t="str">
            <v>CENTRE MÉDICAL NATIONAL STE FEYRE</v>
          </cell>
          <cell r="C257" t="str">
            <v>Nouvelle - Aquitaine</v>
          </cell>
          <cell r="D257">
            <v>43356.770000000019</v>
          </cell>
          <cell r="E257">
            <v>0</v>
          </cell>
          <cell r="F257">
            <v>0</v>
          </cell>
          <cell r="G257">
            <v>0</v>
          </cell>
          <cell r="H257">
            <v>43356.770000000019</v>
          </cell>
          <cell r="I257">
            <v>43356.770000000019</v>
          </cell>
          <cell r="J257">
            <v>43.356770000000019</v>
          </cell>
        </row>
        <row r="258">
          <cell r="A258" t="str">
            <v>240000117</v>
          </cell>
          <cell r="B258" t="str">
            <v>CH PERIGUEUX</v>
          </cell>
          <cell r="C258" t="str">
            <v>Nouvelle - Aquitaine</v>
          </cell>
          <cell r="D258">
            <v>287622</v>
          </cell>
          <cell r="E258">
            <v>0</v>
          </cell>
          <cell r="F258">
            <v>0</v>
          </cell>
          <cell r="G258">
            <v>0</v>
          </cell>
          <cell r="H258">
            <v>287622</v>
          </cell>
          <cell r="I258">
            <v>287622</v>
          </cell>
          <cell r="J258">
            <v>287.62200000000001</v>
          </cell>
        </row>
        <row r="259">
          <cell r="A259" t="str">
            <v>240000190</v>
          </cell>
          <cell r="B259" t="str">
            <v>POLYCLINIQUE FRANCHEVILLE</v>
          </cell>
          <cell r="C259" t="str">
            <v>Nouvelle - Aquitaine</v>
          </cell>
          <cell r="D259">
            <v>0</v>
          </cell>
          <cell r="E259">
            <v>11930.411000000007</v>
          </cell>
          <cell r="F259">
            <v>0</v>
          </cell>
          <cell r="G259">
            <v>0</v>
          </cell>
          <cell r="H259">
            <v>11930.411000000007</v>
          </cell>
          <cell r="I259">
            <v>11930.411000000007</v>
          </cell>
          <cell r="J259">
            <v>11.930411000000007</v>
          </cell>
        </row>
        <row r="260">
          <cell r="A260" t="str">
            <v>330000340</v>
          </cell>
          <cell r="B260" t="str">
            <v>M.S.P.B. BAGATELLE</v>
          </cell>
          <cell r="C260" t="str">
            <v>Nouvelle - Aquitaine</v>
          </cell>
          <cell r="D260">
            <v>5921.8000000000029</v>
          </cell>
          <cell r="E260">
            <v>0</v>
          </cell>
          <cell r="F260">
            <v>17906.828000000001</v>
          </cell>
          <cell r="G260">
            <v>0</v>
          </cell>
          <cell r="H260">
            <v>23828.628000000004</v>
          </cell>
          <cell r="I260">
            <v>23828.628000000004</v>
          </cell>
          <cell r="J260">
            <v>23.828628000000005</v>
          </cell>
        </row>
        <row r="261">
          <cell r="A261" t="str">
            <v>330000662</v>
          </cell>
          <cell r="B261" t="str">
            <v>INSTITUT BERGONIE</v>
          </cell>
          <cell r="C261" t="str">
            <v>Nouvelle - Aquitaine</v>
          </cell>
          <cell r="D261">
            <v>129451.59300000011</v>
          </cell>
          <cell r="E261">
            <v>0</v>
          </cell>
          <cell r="F261">
            <v>0</v>
          </cell>
          <cell r="G261">
            <v>0</v>
          </cell>
          <cell r="H261">
            <v>129451.59300000011</v>
          </cell>
          <cell r="I261">
            <v>129451.59300000011</v>
          </cell>
          <cell r="J261">
            <v>129.45159300000012</v>
          </cell>
        </row>
        <row r="262">
          <cell r="A262" t="str">
            <v>330780115</v>
          </cell>
          <cell r="B262" t="str">
            <v>CLINIQUE TIVOLI-DUCOS</v>
          </cell>
          <cell r="C262" t="str">
            <v>Nouvelle - Aquitaine</v>
          </cell>
          <cell r="D262">
            <v>0</v>
          </cell>
          <cell r="E262">
            <v>22987.75999999998</v>
          </cell>
          <cell r="F262">
            <v>0</v>
          </cell>
          <cell r="G262">
            <v>0</v>
          </cell>
          <cell r="H262">
            <v>22987.75999999998</v>
          </cell>
          <cell r="I262">
            <v>22987.75999999998</v>
          </cell>
          <cell r="J262">
            <v>22.98775999999998</v>
          </cell>
        </row>
        <row r="263">
          <cell r="A263" t="str">
            <v>330780479</v>
          </cell>
          <cell r="B263" t="str">
            <v>POLYCLINIQUE BX-NORD AQUITAINE</v>
          </cell>
          <cell r="C263" t="str">
            <v>Nouvelle - Aquitaine</v>
          </cell>
          <cell r="D263">
            <v>0</v>
          </cell>
          <cell r="E263">
            <v>43990</v>
          </cell>
          <cell r="F263">
            <v>0</v>
          </cell>
          <cell r="G263">
            <v>0</v>
          </cell>
          <cell r="H263">
            <v>43990</v>
          </cell>
          <cell r="I263">
            <v>43990</v>
          </cell>
          <cell r="J263">
            <v>43.99</v>
          </cell>
        </row>
        <row r="264">
          <cell r="A264" t="str">
            <v>330781196</v>
          </cell>
          <cell r="B264" t="str">
            <v>CHU DE BORDEAUX</v>
          </cell>
          <cell r="C264" t="str">
            <v>Nouvelle - Aquitaine</v>
          </cell>
          <cell r="D264">
            <v>1120798.2260000007</v>
          </cell>
          <cell r="E264">
            <v>0</v>
          </cell>
          <cell r="F264">
            <v>0</v>
          </cell>
          <cell r="G264">
            <v>0</v>
          </cell>
          <cell r="H264">
            <v>1120798.2260000007</v>
          </cell>
          <cell r="I264">
            <v>1120798.2260000007</v>
          </cell>
          <cell r="J264">
            <v>1120.7982260000008</v>
          </cell>
        </row>
        <row r="265">
          <cell r="A265" t="str">
            <v>330781253</v>
          </cell>
          <cell r="B265" t="str">
            <v>CH DE LIBOURNE</v>
          </cell>
          <cell r="C265" t="str">
            <v>Nouvelle - Aquitaine</v>
          </cell>
          <cell r="D265">
            <v>69614.618999999948</v>
          </cell>
          <cell r="E265">
            <v>0</v>
          </cell>
          <cell r="F265">
            <v>0</v>
          </cell>
          <cell r="G265">
            <v>0</v>
          </cell>
          <cell r="H265">
            <v>69614.618999999948</v>
          </cell>
          <cell r="I265">
            <v>69614.618999999948</v>
          </cell>
          <cell r="J265">
            <v>69.614618999999948</v>
          </cell>
        </row>
        <row r="266">
          <cell r="A266" t="str">
            <v>400011177</v>
          </cell>
          <cell r="B266" t="str">
            <v>CH DE MONT DE MARSAN</v>
          </cell>
          <cell r="C266" t="str">
            <v>Nouvelle - Aquitaine</v>
          </cell>
          <cell r="D266">
            <v>62954.414999999979</v>
          </cell>
          <cell r="E266">
            <v>0</v>
          </cell>
          <cell r="F266">
            <v>0</v>
          </cell>
          <cell r="G266">
            <v>0</v>
          </cell>
          <cell r="H266">
            <v>62954.414999999979</v>
          </cell>
          <cell r="I266">
            <v>62954.414999999979</v>
          </cell>
          <cell r="J266">
            <v>62.954414999999976</v>
          </cell>
        </row>
        <row r="267">
          <cell r="A267" t="str">
            <v>400780193</v>
          </cell>
          <cell r="B267" t="str">
            <v>CH DAX</v>
          </cell>
          <cell r="C267" t="str">
            <v>Nouvelle - Aquitaine</v>
          </cell>
          <cell r="D267">
            <v>312599.68100000004</v>
          </cell>
          <cell r="E267">
            <v>0</v>
          </cell>
          <cell r="F267">
            <v>0</v>
          </cell>
          <cell r="G267">
            <v>0</v>
          </cell>
          <cell r="H267">
            <v>312599.68100000004</v>
          </cell>
          <cell r="I267">
            <v>312599.68100000004</v>
          </cell>
          <cell r="J267">
            <v>312.59968100000003</v>
          </cell>
        </row>
        <row r="268">
          <cell r="A268" t="str">
            <v>470000159</v>
          </cell>
          <cell r="B268" t="str">
            <v>CLINIQUE CALABET</v>
          </cell>
          <cell r="C268" t="str">
            <v>Nouvelle - Aquitaine</v>
          </cell>
          <cell r="D268">
            <v>0</v>
          </cell>
          <cell r="E268">
            <v>11400</v>
          </cell>
          <cell r="F268">
            <v>0</v>
          </cell>
          <cell r="G268">
            <v>0</v>
          </cell>
          <cell r="H268">
            <v>11400</v>
          </cell>
          <cell r="I268">
            <v>11400</v>
          </cell>
          <cell r="J268">
            <v>11.4</v>
          </cell>
        </row>
        <row r="269">
          <cell r="A269" t="str">
            <v>640018206</v>
          </cell>
          <cell r="B269" t="str">
            <v>CAPIO CLINIQUE BELHARRA</v>
          </cell>
          <cell r="C269" t="str">
            <v>Nouvelle - Aquitaine</v>
          </cell>
          <cell r="D269">
            <v>0</v>
          </cell>
          <cell r="E269">
            <v>22405.850000000006</v>
          </cell>
          <cell r="F269">
            <v>0</v>
          </cell>
          <cell r="G269">
            <v>0</v>
          </cell>
          <cell r="H269">
            <v>22405.850000000006</v>
          </cell>
          <cell r="I269">
            <v>22405.850000000006</v>
          </cell>
          <cell r="J269">
            <v>22.405850000000004</v>
          </cell>
        </row>
        <row r="270">
          <cell r="A270" t="str">
            <v>640780417</v>
          </cell>
          <cell r="B270" t="str">
            <v>CH COTE BASQUE</v>
          </cell>
          <cell r="C270" t="str">
            <v>Nouvelle - Aquitaine</v>
          </cell>
          <cell r="D270">
            <v>148733.75500000012</v>
          </cell>
          <cell r="E270">
            <v>0</v>
          </cell>
          <cell r="F270">
            <v>0</v>
          </cell>
          <cell r="G270">
            <v>0</v>
          </cell>
          <cell r="H270">
            <v>148733.75500000012</v>
          </cell>
          <cell r="I270">
            <v>148733.75500000012</v>
          </cell>
          <cell r="J270">
            <v>148.73375500000012</v>
          </cell>
        </row>
        <row r="271">
          <cell r="A271" t="str">
            <v>640780490</v>
          </cell>
          <cell r="B271" t="str">
            <v>POLYCLINIQUE AGUILERA</v>
          </cell>
          <cell r="C271" t="str">
            <v>Nouvelle - Aquitaine</v>
          </cell>
          <cell r="D271">
            <v>0</v>
          </cell>
          <cell r="E271">
            <v>5237.7299999999959</v>
          </cell>
          <cell r="F271">
            <v>0</v>
          </cell>
          <cell r="G271">
            <v>0</v>
          </cell>
          <cell r="H271">
            <v>5237.7299999999959</v>
          </cell>
          <cell r="I271">
            <v>5237.7299999999959</v>
          </cell>
          <cell r="J271">
            <v>5.2377299999999956</v>
          </cell>
        </row>
        <row r="272">
          <cell r="A272" t="str">
            <v>640780748</v>
          </cell>
          <cell r="B272" t="str">
            <v>POLYCLINIQUE COTE BASQUE SUD</v>
          </cell>
          <cell r="C272" t="str">
            <v>Nouvelle - Aquitaine</v>
          </cell>
          <cell r="D272">
            <v>0</v>
          </cell>
          <cell r="E272">
            <v>4364.7790000000023</v>
          </cell>
          <cell r="F272">
            <v>0</v>
          </cell>
          <cell r="G272">
            <v>0</v>
          </cell>
          <cell r="H272">
            <v>4364.7790000000023</v>
          </cell>
          <cell r="I272">
            <v>4364.7790000000023</v>
          </cell>
          <cell r="J272">
            <v>4.3647790000000022</v>
          </cell>
        </row>
        <row r="273">
          <cell r="A273" t="str">
            <v>640780821</v>
          </cell>
          <cell r="B273" t="str">
            <v>CH OLORON</v>
          </cell>
          <cell r="C273" t="str">
            <v>Nouvelle - Aquitaine</v>
          </cell>
          <cell r="D273">
            <v>91912.5</v>
          </cell>
          <cell r="E273">
            <v>0</v>
          </cell>
          <cell r="F273">
            <v>0</v>
          </cell>
          <cell r="G273">
            <v>0</v>
          </cell>
          <cell r="H273">
            <v>91912.5</v>
          </cell>
          <cell r="I273">
            <v>91912.5</v>
          </cell>
          <cell r="J273">
            <v>91.912499999999994</v>
          </cell>
        </row>
        <row r="274">
          <cell r="A274" t="str">
            <v>640780938</v>
          </cell>
          <cell r="B274" t="str">
            <v>CLINIQUE CHIRURGICALE MARZET</v>
          </cell>
          <cell r="C274" t="str">
            <v>Nouvelle - Aquitaine</v>
          </cell>
          <cell r="D274">
            <v>0</v>
          </cell>
          <cell r="E274">
            <v>34485</v>
          </cell>
          <cell r="F274">
            <v>0</v>
          </cell>
          <cell r="G274">
            <v>0</v>
          </cell>
          <cell r="H274">
            <v>34485</v>
          </cell>
          <cell r="I274">
            <v>34485</v>
          </cell>
          <cell r="J274">
            <v>34.484999999999999</v>
          </cell>
        </row>
        <row r="275">
          <cell r="A275" t="str">
            <v>640781290</v>
          </cell>
          <cell r="B275" t="str">
            <v>CH PAU</v>
          </cell>
          <cell r="C275" t="str">
            <v>Nouvelle - Aquitaine</v>
          </cell>
          <cell r="D275">
            <v>106940.81200000003</v>
          </cell>
          <cell r="E275">
            <v>0</v>
          </cell>
          <cell r="F275">
            <v>0</v>
          </cell>
          <cell r="G275">
            <v>0</v>
          </cell>
          <cell r="H275">
            <v>106940.81200000003</v>
          </cell>
          <cell r="I275">
            <v>106940.81200000003</v>
          </cell>
          <cell r="J275">
            <v>106.94081200000004</v>
          </cell>
        </row>
        <row r="276">
          <cell r="A276" t="str">
            <v>790000012</v>
          </cell>
          <cell r="B276" t="str">
            <v>CH DE NIORT</v>
          </cell>
          <cell r="C276" t="str">
            <v>Nouvelle - Aquitaine</v>
          </cell>
          <cell r="D276">
            <v>39210.319999999949</v>
          </cell>
          <cell r="E276">
            <v>0</v>
          </cell>
          <cell r="F276">
            <v>0</v>
          </cell>
          <cell r="G276">
            <v>0</v>
          </cell>
          <cell r="H276">
            <v>39210.319999999949</v>
          </cell>
          <cell r="I276">
            <v>39210.319999999949</v>
          </cell>
          <cell r="J276">
            <v>39.210319999999946</v>
          </cell>
        </row>
        <row r="277">
          <cell r="A277" t="str">
            <v>860014208</v>
          </cell>
          <cell r="B277" t="str">
            <v>CHR DE POITIERS</v>
          </cell>
          <cell r="C277" t="str">
            <v>Nouvelle - Aquitaine</v>
          </cell>
          <cell r="D277">
            <v>595096.38600000087</v>
          </cell>
          <cell r="E277">
            <v>0</v>
          </cell>
          <cell r="F277">
            <v>0</v>
          </cell>
          <cell r="G277">
            <v>0</v>
          </cell>
          <cell r="H277">
            <v>595096.38600000087</v>
          </cell>
          <cell r="I277">
            <v>595096.38600000087</v>
          </cell>
          <cell r="J277">
            <v>595.09638600000085</v>
          </cell>
        </row>
        <row r="278">
          <cell r="A278" t="str">
            <v>870000015</v>
          </cell>
          <cell r="B278" t="str">
            <v>CHU LIMOGES</v>
          </cell>
          <cell r="C278" t="str">
            <v>Nouvelle - Aquitaine</v>
          </cell>
          <cell r="D278">
            <v>532323.06000000006</v>
          </cell>
          <cell r="E278">
            <v>0</v>
          </cell>
          <cell r="F278">
            <v>0</v>
          </cell>
          <cell r="G278">
            <v>0</v>
          </cell>
          <cell r="H278">
            <v>532323.06000000006</v>
          </cell>
          <cell r="I278">
            <v>532323.06000000006</v>
          </cell>
          <cell r="J278">
            <v>532.32306000000005</v>
          </cell>
        </row>
        <row r="279">
          <cell r="A279" t="str">
            <v>870000031</v>
          </cell>
          <cell r="B279" t="str">
            <v>CH ST YRIEIX</v>
          </cell>
          <cell r="C279" t="str">
            <v>Nouvelle - Aquitaine</v>
          </cell>
          <cell r="D279">
            <v>41070</v>
          </cell>
          <cell r="E279">
            <v>0</v>
          </cell>
          <cell r="F279">
            <v>0</v>
          </cell>
          <cell r="G279">
            <v>0</v>
          </cell>
          <cell r="H279">
            <v>41070</v>
          </cell>
          <cell r="I279">
            <v>41070</v>
          </cell>
          <cell r="J279">
            <v>41.07</v>
          </cell>
        </row>
        <row r="280">
          <cell r="A280" t="str">
            <v>870000288</v>
          </cell>
          <cell r="B280" t="str">
            <v>CLINIQUE FRANÇOIS CHENIEUX</v>
          </cell>
          <cell r="C280" t="str">
            <v>Nouvelle - Aquitaine</v>
          </cell>
          <cell r="D280">
            <v>0</v>
          </cell>
          <cell r="E280">
            <v>130473</v>
          </cell>
          <cell r="F280">
            <v>0</v>
          </cell>
          <cell r="G280">
            <v>0</v>
          </cell>
          <cell r="H280">
            <v>130473</v>
          </cell>
          <cell r="I280">
            <v>130473</v>
          </cell>
          <cell r="J280">
            <v>130.47300000000001</v>
          </cell>
        </row>
        <row r="281">
          <cell r="A281" t="str">
            <v>090781774</v>
          </cell>
          <cell r="B281" t="str">
            <v>CHIC DU VAL D ARIEGE</v>
          </cell>
          <cell r="C281" t="str">
            <v>Occitanie</v>
          </cell>
          <cell r="D281">
            <v>45902.890000000014</v>
          </cell>
          <cell r="E281">
            <v>0</v>
          </cell>
          <cell r="F281">
            <v>0</v>
          </cell>
          <cell r="G281">
            <v>0</v>
          </cell>
          <cell r="H281">
            <v>45902.890000000014</v>
          </cell>
          <cell r="I281">
            <v>45902.890000000014</v>
          </cell>
          <cell r="J281">
            <v>45.902890000000014</v>
          </cell>
        </row>
        <row r="282">
          <cell r="A282" t="str">
            <v>110780061</v>
          </cell>
          <cell r="B282" t="str">
            <v>CH CARCASSONNE</v>
          </cell>
          <cell r="C282" t="str">
            <v>Occitanie</v>
          </cell>
          <cell r="D282">
            <v>72263.187999999849</v>
          </cell>
          <cell r="E282">
            <v>0</v>
          </cell>
          <cell r="F282">
            <v>0</v>
          </cell>
          <cell r="G282">
            <v>0</v>
          </cell>
          <cell r="H282">
            <v>72263.187999999849</v>
          </cell>
          <cell r="I282">
            <v>72263.187999999849</v>
          </cell>
          <cell r="J282">
            <v>72.263187999999843</v>
          </cell>
        </row>
        <row r="283">
          <cell r="A283" t="str">
            <v>110780137</v>
          </cell>
          <cell r="B283" t="str">
            <v>CH NARBONNE</v>
          </cell>
          <cell r="C283" t="str">
            <v>Occitanie</v>
          </cell>
          <cell r="D283">
            <v>3084.9410000000025</v>
          </cell>
          <cell r="E283">
            <v>0</v>
          </cell>
          <cell r="F283">
            <v>0</v>
          </cell>
          <cell r="G283">
            <v>0</v>
          </cell>
          <cell r="H283">
            <v>3084.9410000000025</v>
          </cell>
          <cell r="I283">
            <v>3084.9410000000025</v>
          </cell>
          <cell r="J283">
            <v>3.0849410000000024</v>
          </cell>
        </row>
        <row r="284">
          <cell r="A284" t="str">
            <v>110780228</v>
          </cell>
          <cell r="B284" t="str">
            <v>POLYCLINIQUE LE LANGUEDOC</v>
          </cell>
          <cell r="C284" t="str">
            <v>Occitanie</v>
          </cell>
          <cell r="D284">
            <v>0</v>
          </cell>
          <cell r="E284">
            <v>99043.191000000021</v>
          </cell>
          <cell r="F284">
            <v>0</v>
          </cell>
          <cell r="G284">
            <v>0</v>
          </cell>
          <cell r="H284">
            <v>99043.191000000021</v>
          </cell>
          <cell r="I284">
            <v>99043.191000000021</v>
          </cell>
          <cell r="J284">
            <v>99.043191000000022</v>
          </cell>
        </row>
        <row r="285">
          <cell r="A285" t="str">
            <v>120780044</v>
          </cell>
          <cell r="B285" t="str">
            <v>CH RODEZ</v>
          </cell>
          <cell r="C285" t="str">
            <v>Occitanie</v>
          </cell>
          <cell r="D285">
            <v>23703.839999999997</v>
          </cell>
          <cell r="E285">
            <v>0</v>
          </cell>
          <cell r="F285">
            <v>0</v>
          </cell>
          <cell r="G285">
            <v>0</v>
          </cell>
          <cell r="H285">
            <v>23703.839999999997</v>
          </cell>
          <cell r="I285">
            <v>23703.839999999997</v>
          </cell>
          <cell r="J285">
            <v>23.703839999999996</v>
          </cell>
        </row>
        <row r="286">
          <cell r="A286" t="str">
            <v>300017209</v>
          </cell>
          <cell r="B286" t="str">
            <v>KENVAL INSTITUT DE CANCEROLOGIE</v>
          </cell>
          <cell r="C286" t="str">
            <v>Occitanie</v>
          </cell>
          <cell r="D286">
            <v>0</v>
          </cell>
          <cell r="E286">
            <v>51994.429999999935</v>
          </cell>
          <cell r="F286">
            <v>0</v>
          </cell>
          <cell r="G286">
            <v>0</v>
          </cell>
          <cell r="H286">
            <v>51994.429999999935</v>
          </cell>
          <cell r="I286">
            <v>51994.429999999935</v>
          </cell>
          <cell r="J286">
            <v>51.994429999999937</v>
          </cell>
        </row>
        <row r="287">
          <cell r="A287" t="str">
            <v>300780038</v>
          </cell>
          <cell r="B287" t="str">
            <v>CHU NIMES</v>
          </cell>
          <cell r="C287" t="str">
            <v>Occitanie</v>
          </cell>
          <cell r="D287">
            <v>112552.96999999997</v>
          </cell>
          <cell r="E287">
            <v>0</v>
          </cell>
          <cell r="F287">
            <v>0</v>
          </cell>
          <cell r="G287">
            <v>0</v>
          </cell>
          <cell r="H287">
            <v>112552.96999999997</v>
          </cell>
          <cell r="I287">
            <v>112552.96999999997</v>
          </cell>
          <cell r="J287">
            <v>112.55296999999997</v>
          </cell>
        </row>
        <row r="288">
          <cell r="A288" t="str">
            <v>300780046</v>
          </cell>
          <cell r="B288" t="str">
            <v>CH ALES</v>
          </cell>
          <cell r="C288" t="str">
            <v>Occitanie</v>
          </cell>
          <cell r="D288">
            <v>54276.360000000044</v>
          </cell>
          <cell r="E288">
            <v>0</v>
          </cell>
          <cell r="F288">
            <v>0</v>
          </cell>
          <cell r="G288">
            <v>0</v>
          </cell>
          <cell r="H288">
            <v>54276.360000000044</v>
          </cell>
          <cell r="I288">
            <v>54276.360000000044</v>
          </cell>
          <cell r="J288">
            <v>54.276360000000047</v>
          </cell>
        </row>
        <row r="289">
          <cell r="A289" t="str">
            <v>300780228</v>
          </cell>
          <cell r="B289" t="str">
            <v>POLYCLINIQUE LA GARAUD</v>
          </cell>
          <cell r="C289" t="str">
            <v>Occitanie</v>
          </cell>
          <cell r="D289">
            <v>0</v>
          </cell>
          <cell r="E289">
            <v>11840.004000000001</v>
          </cell>
          <cell r="F289">
            <v>0</v>
          </cell>
          <cell r="G289">
            <v>0</v>
          </cell>
          <cell r="H289">
            <v>11840.004000000001</v>
          </cell>
          <cell r="I289">
            <v>11840.004000000001</v>
          </cell>
          <cell r="J289">
            <v>11.840004</v>
          </cell>
        </row>
        <row r="290">
          <cell r="A290" t="str">
            <v>300788502</v>
          </cell>
          <cell r="B290" t="str">
            <v>POLYCLINIQUE DU GRAND SUD</v>
          </cell>
          <cell r="C290" t="str">
            <v>Occitanie</v>
          </cell>
          <cell r="D290">
            <v>0</v>
          </cell>
          <cell r="E290">
            <v>85866.099999999977</v>
          </cell>
          <cell r="F290">
            <v>0</v>
          </cell>
          <cell r="G290">
            <v>0</v>
          </cell>
          <cell r="H290">
            <v>85866.099999999977</v>
          </cell>
          <cell r="I290">
            <v>85866.099999999977</v>
          </cell>
          <cell r="J290">
            <v>85.866099999999975</v>
          </cell>
        </row>
        <row r="291">
          <cell r="A291" t="str">
            <v>310780101</v>
          </cell>
          <cell r="B291" t="str">
            <v>CLINIQUE SAINT JEAN LANGUEDOC</v>
          </cell>
          <cell r="C291" t="str">
            <v>Occitanie</v>
          </cell>
          <cell r="D291">
            <v>0</v>
          </cell>
          <cell r="E291">
            <v>9324.1600000000035</v>
          </cell>
          <cell r="F291">
            <v>0</v>
          </cell>
          <cell r="G291">
            <v>0</v>
          </cell>
          <cell r="H291">
            <v>9324.1600000000035</v>
          </cell>
          <cell r="I291">
            <v>9324.1600000000035</v>
          </cell>
          <cell r="J291">
            <v>9.3241600000000027</v>
          </cell>
        </row>
        <row r="292">
          <cell r="A292" t="str">
            <v>310780259</v>
          </cell>
          <cell r="B292" t="str">
            <v>SA CLINIQUE PASTEUR</v>
          </cell>
          <cell r="C292" t="str">
            <v>Occitanie</v>
          </cell>
          <cell r="D292">
            <v>0</v>
          </cell>
          <cell r="E292">
            <v>294212.79000000004</v>
          </cell>
          <cell r="F292">
            <v>0</v>
          </cell>
          <cell r="G292">
            <v>0</v>
          </cell>
          <cell r="H292">
            <v>294212.79000000004</v>
          </cell>
          <cell r="I292">
            <v>294212.79000000004</v>
          </cell>
          <cell r="J292">
            <v>294.21279000000004</v>
          </cell>
        </row>
        <row r="293">
          <cell r="A293" t="str">
            <v>310780283</v>
          </cell>
          <cell r="B293" t="str">
            <v>NOUVELLE CLINIQUE DE L'UNION</v>
          </cell>
          <cell r="C293" t="str">
            <v>Occitanie</v>
          </cell>
          <cell r="D293">
            <v>0</v>
          </cell>
          <cell r="E293">
            <v>48645.540000000037</v>
          </cell>
          <cell r="F293">
            <v>0</v>
          </cell>
          <cell r="G293">
            <v>0</v>
          </cell>
          <cell r="H293">
            <v>48645.540000000037</v>
          </cell>
          <cell r="I293">
            <v>48645.540000000037</v>
          </cell>
          <cell r="J293">
            <v>48.64554000000004</v>
          </cell>
        </row>
        <row r="294">
          <cell r="A294" t="str">
            <v>310780382</v>
          </cell>
          <cell r="B294" t="str">
            <v>CLINIQUE AMBROISE PARE</v>
          </cell>
          <cell r="C294" t="str">
            <v>Occitanie</v>
          </cell>
          <cell r="D294">
            <v>0</v>
          </cell>
          <cell r="E294">
            <v>2960.8999999999942</v>
          </cell>
          <cell r="F294">
            <v>0</v>
          </cell>
          <cell r="G294">
            <v>0</v>
          </cell>
          <cell r="H294">
            <v>2960.8999999999942</v>
          </cell>
          <cell r="I294">
            <v>2960.8999999999942</v>
          </cell>
          <cell r="J294">
            <v>2.9608999999999943</v>
          </cell>
        </row>
        <row r="295">
          <cell r="A295" t="str">
            <v>310780671</v>
          </cell>
          <cell r="B295" t="str">
            <v>CH SAINT-GAUDENS</v>
          </cell>
          <cell r="C295" t="str">
            <v>Occitanie</v>
          </cell>
          <cell r="D295">
            <v>10475.459999999992</v>
          </cell>
          <cell r="E295">
            <v>0</v>
          </cell>
          <cell r="F295">
            <v>0</v>
          </cell>
          <cell r="G295">
            <v>0</v>
          </cell>
          <cell r="H295">
            <v>10475.459999999992</v>
          </cell>
          <cell r="I295">
            <v>10475.459999999992</v>
          </cell>
          <cell r="J295">
            <v>10.475459999999991</v>
          </cell>
        </row>
        <row r="296">
          <cell r="A296" t="str">
            <v>310781000</v>
          </cell>
          <cell r="B296" t="str">
            <v>CLINIQUE DES CEDRES</v>
          </cell>
          <cell r="C296" t="str">
            <v>Occitanie</v>
          </cell>
          <cell r="D296">
            <v>0</v>
          </cell>
          <cell r="E296">
            <v>87150.794000000227</v>
          </cell>
          <cell r="F296">
            <v>0</v>
          </cell>
          <cell r="G296">
            <v>0</v>
          </cell>
          <cell r="H296">
            <v>87150.794000000227</v>
          </cell>
          <cell r="I296">
            <v>87150.794000000227</v>
          </cell>
          <cell r="J296">
            <v>87.150794000000232</v>
          </cell>
        </row>
        <row r="297">
          <cell r="A297" t="str">
            <v>310781406</v>
          </cell>
          <cell r="B297" t="str">
            <v>CHR TOULOUSE</v>
          </cell>
          <cell r="C297" t="str">
            <v>Occitanie</v>
          </cell>
          <cell r="D297">
            <v>794330.18399999849</v>
          </cell>
          <cell r="E297">
            <v>0</v>
          </cell>
          <cell r="F297">
            <v>0</v>
          </cell>
          <cell r="G297">
            <v>0</v>
          </cell>
          <cell r="H297">
            <v>794330.18399999849</v>
          </cell>
          <cell r="I297">
            <v>794330.18399999849</v>
          </cell>
          <cell r="J297">
            <v>794.33018399999844</v>
          </cell>
        </row>
        <row r="298">
          <cell r="A298" t="str">
            <v>310781505</v>
          </cell>
          <cell r="B298" t="str">
            <v>CLINIQUE D'OCCITANIE</v>
          </cell>
          <cell r="C298" t="str">
            <v>Occitanie</v>
          </cell>
          <cell r="D298">
            <v>0</v>
          </cell>
          <cell r="E298">
            <v>72459</v>
          </cell>
          <cell r="F298">
            <v>0</v>
          </cell>
          <cell r="G298">
            <v>0</v>
          </cell>
          <cell r="H298">
            <v>72459</v>
          </cell>
          <cell r="I298">
            <v>72459</v>
          </cell>
          <cell r="J298">
            <v>72.459000000000003</v>
          </cell>
        </row>
        <row r="299">
          <cell r="A299" t="str">
            <v>310782347</v>
          </cell>
          <cell r="B299" t="str">
            <v>INSTITUT CLAUDIUS REGAUD</v>
          </cell>
          <cell r="C299" t="str">
            <v>Occitanie</v>
          </cell>
          <cell r="D299">
            <v>160625.81000000006</v>
          </cell>
          <cell r="E299">
            <v>0</v>
          </cell>
          <cell r="F299">
            <v>0</v>
          </cell>
          <cell r="G299">
            <v>0</v>
          </cell>
          <cell r="H299">
            <v>160625.81000000006</v>
          </cell>
          <cell r="I299">
            <v>160625.81000000006</v>
          </cell>
          <cell r="J299">
            <v>160.62581000000006</v>
          </cell>
        </row>
        <row r="300">
          <cell r="A300" t="str">
            <v>320780117</v>
          </cell>
          <cell r="B300" t="str">
            <v>CH AUCH</v>
          </cell>
          <cell r="C300" t="str">
            <v>Occitanie</v>
          </cell>
          <cell r="D300">
            <v>2900</v>
          </cell>
          <cell r="E300">
            <v>0</v>
          </cell>
          <cell r="F300">
            <v>0</v>
          </cell>
          <cell r="G300">
            <v>0</v>
          </cell>
          <cell r="H300">
            <v>2900</v>
          </cell>
          <cell r="I300">
            <v>2900</v>
          </cell>
          <cell r="J300">
            <v>2.9</v>
          </cell>
        </row>
        <row r="301">
          <cell r="A301" t="str">
            <v>340009885</v>
          </cell>
          <cell r="B301" t="str">
            <v>POLYCLINIQUE CHAMPEAU</v>
          </cell>
          <cell r="C301" t="str">
            <v>Occitanie</v>
          </cell>
          <cell r="D301">
            <v>0</v>
          </cell>
          <cell r="E301">
            <v>48594.619999999995</v>
          </cell>
          <cell r="F301">
            <v>0</v>
          </cell>
          <cell r="G301">
            <v>0</v>
          </cell>
          <cell r="H301">
            <v>48594.619999999995</v>
          </cell>
          <cell r="I301">
            <v>48594.619999999995</v>
          </cell>
          <cell r="J301">
            <v>48.594619999999992</v>
          </cell>
        </row>
        <row r="302">
          <cell r="A302" t="str">
            <v>340015502</v>
          </cell>
          <cell r="B302" t="str">
            <v>CLINIQUE LE MILLENAIRE</v>
          </cell>
          <cell r="C302" t="str">
            <v>Occitanie</v>
          </cell>
          <cell r="D302">
            <v>0</v>
          </cell>
          <cell r="E302">
            <v>26648.099999999991</v>
          </cell>
          <cell r="F302">
            <v>0</v>
          </cell>
          <cell r="G302">
            <v>0</v>
          </cell>
          <cell r="H302">
            <v>26648.099999999991</v>
          </cell>
          <cell r="I302">
            <v>26648.099999999991</v>
          </cell>
          <cell r="J302">
            <v>26.648099999999992</v>
          </cell>
        </row>
        <row r="303">
          <cell r="A303" t="str">
            <v>340015965</v>
          </cell>
          <cell r="B303" t="str">
            <v>SAS POLYCLINIQUE SAINT PRIVAT</v>
          </cell>
          <cell r="C303" t="str">
            <v>Occitanie</v>
          </cell>
          <cell r="D303">
            <v>0</v>
          </cell>
          <cell r="E303">
            <v>214800.19</v>
          </cell>
          <cell r="F303">
            <v>0</v>
          </cell>
          <cell r="G303">
            <v>0</v>
          </cell>
          <cell r="H303">
            <v>214800.19</v>
          </cell>
          <cell r="I303">
            <v>214800.19</v>
          </cell>
          <cell r="J303">
            <v>214.80019000000001</v>
          </cell>
        </row>
        <row r="304">
          <cell r="A304" t="str">
            <v>340780055</v>
          </cell>
          <cell r="B304" t="str">
            <v>CH BEZIERS</v>
          </cell>
          <cell r="C304" t="str">
            <v>Occitanie</v>
          </cell>
          <cell r="D304">
            <v>50436.888000000035</v>
          </cell>
          <cell r="E304">
            <v>0</v>
          </cell>
          <cell r="F304">
            <v>0</v>
          </cell>
          <cell r="G304">
            <v>0</v>
          </cell>
          <cell r="H304">
            <v>50436.888000000035</v>
          </cell>
          <cell r="I304">
            <v>50436.888000000035</v>
          </cell>
          <cell r="J304">
            <v>50.436888000000039</v>
          </cell>
        </row>
        <row r="305">
          <cell r="A305" t="str">
            <v>340780477</v>
          </cell>
          <cell r="B305" t="str">
            <v>CHU MONTPELLIER</v>
          </cell>
          <cell r="C305" t="str">
            <v>Occitanie</v>
          </cell>
          <cell r="D305">
            <v>885167.47200000007</v>
          </cell>
          <cell r="E305">
            <v>0</v>
          </cell>
          <cell r="F305">
            <v>112.31</v>
          </cell>
          <cell r="G305">
            <v>0</v>
          </cell>
          <cell r="H305">
            <v>885279.78200000012</v>
          </cell>
          <cell r="I305">
            <v>885279.78200000012</v>
          </cell>
          <cell r="J305">
            <v>885.27978200000007</v>
          </cell>
        </row>
        <row r="306">
          <cell r="A306" t="str">
            <v>340000207</v>
          </cell>
          <cell r="B306" t="str">
            <v>INSTITUT DU CANCER DE MONTPELLIER</v>
          </cell>
          <cell r="C306" t="str">
            <v>Occitanie</v>
          </cell>
          <cell r="D306">
            <v>41273.319999999949</v>
          </cell>
          <cell r="E306">
            <v>0</v>
          </cell>
          <cell r="F306">
            <v>0</v>
          </cell>
          <cell r="G306">
            <v>0</v>
          </cell>
          <cell r="H306">
            <v>41273.319999999949</v>
          </cell>
          <cell r="I306">
            <v>41273.319999999949</v>
          </cell>
          <cell r="J306">
            <v>41.273319999999948</v>
          </cell>
        </row>
        <row r="307">
          <cell r="A307" t="str">
            <v>340780634</v>
          </cell>
          <cell r="B307" t="str">
            <v>POLYCLINIQUE SAINT-JEAN</v>
          </cell>
          <cell r="C307" t="str">
            <v>Occitanie</v>
          </cell>
          <cell r="D307">
            <v>0</v>
          </cell>
          <cell r="E307">
            <v>29000</v>
          </cell>
          <cell r="F307">
            <v>0</v>
          </cell>
          <cell r="G307">
            <v>0</v>
          </cell>
          <cell r="H307">
            <v>29000</v>
          </cell>
          <cell r="I307">
            <v>29000</v>
          </cell>
          <cell r="J307">
            <v>29</v>
          </cell>
        </row>
        <row r="308">
          <cell r="A308" t="str">
            <v>340780642</v>
          </cell>
          <cell r="B308" t="str">
            <v>CLINIQUE BEAU SOLEIL</v>
          </cell>
          <cell r="C308" t="str">
            <v>Occitanie</v>
          </cell>
          <cell r="D308">
            <v>8882.6999999999825</v>
          </cell>
          <cell r="E308">
            <v>0</v>
          </cell>
          <cell r="F308">
            <v>0</v>
          </cell>
          <cell r="G308">
            <v>0</v>
          </cell>
          <cell r="H308">
            <v>8882.6999999999825</v>
          </cell>
          <cell r="I308">
            <v>8882.6999999999825</v>
          </cell>
          <cell r="J308">
            <v>8.8826999999999821</v>
          </cell>
        </row>
        <row r="309">
          <cell r="A309" t="str">
            <v>340780667</v>
          </cell>
          <cell r="B309" t="str">
            <v>CLINIQUE DU PARC</v>
          </cell>
          <cell r="C309" t="str">
            <v>Occitanie</v>
          </cell>
          <cell r="D309">
            <v>0</v>
          </cell>
          <cell r="E309">
            <v>47616.030000000028</v>
          </cell>
          <cell r="F309">
            <v>0</v>
          </cell>
          <cell r="G309">
            <v>0</v>
          </cell>
          <cell r="H309">
            <v>47616.030000000028</v>
          </cell>
          <cell r="I309">
            <v>47616.030000000028</v>
          </cell>
          <cell r="J309">
            <v>47.61603000000003</v>
          </cell>
        </row>
        <row r="310">
          <cell r="A310" t="str">
            <v>340780675</v>
          </cell>
          <cell r="B310" t="str">
            <v>CLINIQUE CLEMENTVILLE</v>
          </cell>
          <cell r="C310" t="str">
            <v>Occitanie</v>
          </cell>
          <cell r="D310">
            <v>0</v>
          </cell>
          <cell r="E310">
            <v>89571.039999999921</v>
          </cell>
          <cell r="F310">
            <v>0</v>
          </cell>
          <cell r="G310">
            <v>0</v>
          </cell>
          <cell r="H310">
            <v>89571.039999999921</v>
          </cell>
          <cell r="I310">
            <v>89571.039999999921</v>
          </cell>
          <cell r="J310">
            <v>89.571039999999925</v>
          </cell>
        </row>
        <row r="311">
          <cell r="A311" t="str">
            <v>460780216</v>
          </cell>
          <cell r="B311" t="str">
            <v>CH CAHORS</v>
          </cell>
          <cell r="C311" t="str">
            <v>Occitanie</v>
          </cell>
          <cell r="D311">
            <v>21583.959999999992</v>
          </cell>
          <cell r="E311">
            <v>0</v>
          </cell>
          <cell r="F311">
            <v>0</v>
          </cell>
          <cell r="G311">
            <v>0</v>
          </cell>
          <cell r="H311">
            <v>21583.959999999992</v>
          </cell>
          <cell r="I311">
            <v>21583.959999999992</v>
          </cell>
          <cell r="J311">
            <v>21.58395999999999</v>
          </cell>
        </row>
        <row r="312">
          <cell r="A312" t="str">
            <v>650783160</v>
          </cell>
          <cell r="B312" t="str">
            <v>CH DE BIGORRE</v>
          </cell>
          <cell r="C312" t="str">
            <v>Occitanie</v>
          </cell>
          <cell r="D312">
            <v>58809.779999999912</v>
          </cell>
          <cell r="E312">
            <v>0</v>
          </cell>
          <cell r="F312">
            <v>0</v>
          </cell>
          <cell r="G312">
            <v>0</v>
          </cell>
          <cell r="H312">
            <v>58809.779999999912</v>
          </cell>
          <cell r="I312">
            <v>58809.779999999912</v>
          </cell>
          <cell r="J312">
            <v>58.809779999999911</v>
          </cell>
        </row>
        <row r="313">
          <cell r="A313" t="str">
            <v>660780180</v>
          </cell>
          <cell r="B313" t="str">
            <v>CH PERPIGNAN</v>
          </cell>
          <cell r="C313" t="str">
            <v>Occitanie</v>
          </cell>
          <cell r="D313">
            <v>105377.41399999999</v>
          </cell>
          <cell r="E313">
            <v>0</v>
          </cell>
          <cell r="F313">
            <v>0</v>
          </cell>
          <cell r="G313">
            <v>0</v>
          </cell>
          <cell r="H313">
            <v>105377.41399999999</v>
          </cell>
          <cell r="I313">
            <v>105377.41399999999</v>
          </cell>
          <cell r="J313">
            <v>105.37741399999999</v>
          </cell>
        </row>
        <row r="314">
          <cell r="A314" t="str">
            <v>660780784</v>
          </cell>
          <cell r="B314" t="str">
            <v>CLINIQUE SAINT PIERRE</v>
          </cell>
          <cell r="C314" t="str">
            <v>Occitanie</v>
          </cell>
          <cell r="D314">
            <v>0</v>
          </cell>
          <cell r="E314">
            <v>167022.21799999988</v>
          </cell>
          <cell r="F314">
            <v>0</v>
          </cell>
          <cell r="G314">
            <v>0</v>
          </cell>
          <cell r="H314">
            <v>167022.21799999988</v>
          </cell>
          <cell r="I314">
            <v>167022.21799999988</v>
          </cell>
          <cell r="J314">
            <v>167.02221799999987</v>
          </cell>
        </row>
        <row r="315">
          <cell r="A315" t="str">
            <v>810000224</v>
          </cell>
          <cell r="B315" t="str">
            <v>CENTRE MÉDICO CHIRURGICAL ET OBSTÉTRICAL CLAUDE BERNARD</v>
          </cell>
          <cell r="C315" t="str">
            <v>Occitanie</v>
          </cell>
          <cell r="D315">
            <v>0</v>
          </cell>
          <cell r="E315">
            <v>40447.01999999999</v>
          </cell>
          <cell r="F315">
            <v>0</v>
          </cell>
          <cell r="G315">
            <v>0</v>
          </cell>
          <cell r="H315">
            <v>40447.01999999999</v>
          </cell>
          <cell r="I315">
            <v>40447.01999999999</v>
          </cell>
          <cell r="J315">
            <v>40.447019999999988</v>
          </cell>
        </row>
        <row r="316">
          <cell r="A316" t="str">
            <v>810000331</v>
          </cell>
          <cell r="B316" t="str">
            <v>CH ALBI</v>
          </cell>
          <cell r="C316" t="str">
            <v>Occitanie</v>
          </cell>
          <cell r="D316">
            <v>16346.210000000006</v>
          </cell>
          <cell r="E316">
            <v>0</v>
          </cell>
          <cell r="F316">
            <v>0</v>
          </cell>
          <cell r="G316">
            <v>0</v>
          </cell>
          <cell r="H316">
            <v>16346.210000000006</v>
          </cell>
          <cell r="I316">
            <v>16346.210000000006</v>
          </cell>
          <cell r="J316">
            <v>16.346210000000006</v>
          </cell>
        </row>
        <row r="317">
          <cell r="A317" t="str">
            <v>810000380</v>
          </cell>
          <cell r="B317" t="str">
            <v>CHIC CASTRES-MAZAMET</v>
          </cell>
          <cell r="C317" t="str">
            <v>Occitanie</v>
          </cell>
          <cell r="D317">
            <v>38290.843999999997</v>
          </cell>
          <cell r="E317">
            <v>0</v>
          </cell>
          <cell r="F317">
            <v>0</v>
          </cell>
          <cell r="G317">
            <v>0</v>
          </cell>
          <cell r="H317">
            <v>38290.843999999997</v>
          </cell>
          <cell r="I317">
            <v>38290.843999999997</v>
          </cell>
          <cell r="J317">
            <v>38.290844</v>
          </cell>
        </row>
        <row r="318">
          <cell r="A318" t="str">
            <v>820000016</v>
          </cell>
          <cell r="B318" t="str">
            <v>CH MONTAUBAN</v>
          </cell>
          <cell r="C318" t="str">
            <v>Occitanie</v>
          </cell>
          <cell r="D318">
            <v>26770.640000000014</v>
          </cell>
          <cell r="E318">
            <v>0</v>
          </cell>
          <cell r="F318">
            <v>0</v>
          </cell>
          <cell r="G318">
            <v>0</v>
          </cell>
          <cell r="H318">
            <v>26770.640000000014</v>
          </cell>
          <cell r="I318">
            <v>26770.640000000014</v>
          </cell>
          <cell r="J318">
            <v>26.770640000000014</v>
          </cell>
        </row>
        <row r="319">
          <cell r="A319" t="str">
            <v>820000057</v>
          </cell>
          <cell r="B319" t="str">
            <v>CLINIQUE DU PONT DE CHAUME</v>
          </cell>
          <cell r="C319" t="str">
            <v>Occitanie</v>
          </cell>
          <cell r="D319">
            <v>0</v>
          </cell>
          <cell r="E319">
            <v>103008.76300000001</v>
          </cell>
          <cell r="F319">
            <v>0</v>
          </cell>
          <cell r="G319">
            <v>0</v>
          </cell>
          <cell r="H319">
            <v>103008.76300000001</v>
          </cell>
          <cell r="I319">
            <v>103008.76300000001</v>
          </cell>
          <cell r="J319">
            <v>103.008763</v>
          </cell>
        </row>
        <row r="320">
          <cell r="A320" t="str">
            <v>440000289</v>
          </cell>
          <cell r="B320" t="str">
            <v>CHU DE NANTES</v>
          </cell>
          <cell r="C320" t="str">
            <v>Pays de la Loire</v>
          </cell>
          <cell r="D320">
            <v>1377876.2599999998</v>
          </cell>
          <cell r="E320">
            <v>0</v>
          </cell>
          <cell r="F320">
            <v>0</v>
          </cell>
          <cell r="G320">
            <v>0</v>
          </cell>
          <cell r="H320">
            <v>1377876.2599999998</v>
          </cell>
          <cell r="I320">
            <v>1377876.2599999998</v>
          </cell>
          <cell r="J320">
            <v>1377.8762599999998</v>
          </cell>
        </row>
        <row r="321">
          <cell r="A321" t="str">
            <v>440001113</v>
          </cell>
          <cell r="B321" t="str">
            <v>CRLCC RENE GAUDUCHEAU</v>
          </cell>
          <cell r="C321" t="str">
            <v>Pays de la Loire</v>
          </cell>
          <cell r="D321">
            <v>179871.91000000015</v>
          </cell>
          <cell r="E321">
            <v>0</v>
          </cell>
          <cell r="F321">
            <v>0</v>
          </cell>
          <cell r="G321">
            <v>0</v>
          </cell>
          <cell r="H321">
            <v>179871.91000000015</v>
          </cell>
          <cell r="I321">
            <v>179871.91000000015</v>
          </cell>
          <cell r="J321">
            <v>179.87191000000016</v>
          </cell>
        </row>
        <row r="322">
          <cell r="A322" t="str">
            <v>440050433</v>
          </cell>
          <cell r="B322" t="str">
            <v>CLINIQUE MUTUALISTE DE L'ESTUAIRE</v>
          </cell>
          <cell r="C322" t="str">
            <v>Pays de la Loire</v>
          </cell>
          <cell r="D322">
            <v>70709.550000000047</v>
          </cell>
          <cell r="E322">
            <v>0</v>
          </cell>
          <cell r="F322">
            <v>0</v>
          </cell>
          <cell r="G322">
            <v>0</v>
          </cell>
          <cell r="H322">
            <v>70709.550000000047</v>
          </cell>
          <cell r="I322">
            <v>70709.550000000047</v>
          </cell>
          <cell r="J322">
            <v>70.70955000000005</v>
          </cell>
        </row>
        <row r="323">
          <cell r="A323" t="str">
            <v>490000031</v>
          </cell>
          <cell r="B323" t="str">
            <v>CHRU ANGERS</v>
          </cell>
          <cell r="C323" t="str">
            <v>Pays de la Loire</v>
          </cell>
          <cell r="D323">
            <v>1618351.557</v>
          </cell>
          <cell r="E323">
            <v>0</v>
          </cell>
          <cell r="F323">
            <v>0</v>
          </cell>
          <cell r="G323">
            <v>0</v>
          </cell>
          <cell r="H323">
            <v>1618351.557</v>
          </cell>
          <cell r="I323">
            <v>1618351.557</v>
          </cell>
          <cell r="J323">
            <v>1618.351557</v>
          </cell>
        </row>
        <row r="324">
          <cell r="A324" t="str">
            <v>490000155</v>
          </cell>
          <cell r="B324" t="str">
            <v>CRLCC</v>
          </cell>
          <cell r="C324" t="str">
            <v>Pays de la Loire</v>
          </cell>
          <cell r="D324">
            <v>46557.609999999986</v>
          </cell>
          <cell r="E324">
            <v>0</v>
          </cell>
          <cell r="F324">
            <v>0</v>
          </cell>
          <cell r="G324">
            <v>0</v>
          </cell>
          <cell r="H324">
            <v>46557.609999999986</v>
          </cell>
          <cell r="I324">
            <v>46557.609999999986</v>
          </cell>
          <cell r="J324">
            <v>46.557609999999983</v>
          </cell>
        </row>
        <row r="325">
          <cell r="A325" t="str">
            <v>490000262</v>
          </cell>
          <cell r="B325" t="str">
            <v>CLINIQUE SAINT-JOSEPH</v>
          </cell>
          <cell r="C325" t="str">
            <v>Pays de la Loire</v>
          </cell>
          <cell r="D325">
            <v>0</v>
          </cell>
          <cell r="E325">
            <v>468194.91</v>
          </cell>
          <cell r="F325">
            <v>0</v>
          </cell>
          <cell r="G325">
            <v>0</v>
          </cell>
          <cell r="H325">
            <v>468194.91</v>
          </cell>
          <cell r="I325">
            <v>468194.91</v>
          </cell>
          <cell r="J325">
            <v>468.19490999999999</v>
          </cell>
        </row>
        <row r="326">
          <cell r="A326" t="str">
            <v>490000676</v>
          </cell>
          <cell r="B326" t="str">
            <v>CH CHOLET</v>
          </cell>
          <cell r="C326" t="str">
            <v>Pays de la Loire</v>
          </cell>
          <cell r="D326">
            <v>54123.039999999979</v>
          </cell>
          <cell r="E326">
            <v>0</v>
          </cell>
          <cell r="F326">
            <v>0</v>
          </cell>
          <cell r="G326">
            <v>0</v>
          </cell>
          <cell r="H326">
            <v>54123.039999999979</v>
          </cell>
          <cell r="I326">
            <v>54123.039999999979</v>
          </cell>
          <cell r="J326">
            <v>54.123039999999982</v>
          </cell>
        </row>
        <row r="327">
          <cell r="A327" t="str">
            <v>490528452</v>
          </cell>
          <cell r="B327" t="str">
            <v>CH SAUMUR</v>
          </cell>
          <cell r="C327" t="str">
            <v>Pays de la Loire</v>
          </cell>
          <cell r="D327">
            <v>2262.5349999999744</v>
          </cell>
          <cell r="E327">
            <v>0</v>
          </cell>
          <cell r="F327">
            <v>0</v>
          </cell>
          <cell r="G327">
            <v>0</v>
          </cell>
          <cell r="H327">
            <v>2262.5349999999744</v>
          </cell>
          <cell r="I327">
            <v>2262.5349999999744</v>
          </cell>
          <cell r="J327">
            <v>2.2625349999999744</v>
          </cell>
        </row>
        <row r="328">
          <cell r="A328" t="str">
            <v>530000371</v>
          </cell>
          <cell r="B328" t="str">
            <v>CH LAVAL</v>
          </cell>
          <cell r="C328" t="str">
            <v>Pays de la Loire</v>
          </cell>
          <cell r="D328">
            <v>22987.816999999995</v>
          </cell>
          <cell r="E328">
            <v>0</v>
          </cell>
          <cell r="F328">
            <v>0</v>
          </cell>
          <cell r="G328">
            <v>0</v>
          </cell>
          <cell r="H328">
            <v>22987.816999999995</v>
          </cell>
          <cell r="I328">
            <v>22987.816999999995</v>
          </cell>
          <cell r="J328">
            <v>22.987816999999996</v>
          </cell>
        </row>
        <row r="329">
          <cell r="A329" t="str">
            <v>530031962</v>
          </cell>
          <cell r="B329" t="str">
            <v>POLYCLINIQUE DU MAINE</v>
          </cell>
          <cell r="C329" t="str">
            <v>Pays de la Loire</v>
          </cell>
          <cell r="D329">
            <v>0</v>
          </cell>
          <cell r="E329">
            <v>119700</v>
          </cell>
          <cell r="F329">
            <v>0</v>
          </cell>
          <cell r="G329">
            <v>0</v>
          </cell>
          <cell r="H329">
            <v>119700</v>
          </cell>
          <cell r="I329">
            <v>119700</v>
          </cell>
          <cell r="J329">
            <v>119.7</v>
          </cell>
        </row>
        <row r="330">
          <cell r="A330" t="str">
            <v>720000025</v>
          </cell>
          <cell r="B330" t="str">
            <v>CH LE MANS</v>
          </cell>
          <cell r="C330" t="str">
            <v>Pays de la Loire</v>
          </cell>
          <cell r="D330">
            <v>122218.45999999996</v>
          </cell>
          <cell r="E330">
            <v>0</v>
          </cell>
          <cell r="F330">
            <v>0</v>
          </cell>
          <cell r="G330">
            <v>0</v>
          </cell>
          <cell r="H330">
            <v>122218.45999999996</v>
          </cell>
          <cell r="I330">
            <v>122218.45999999996</v>
          </cell>
          <cell r="J330">
            <v>122.21845999999996</v>
          </cell>
        </row>
        <row r="331">
          <cell r="A331" t="str">
            <v>720000249</v>
          </cell>
          <cell r="B331" t="str">
            <v>CLINIQUE VICTOR HUGO</v>
          </cell>
          <cell r="C331" t="str">
            <v>Pays de la Loire</v>
          </cell>
          <cell r="D331">
            <v>0</v>
          </cell>
          <cell r="E331">
            <v>109653.56999999995</v>
          </cell>
          <cell r="F331">
            <v>0</v>
          </cell>
          <cell r="G331">
            <v>0</v>
          </cell>
          <cell r="H331">
            <v>109653.56999999995</v>
          </cell>
          <cell r="I331">
            <v>109653.56999999995</v>
          </cell>
          <cell r="J331">
            <v>109.65356999999995</v>
          </cell>
        </row>
        <row r="332">
          <cell r="A332" t="str">
            <v>850000019</v>
          </cell>
          <cell r="B332" t="str">
            <v>CH LA ROCHE/YON - MONTAIGU - LUCON</v>
          </cell>
          <cell r="C332" t="str">
            <v>Pays de la Loire</v>
          </cell>
          <cell r="D332">
            <v>164777.56000000006</v>
          </cell>
          <cell r="E332">
            <v>0</v>
          </cell>
          <cell r="F332">
            <v>0</v>
          </cell>
          <cell r="G332">
            <v>0</v>
          </cell>
          <cell r="H332">
            <v>164777.56000000006</v>
          </cell>
          <cell r="I332">
            <v>164777.56000000006</v>
          </cell>
          <cell r="J332">
            <v>164.77756000000005</v>
          </cell>
        </row>
        <row r="333">
          <cell r="A333" t="str">
            <v>850000084</v>
          </cell>
          <cell r="B333" t="str">
            <v>CH LES SABLES D'O.</v>
          </cell>
          <cell r="C333" t="str">
            <v>Pays de la Loire</v>
          </cell>
          <cell r="D333">
            <v>65471.810000000056</v>
          </cell>
          <cell r="E333">
            <v>0</v>
          </cell>
          <cell r="F333">
            <v>0</v>
          </cell>
          <cell r="G333">
            <v>0</v>
          </cell>
          <cell r="H333">
            <v>65471.810000000056</v>
          </cell>
          <cell r="I333">
            <v>65471.810000000056</v>
          </cell>
          <cell r="J333">
            <v>65.471810000000062</v>
          </cell>
        </row>
        <row r="334">
          <cell r="A334" t="str">
            <v>040780215</v>
          </cell>
          <cell r="B334" t="str">
            <v>CH MANOSQUE</v>
          </cell>
          <cell r="C334" t="str">
            <v>Provence-Alpes-Côtes d'Azur</v>
          </cell>
          <cell r="D334">
            <v>29047.449999999983</v>
          </cell>
          <cell r="E334">
            <v>0</v>
          </cell>
          <cell r="F334">
            <v>0</v>
          </cell>
          <cell r="G334">
            <v>0</v>
          </cell>
          <cell r="H334">
            <v>29047.449999999983</v>
          </cell>
          <cell r="I334">
            <v>29047.449999999983</v>
          </cell>
          <cell r="J334">
            <v>29.047449999999984</v>
          </cell>
        </row>
        <row r="335">
          <cell r="A335" t="str">
            <v>040788879</v>
          </cell>
          <cell r="B335" t="str">
            <v>CH DIGNE</v>
          </cell>
          <cell r="C335" t="str">
            <v>Provence-Alpes-Côtes d'Azur</v>
          </cell>
          <cell r="D335">
            <v>2960.9000000000087</v>
          </cell>
          <cell r="E335">
            <v>0</v>
          </cell>
          <cell r="F335">
            <v>0</v>
          </cell>
          <cell r="G335">
            <v>0</v>
          </cell>
          <cell r="H335">
            <v>2960.9000000000087</v>
          </cell>
          <cell r="I335">
            <v>2960.9000000000087</v>
          </cell>
          <cell r="J335">
            <v>2.9609000000000085</v>
          </cell>
        </row>
        <row r="336">
          <cell r="A336" t="str">
            <v>050000090</v>
          </cell>
          <cell r="B336" t="str">
            <v>CLINIQUE DES HAUTES-ALPES</v>
          </cell>
          <cell r="C336" t="str">
            <v>Provence-Alpes-Côtes d'Azur</v>
          </cell>
          <cell r="D336">
            <v>0</v>
          </cell>
          <cell r="E336">
            <v>2960.9</v>
          </cell>
          <cell r="F336">
            <v>0</v>
          </cell>
          <cell r="G336">
            <v>0</v>
          </cell>
          <cell r="H336">
            <v>2960.9</v>
          </cell>
          <cell r="I336">
            <v>2960.9</v>
          </cell>
          <cell r="J336">
            <v>2.9609000000000001</v>
          </cell>
        </row>
        <row r="337">
          <cell r="A337" t="str">
            <v>050002948</v>
          </cell>
          <cell r="B337" t="str">
            <v>CHICAS GAP-SISTERON</v>
          </cell>
          <cell r="C337" t="str">
            <v>Provence-Alpes-Côtes d'Azur</v>
          </cell>
          <cell r="D337">
            <v>67293.413999999932</v>
          </cell>
          <cell r="E337">
            <v>0</v>
          </cell>
          <cell r="F337">
            <v>0</v>
          </cell>
          <cell r="G337">
            <v>0</v>
          </cell>
          <cell r="H337">
            <v>67293.413999999932</v>
          </cell>
          <cell r="I337">
            <v>67293.413999999932</v>
          </cell>
          <cell r="J337">
            <v>67.293413999999927</v>
          </cell>
        </row>
        <row r="338">
          <cell r="A338" t="str">
            <v>060000528</v>
          </cell>
          <cell r="B338" t="str">
            <v>CENTRE ANTOINE LACASSAGNE</v>
          </cell>
          <cell r="C338" t="str">
            <v>Provence-Alpes-Côtes d'Azur</v>
          </cell>
          <cell r="D338">
            <v>457056.51300000027</v>
          </cell>
          <cell r="E338">
            <v>0</v>
          </cell>
          <cell r="F338">
            <v>0</v>
          </cell>
          <cell r="G338">
            <v>0</v>
          </cell>
          <cell r="H338">
            <v>457056.51300000027</v>
          </cell>
          <cell r="I338">
            <v>457056.51300000027</v>
          </cell>
          <cell r="J338">
            <v>457.05651300000028</v>
          </cell>
        </row>
        <row r="339">
          <cell r="A339" t="str">
            <v>060780517</v>
          </cell>
          <cell r="B339" t="str">
            <v>POLYCLINIQUE SAINT-JEAN</v>
          </cell>
          <cell r="C339" t="str">
            <v>Provence-Alpes-Côtes d'Azur</v>
          </cell>
          <cell r="D339">
            <v>0</v>
          </cell>
          <cell r="E339">
            <v>42764.729999999923</v>
          </cell>
          <cell r="F339">
            <v>0</v>
          </cell>
          <cell r="G339">
            <v>0</v>
          </cell>
          <cell r="H339">
            <v>42764.729999999923</v>
          </cell>
          <cell r="I339">
            <v>42764.729999999923</v>
          </cell>
          <cell r="J339">
            <v>42.764729999999922</v>
          </cell>
        </row>
        <row r="340">
          <cell r="A340" t="str">
            <v>060780590</v>
          </cell>
          <cell r="B340" t="str">
            <v>CLINIQUE DU PALAIS</v>
          </cell>
          <cell r="C340" t="str">
            <v>Provence-Alpes-Côtes d'Azur</v>
          </cell>
          <cell r="D340">
            <v>0</v>
          </cell>
          <cell r="E340">
            <v>5921.8000000000029</v>
          </cell>
          <cell r="F340">
            <v>0</v>
          </cell>
          <cell r="G340">
            <v>0</v>
          </cell>
          <cell r="H340">
            <v>5921.8000000000029</v>
          </cell>
          <cell r="I340">
            <v>5921.8000000000029</v>
          </cell>
          <cell r="J340">
            <v>5.9218000000000028</v>
          </cell>
        </row>
        <row r="341">
          <cell r="A341" t="str">
            <v>060780954</v>
          </cell>
          <cell r="B341" t="str">
            <v>CH ANTIBES-JUAN LES PINS</v>
          </cell>
          <cell r="C341" t="str">
            <v>Provence-Alpes-Côtes d'Azur</v>
          </cell>
          <cell r="D341">
            <v>64973.81700000001</v>
          </cell>
          <cell r="E341">
            <v>0</v>
          </cell>
          <cell r="F341">
            <v>0</v>
          </cell>
          <cell r="G341">
            <v>0</v>
          </cell>
          <cell r="H341">
            <v>64973.81700000001</v>
          </cell>
          <cell r="I341">
            <v>64973.81700000001</v>
          </cell>
          <cell r="J341">
            <v>64.973817000000011</v>
          </cell>
        </row>
        <row r="342">
          <cell r="A342" t="str">
            <v>060785011</v>
          </cell>
          <cell r="B342" t="str">
            <v>CHU DE NICE</v>
          </cell>
          <cell r="C342" t="str">
            <v>Provence-Alpes-Côtes d'Azur</v>
          </cell>
          <cell r="D342">
            <v>454350.56000000006</v>
          </cell>
          <cell r="E342">
            <v>0</v>
          </cell>
          <cell r="F342">
            <v>0</v>
          </cell>
          <cell r="G342">
            <v>0</v>
          </cell>
          <cell r="H342">
            <v>454350.56000000006</v>
          </cell>
          <cell r="I342">
            <v>454350.56000000006</v>
          </cell>
          <cell r="J342">
            <v>454.35056000000003</v>
          </cell>
        </row>
        <row r="343">
          <cell r="A343" t="str">
            <v>060785219</v>
          </cell>
          <cell r="B343" t="str">
            <v>CLINIQUE PLEIN CIEL</v>
          </cell>
          <cell r="C343" t="str">
            <v>Provence-Alpes-Côtes d'Azur</v>
          </cell>
          <cell r="D343">
            <v>0</v>
          </cell>
          <cell r="E343">
            <v>59085.429999999935</v>
          </cell>
          <cell r="F343">
            <v>0</v>
          </cell>
          <cell r="G343">
            <v>0</v>
          </cell>
          <cell r="H343">
            <v>59085.429999999935</v>
          </cell>
          <cell r="I343">
            <v>59085.429999999935</v>
          </cell>
          <cell r="J343">
            <v>59.085429999999931</v>
          </cell>
        </row>
        <row r="344">
          <cell r="A344" t="str">
            <v>130001647</v>
          </cell>
          <cell r="B344" t="str">
            <v>INSTITUT PAOLI - CALMETTES</v>
          </cell>
          <cell r="C344" t="str">
            <v>Provence-Alpes-Côtes d'Azur</v>
          </cell>
          <cell r="D344">
            <v>423711.87700000033</v>
          </cell>
          <cell r="E344">
            <v>0</v>
          </cell>
          <cell r="F344">
            <v>0</v>
          </cell>
          <cell r="G344">
            <v>0</v>
          </cell>
          <cell r="H344">
            <v>423711.87700000033</v>
          </cell>
          <cell r="I344">
            <v>423711.87700000033</v>
          </cell>
          <cell r="J344">
            <v>423.7118770000003</v>
          </cell>
        </row>
        <row r="345">
          <cell r="A345" t="str">
            <v>130037922</v>
          </cell>
          <cell r="B345" t="str">
            <v>HPC RESIDENCE DU PARC</v>
          </cell>
          <cell r="C345" t="str">
            <v>Provence-Alpes-Côtes d'Azur</v>
          </cell>
          <cell r="D345">
            <v>0</v>
          </cell>
          <cell r="E345">
            <v>5921.8</v>
          </cell>
          <cell r="F345">
            <v>0</v>
          </cell>
          <cell r="G345">
            <v>0</v>
          </cell>
          <cell r="H345">
            <v>5921.8</v>
          </cell>
          <cell r="I345">
            <v>5921.8</v>
          </cell>
          <cell r="J345">
            <v>5.9218000000000002</v>
          </cell>
        </row>
        <row r="346">
          <cell r="A346" t="str">
            <v>130041767</v>
          </cell>
          <cell r="B346" t="str">
            <v>EUROMED CARDIO</v>
          </cell>
          <cell r="C346" t="str">
            <v>Provence-Alpes-Côtes d'Azur</v>
          </cell>
          <cell r="D346">
            <v>0</v>
          </cell>
          <cell r="E346">
            <v>6095.0399999999991</v>
          </cell>
          <cell r="F346">
            <v>0</v>
          </cell>
          <cell r="G346">
            <v>0</v>
          </cell>
          <cell r="H346">
            <v>6095.0399999999991</v>
          </cell>
          <cell r="I346">
            <v>6095.0399999999991</v>
          </cell>
          <cell r="J346">
            <v>6.0950399999999991</v>
          </cell>
        </row>
        <row r="347">
          <cell r="A347" t="str">
            <v>130041916</v>
          </cell>
          <cell r="B347" t="str">
            <v>CH DU PAYS D'AIX CHI AIX PERTUIS</v>
          </cell>
          <cell r="C347" t="str">
            <v>Provence-Alpes-Côtes d'Azur</v>
          </cell>
          <cell r="D347">
            <v>99714.807999999961</v>
          </cell>
          <cell r="E347">
            <v>0</v>
          </cell>
          <cell r="F347">
            <v>0</v>
          </cell>
          <cell r="G347">
            <v>0</v>
          </cell>
          <cell r="H347">
            <v>99714.807999999961</v>
          </cell>
          <cell r="I347">
            <v>99714.807999999961</v>
          </cell>
          <cell r="J347">
            <v>99.714807999999962</v>
          </cell>
        </row>
        <row r="348">
          <cell r="A348" t="str">
            <v>130043664</v>
          </cell>
          <cell r="B348" t="str">
            <v>HÔPITAL EUROPEEN DESBIEF AMBROISE PARE</v>
          </cell>
          <cell r="C348" t="str">
            <v>Provence-Alpes-Côtes d'Azur</v>
          </cell>
          <cell r="D348">
            <v>120077.54999999993</v>
          </cell>
          <cell r="E348">
            <v>0</v>
          </cell>
          <cell r="F348">
            <v>0</v>
          </cell>
          <cell r="G348">
            <v>0</v>
          </cell>
          <cell r="H348">
            <v>120077.54999999993</v>
          </cell>
          <cell r="I348">
            <v>120077.54999999993</v>
          </cell>
          <cell r="J348">
            <v>120.07754999999993</v>
          </cell>
        </row>
        <row r="349">
          <cell r="A349" t="str">
            <v>130781289</v>
          </cell>
          <cell r="B349" t="str">
            <v>POLYCLINIQUE DU PARC RAMBOT LA PROVENCALE</v>
          </cell>
          <cell r="C349" t="str">
            <v>Provence-Alpes-Côtes d'Azur</v>
          </cell>
          <cell r="D349">
            <v>0</v>
          </cell>
          <cell r="E349">
            <v>137926.89000000001</v>
          </cell>
          <cell r="F349">
            <v>0</v>
          </cell>
          <cell r="G349">
            <v>0</v>
          </cell>
          <cell r="H349">
            <v>137926.89000000001</v>
          </cell>
          <cell r="I349">
            <v>137926.89000000001</v>
          </cell>
          <cell r="J349">
            <v>137.92689000000001</v>
          </cell>
        </row>
        <row r="350">
          <cell r="A350" t="str">
            <v>130781446</v>
          </cell>
          <cell r="B350" t="str">
            <v>CH D'AUBAGNE</v>
          </cell>
          <cell r="C350" t="str">
            <v>Provence-Alpes-Côtes d'Azur</v>
          </cell>
          <cell r="D350">
            <v>8882.7000000000007</v>
          </cell>
          <cell r="E350">
            <v>0</v>
          </cell>
          <cell r="F350">
            <v>0</v>
          </cell>
          <cell r="G350">
            <v>0</v>
          </cell>
          <cell r="H350">
            <v>8882.7000000000007</v>
          </cell>
          <cell r="I350">
            <v>8882.7000000000007</v>
          </cell>
          <cell r="J350">
            <v>8.8827000000000016</v>
          </cell>
        </row>
        <row r="351">
          <cell r="A351" t="str">
            <v>130781479</v>
          </cell>
          <cell r="B351" t="str">
            <v>CLINIQUE LA CASAMANCE</v>
          </cell>
          <cell r="C351" t="str">
            <v>Provence-Alpes-Côtes d'Azur</v>
          </cell>
          <cell r="D351">
            <v>0</v>
          </cell>
          <cell r="E351">
            <v>41661.989999999991</v>
          </cell>
          <cell r="F351">
            <v>0</v>
          </cell>
          <cell r="G351">
            <v>0</v>
          </cell>
          <cell r="H351">
            <v>41661.989999999991</v>
          </cell>
          <cell r="I351">
            <v>41661.989999999991</v>
          </cell>
          <cell r="J351">
            <v>41.661989999999989</v>
          </cell>
        </row>
        <row r="352">
          <cell r="A352" t="str">
            <v>130782162</v>
          </cell>
          <cell r="B352" t="str">
            <v>CLINIQUE DE MARTIGUES</v>
          </cell>
          <cell r="C352" t="str">
            <v>Provence-Alpes-Côtes d'Azur</v>
          </cell>
          <cell r="D352">
            <v>0</v>
          </cell>
          <cell r="E352">
            <v>2900</v>
          </cell>
          <cell r="F352">
            <v>0</v>
          </cell>
          <cell r="G352">
            <v>0</v>
          </cell>
          <cell r="H352">
            <v>2900</v>
          </cell>
          <cell r="I352">
            <v>2900</v>
          </cell>
          <cell r="J352">
            <v>2.9</v>
          </cell>
        </row>
        <row r="353">
          <cell r="A353" t="str">
            <v>130782634</v>
          </cell>
          <cell r="B353" t="str">
            <v>CH DE SALON</v>
          </cell>
          <cell r="C353" t="str">
            <v>Provence-Alpes-Côtes d'Azur</v>
          </cell>
          <cell r="D353">
            <v>29149.570000000007</v>
          </cell>
          <cell r="E353">
            <v>0</v>
          </cell>
          <cell r="F353">
            <v>0</v>
          </cell>
          <cell r="G353">
            <v>0</v>
          </cell>
          <cell r="H353">
            <v>29149.570000000007</v>
          </cell>
          <cell r="I353">
            <v>29149.570000000007</v>
          </cell>
          <cell r="J353">
            <v>29.149570000000008</v>
          </cell>
        </row>
        <row r="354">
          <cell r="A354" t="str">
            <v>130784051</v>
          </cell>
          <cell r="B354" t="str">
            <v>POLYCLINIQUE CLAIRVAL</v>
          </cell>
          <cell r="C354" t="str">
            <v>Provence-Alpes-Côtes d'Azur</v>
          </cell>
          <cell r="D354">
            <v>0</v>
          </cell>
          <cell r="E354">
            <v>87233.375999999815</v>
          </cell>
          <cell r="F354">
            <v>0</v>
          </cell>
          <cell r="G354">
            <v>0</v>
          </cell>
          <cell r="H354">
            <v>87233.375999999815</v>
          </cell>
          <cell r="I354">
            <v>87233.375999999815</v>
          </cell>
          <cell r="J354">
            <v>87.233375999999808</v>
          </cell>
        </row>
        <row r="355">
          <cell r="A355" t="str">
            <v>130785652</v>
          </cell>
          <cell r="B355" t="str">
            <v>HÔPITAL SAINT JOSEPH</v>
          </cell>
          <cell r="C355" t="str">
            <v>Provence-Alpes-Côtes d'Azur</v>
          </cell>
          <cell r="D355">
            <v>149885.53000000003</v>
          </cell>
          <cell r="E355">
            <v>0</v>
          </cell>
          <cell r="F355">
            <v>0</v>
          </cell>
          <cell r="G355">
            <v>0</v>
          </cell>
          <cell r="H355">
            <v>149885.53000000003</v>
          </cell>
          <cell r="I355">
            <v>149885.53000000003</v>
          </cell>
          <cell r="J355">
            <v>149.88553000000002</v>
          </cell>
        </row>
        <row r="356">
          <cell r="A356" t="str">
            <v>130785678</v>
          </cell>
          <cell r="B356" t="str">
            <v>CLINIQUE VERT COTEAU</v>
          </cell>
          <cell r="C356" t="str">
            <v>Provence-Alpes-Côtes d'Azur</v>
          </cell>
          <cell r="D356">
            <v>0</v>
          </cell>
          <cell r="E356">
            <v>10184.490000000005</v>
          </cell>
          <cell r="F356">
            <v>0</v>
          </cell>
          <cell r="G356">
            <v>0</v>
          </cell>
          <cell r="H356">
            <v>10184.490000000005</v>
          </cell>
          <cell r="I356">
            <v>10184.490000000005</v>
          </cell>
          <cell r="J356">
            <v>10.184490000000006</v>
          </cell>
        </row>
        <row r="357">
          <cell r="A357" t="str">
            <v>130786049</v>
          </cell>
          <cell r="B357" t="str">
            <v>AP-HM</v>
          </cell>
          <cell r="C357" t="str">
            <v>Provence-Alpes-Côtes d'Azur</v>
          </cell>
          <cell r="D357">
            <v>1953672.5399999972</v>
          </cell>
          <cell r="E357">
            <v>0</v>
          </cell>
          <cell r="F357">
            <v>33.950000000000045</v>
          </cell>
          <cell r="G357">
            <v>0</v>
          </cell>
          <cell r="H357">
            <v>1953706.4899999972</v>
          </cell>
          <cell r="I357">
            <v>1953706.4899999972</v>
          </cell>
          <cell r="J357">
            <v>1953.7064899999973</v>
          </cell>
        </row>
        <row r="358">
          <cell r="A358" t="str">
            <v>130789274</v>
          </cell>
          <cell r="B358" t="str">
            <v>CH D'ARLES</v>
          </cell>
          <cell r="C358" t="str">
            <v>Provence-Alpes-Côtes d'Azur</v>
          </cell>
          <cell r="D358">
            <v>14918.194000000003</v>
          </cell>
          <cell r="E358">
            <v>0</v>
          </cell>
          <cell r="F358">
            <v>0</v>
          </cell>
          <cell r="G358">
            <v>0</v>
          </cell>
          <cell r="H358">
            <v>14918.194000000003</v>
          </cell>
          <cell r="I358">
            <v>14918.194000000003</v>
          </cell>
          <cell r="J358">
            <v>14.918194000000003</v>
          </cell>
        </row>
        <row r="359">
          <cell r="A359" t="str">
            <v>130789316</v>
          </cell>
          <cell r="B359" t="str">
            <v>CH DE MARTIGUES</v>
          </cell>
          <cell r="C359" t="str">
            <v>Provence-Alpes-Côtes d'Azur</v>
          </cell>
          <cell r="D359">
            <v>56139.685000000012</v>
          </cell>
          <cell r="E359">
            <v>0</v>
          </cell>
          <cell r="F359">
            <v>0</v>
          </cell>
          <cell r="G359">
            <v>0</v>
          </cell>
          <cell r="H359">
            <v>56139.685000000012</v>
          </cell>
          <cell r="I359">
            <v>56139.685000000012</v>
          </cell>
          <cell r="J359">
            <v>56.139685000000014</v>
          </cell>
        </row>
        <row r="360">
          <cell r="A360" t="str">
            <v>830100103</v>
          </cell>
          <cell r="B360" t="str">
            <v>CLINIQUE STE MARGUERITE</v>
          </cell>
          <cell r="C360" t="str">
            <v>Provence-Alpes-Côtes d'Azur</v>
          </cell>
          <cell r="D360">
            <v>0</v>
          </cell>
          <cell r="E360">
            <v>76238.259999999893</v>
          </cell>
          <cell r="F360">
            <v>0</v>
          </cell>
          <cell r="G360">
            <v>0</v>
          </cell>
          <cell r="H360">
            <v>76238.259999999893</v>
          </cell>
          <cell r="I360">
            <v>76238.259999999893</v>
          </cell>
          <cell r="J360">
            <v>76.238259999999897</v>
          </cell>
        </row>
        <row r="361">
          <cell r="A361" t="str">
            <v>830100251</v>
          </cell>
          <cell r="B361" t="str">
            <v>CLINIQUE DU CAP D'OR</v>
          </cell>
          <cell r="C361" t="str">
            <v>Provence-Alpes-Côtes d'Azur</v>
          </cell>
          <cell r="D361">
            <v>0</v>
          </cell>
          <cell r="E361">
            <v>44229.830000000016</v>
          </cell>
          <cell r="F361">
            <v>0</v>
          </cell>
          <cell r="G361">
            <v>0</v>
          </cell>
          <cell r="H361">
            <v>44229.830000000016</v>
          </cell>
          <cell r="I361">
            <v>44229.830000000016</v>
          </cell>
          <cell r="J361">
            <v>44.229830000000014</v>
          </cell>
        </row>
        <row r="362">
          <cell r="A362" t="str">
            <v>830100434</v>
          </cell>
          <cell r="B362" t="str">
            <v>CLINIQUE SAINT JEAN</v>
          </cell>
          <cell r="C362" t="str">
            <v>Provence-Alpes-Côtes d'Azur</v>
          </cell>
          <cell r="D362">
            <v>0</v>
          </cell>
          <cell r="E362">
            <v>43935.77999999997</v>
          </cell>
          <cell r="F362">
            <v>0</v>
          </cell>
          <cell r="G362">
            <v>0</v>
          </cell>
          <cell r="H362">
            <v>43935.77999999997</v>
          </cell>
          <cell r="I362">
            <v>43935.77999999997</v>
          </cell>
          <cell r="J362">
            <v>43.935779999999973</v>
          </cell>
        </row>
        <row r="363">
          <cell r="A363" t="str">
            <v>830100525</v>
          </cell>
          <cell r="B363" t="str">
            <v>CH DE DRAGUIGNAN</v>
          </cell>
          <cell r="C363" t="str">
            <v>Provence-Alpes-Côtes d'Azur</v>
          </cell>
          <cell r="D363">
            <v>124505.84999999998</v>
          </cell>
          <cell r="E363">
            <v>0</v>
          </cell>
          <cell r="F363">
            <v>0</v>
          </cell>
          <cell r="G363">
            <v>0</v>
          </cell>
          <cell r="H363">
            <v>124505.84999999998</v>
          </cell>
          <cell r="I363">
            <v>124505.84999999998</v>
          </cell>
          <cell r="J363">
            <v>124.50584999999998</v>
          </cell>
        </row>
        <row r="364">
          <cell r="A364" t="str">
            <v>830100566</v>
          </cell>
          <cell r="B364" t="str">
            <v>CHIC FREJUS</v>
          </cell>
          <cell r="C364" t="str">
            <v>Provence-Alpes-Côtes d'Azur</v>
          </cell>
          <cell r="D364">
            <v>25617.832000000053</v>
          </cell>
          <cell r="E364">
            <v>0</v>
          </cell>
          <cell r="F364">
            <v>0</v>
          </cell>
          <cell r="G364">
            <v>0</v>
          </cell>
          <cell r="H364">
            <v>25617.832000000053</v>
          </cell>
          <cell r="I364">
            <v>25617.832000000053</v>
          </cell>
          <cell r="J364">
            <v>25.617832000000053</v>
          </cell>
        </row>
        <row r="365">
          <cell r="A365" t="str">
            <v>830100590</v>
          </cell>
          <cell r="B365" t="str">
            <v>CH DE ST-TROPEZ</v>
          </cell>
          <cell r="C365" t="str">
            <v>Provence-Alpes-Côtes d'Azur</v>
          </cell>
          <cell r="D365">
            <v>8882.7000000000044</v>
          </cell>
          <cell r="E365">
            <v>0</v>
          </cell>
          <cell r="F365">
            <v>0</v>
          </cell>
          <cell r="G365">
            <v>0</v>
          </cell>
          <cell r="H365">
            <v>8882.7000000000044</v>
          </cell>
          <cell r="I365">
            <v>8882.7000000000044</v>
          </cell>
          <cell r="J365">
            <v>8.8827000000000051</v>
          </cell>
        </row>
        <row r="366">
          <cell r="A366" t="str">
            <v>830100616</v>
          </cell>
          <cell r="B366" t="str">
            <v>CHIC TOULON</v>
          </cell>
          <cell r="C366" t="str">
            <v>Provence-Alpes-Côtes d'Azur</v>
          </cell>
          <cell r="D366">
            <v>393040.44199999981</v>
          </cell>
          <cell r="E366">
            <v>0</v>
          </cell>
          <cell r="F366">
            <v>0</v>
          </cell>
          <cell r="G366">
            <v>0</v>
          </cell>
          <cell r="H366">
            <v>393040.44199999981</v>
          </cell>
          <cell r="I366">
            <v>393040.44199999981</v>
          </cell>
          <cell r="J366">
            <v>393.04044199999981</v>
          </cell>
        </row>
        <row r="367">
          <cell r="A367" t="str">
            <v>840000046</v>
          </cell>
          <cell r="B367" t="str">
            <v>CH DE CARPENTRAS</v>
          </cell>
          <cell r="C367" t="str">
            <v>Provence-Alpes-Côtes d'Azur</v>
          </cell>
          <cell r="D367">
            <v>2957.43</v>
          </cell>
          <cell r="E367">
            <v>0</v>
          </cell>
          <cell r="F367">
            <v>0</v>
          </cell>
          <cell r="G367">
            <v>0</v>
          </cell>
          <cell r="H367">
            <v>2957.43</v>
          </cell>
          <cell r="I367">
            <v>2957.43</v>
          </cell>
          <cell r="J367">
            <v>2.95743</v>
          </cell>
        </row>
        <row r="368">
          <cell r="A368" t="str">
            <v>840000087</v>
          </cell>
          <cell r="B368" t="str">
            <v>CH LOUIS GIORGI D'ORANGE</v>
          </cell>
          <cell r="C368" t="str">
            <v>Provence-Alpes-Côtes d'Azur</v>
          </cell>
          <cell r="D368">
            <v>5921.8000000000029</v>
          </cell>
          <cell r="E368">
            <v>0</v>
          </cell>
          <cell r="F368">
            <v>0</v>
          </cell>
          <cell r="G368">
            <v>0</v>
          </cell>
          <cell r="H368">
            <v>5921.8000000000029</v>
          </cell>
          <cell r="I368">
            <v>5921.8000000000029</v>
          </cell>
          <cell r="J368">
            <v>5.9218000000000028</v>
          </cell>
        </row>
        <row r="369">
          <cell r="A369" t="str">
            <v>840000350</v>
          </cell>
          <cell r="B369" t="str">
            <v>CLINIQUE SAINTE CATHERINE</v>
          </cell>
          <cell r="C369" t="str">
            <v>Provence-Alpes-Côtes d'Azur</v>
          </cell>
          <cell r="D369">
            <v>199325.39999999991</v>
          </cell>
          <cell r="E369">
            <v>0</v>
          </cell>
          <cell r="F369">
            <v>0</v>
          </cell>
          <cell r="G369">
            <v>0</v>
          </cell>
          <cell r="H369">
            <v>199325.39999999991</v>
          </cell>
          <cell r="I369">
            <v>199325.39999999991</v>
          </cell>
          <cell r="J369">
            <v>199.32539999999992</v>
          </cell>
        </row>
        <row r="370">
          <cell r="A370" t="str">
            <v>840006597</v>
          </cell>
          <cell r="B370" t="str">
            <v>CH HENRI DUFFAUT AVIGNON</v>
          </cell>
          <cell r="C370" t="str">
            <v>Provence-Alpes-Côtes d'Azur</v>
          </cell>
          <cell r="D370">
            <v>144287.72000000009</v>
          </cell>
          <cell r="E370">
            <v>0</v>
          </cell>
          <cell r="F370">
            <v>0</v>
          </cell>
          <cell r="G370">
            <v>0</v>
          </cell>
          <cell r="H370">
            <v>144287.72000000009</v>
          </cell>
          <cell r="I370">
            <v>144287.72000000009</v>
          </cell>
          <cell r="J370">
            <v>144.28772000000009</v>
          </cell>
        </row>
        <row r="371">
          <cell r="A371" t="str">
            <v>970462081</v>
          </cell>
          <cell r="B371" t="str">
            <v>CLINIQUE DES ORCHIDÉES</v>
          </cell>
          <cell r="C371" t="str">
            <v>Réunion</v>
          </cell>
          <cell r="D371">
            <v>0</v>
          </cell>
          <cell r="E371">
            <v>26425.200000000001</v>
          </cell>
          <cell r="F371">
            <v>0</v>
          </cell>
          <cell r="G371">
            <v>0</v>
          </cell>
          <cell r="H371">
            <v>26425.200000000001</v>
          </cell>
          <cell r="I371">
            <v>26425.200000000001</v>
          </cell>
          <cell r="J371">
            <v>26.4252</v>
          </cell>
        </row>
        <row r="372">
          <cell r="A372" t="str">
            <v>970462107</v>
          </cell>
          <cell r="B372" t="str">
            <v>CLINIQUE SAINTE CLOTILDE</v>
          </cell>
          <cell r="C372" t="str">
            <v>Réunion</v>
          </cell>
          <cell r="D372">
            <v>0</v>
          </cell>
          <cell r="E372">
            <v>121592.4</v>
          </cell>
          <cell r="F372">
            <v>0</v>
          </cell>
          <cell r="G372">
            <v>0</v>
          </cell>
          <cell r="H372">
            <v>121592.4</v>
          </cell>
          <cell r="I372">
            <v>121592.4</v>
          </cell>
          <cell r="J372">
            <v>121.5924</v>
          </cell>
        </row>
        <row r="373">
          <cell r="A373" t="str">
            <v>570000596</v>
          </cell>
          <cell r="B373" t="str">
            <v>HÔPITAL D'INSTRUCTION DES ARMÉES LEGOUEST</v>
          </cell>
          <cell r="C373" t="str">
            <v>SSA</v>
          </cell>
          <cell r="D373">
            <v>11654.75</v>
          </cell>
          <cell r="E373">
            <v>0</v>
          </cell>
          <cell r="F373">
            <v>0</v>
          </cell>
          <cell r="G373">
            <v>0</v>
          </cell>
          <cell r="H373">
            <v>11654.75</v>
          </cell>
          <cell r="I373">
            <v>11654.75</v>
          </cell>
          <cell r="J373">
            <v>11.65475</v>
          </cell>
        </row>
        <row r="374">
          <cell r="A374" t="str">
            <v>920120011</v>
          </cell>
          <cell r="B374" t="str">
            <v>HÔPITAL D'INSTRUCTION DES ARMÉES PERCY</v>
          </cell>
          <cell r="C374" t="str">
            <v>SSA</v>
          </cell>
          <cell r="D374">
            <v>264020.57000000007</v>
          </cell>
          <cell r="E374">
            <v>0</v>
          </cell>
          <cell r="F374">
            <v>0</v>
          </cell>
          <cell r="G374">
            <v>0</v>
          </cell>
          <cell r="H374">
            <v>264020.57000000007</v>
          </cell>
          <cell r="I374">
            <v>264020.57000000007</v>
          </cell>
          <cell r="J374">
            <v>264.02057000000008</v>
          </cell>
        </row>
        <row r="375">
          <cell r="A375" t="str">
            <v>940120017</v>
          </cell>
          <cell r="B375" t="str">
            <v>HÔPITAL D'INSTRUCTION DES ARMÉES BEGIN</v>
          </cell>
          <cell r="C375" t="str">
            <v>SSA</v>
          </cell>
          <cell r="D375">
            <v>45118.555999999982</v>
          </cell>
          <cell r="E375">
            <v>0</v>
          </cell>
          <cell r="F375">
            <v>0</v>
          </cell>
          <cell r="G375">
            <v>0</v>
          </cell>
          <cell r="H375">
            <v>45118.555999999982</v>
          </cell>
          <cell r="I375">
            <v>45118.555999999982</v>
          </cell>
          <cell r="J375">
            <v>45.118555999999984</v>
          </cell>
        </row>
        <row r="397">
          <cell r="C397">
            <v>320793.87600000005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rvey.wiernik" refreshedDate="42844.602578819446" createdVersion="4" refreshedVersion="4" minRefreshableVersion="3" recordCount="645">
  <cacheSource type="worksheet">
    <worksheetSource ref="A1:AC647" sheet="Feuil1"/>
  </cacheSource>
  <cacheFields count="29">
    <cacheField name="Finess ARBUST" numFmtId="0">
      <sharedItems containsBlank="1" containsMixedTypes="1" containsNumber="1" containsInteger="1" minValue="130783327" maxValue="940813033"/>
    </cacheField>
    <cacheField name="Raison Sociale_x000a__x000a_" numFmtId="0">
      <sharedItems containsBlank="1"/>
    </cacheField>
    <cacheField name="Catégorie" numFmtId="0">
      <sharedItems containsBlank="1"/>
    </cacheField>
    <cacheField name="Région" numFmtId="0">
      <sharedItems containsBlank="1" count="19">
        <s v="Auvergne-Rhône-Alpes"/>
        <s v="Bourgogne-Franche-Comté"/>
        <s v="Bretagne"/>
        <s v="Centre-Val de Loire"/>
        <s v="Corse"/>
        <s v="Grand Est"/>
        <s v="Hauts-de-France"/>
        <s v="Ile-de-France"/>
        <s v="Normandie"/>
        <s v="Nouvelle-Aquitaine"/>
        <s v="Occitanie"/>
        <s v="Pays de la Loire"/>
        <s v="Provence-Alpes-Côte-d'Azur"/>
        <s v="zz-Guadeloupe"/>
        <s v="zz-Guyane"/>
        <s v="zz-Martinique"/>
        <s v="zz-Océan Indien"/>
        <m/>
        <s v="SSA"/>
      </sharedItems>
    </cacheField>
    <cacheField name="Dotation socle de financement des activités de recherche, d'enseignement et d'innovation" numFmtId="0">
      <sharedItems containsString="0" containsBlank="1" containsNumber="1" minValue="0" maxValue="1560310276.9595556"/>
    </cacheField>
    <cacheField name="Organisation, surveillance et coordination de la recherche" numFmtId="0">
      <sharedItems containsString="0" containsBlank="1" containsNumber="1" minValue="0" maxValue="57410247.42616313"/>
    </cacheField>
    <cacheField name="Conception des protocoles, gestion et analyse des données" numFmtId="0">
      <sharedItems containsString="0" containsBlank="1" containsNumber="1" minValue="0" maxValue="14177561.856540782"/>
    </cacheField>
    <cacheField name=" Investigation (ex CIC - CRC/RIC - SIRIC)" numFmtId="0">
      <sharedItems containsString="0" containsBlank="1" containsNumber="1" containsInteger="1" minValue="0" maxValue="40792708"/>
    </cacheField>
    <cacheField name=" Coordination territoriale (ex GIRCI - EMRC)" numFmtId="0">
      <sharedItems containsString="0" containsBlank="1" containsNumber="1" minValue="0" maxValue="13822163.086956521"/>
    </cacheField>
    <cacheField name="Préparation, conservation et mise à disposition des ressources biologiques" numFmtId="0">
      <sharedItems containsString="0" containsBlank="1" containsNumber="1" minValue="0" maxValue="24298272.567482911"/>
    </cacheField>
    <cacheField name="Les projets du programme de recherche translationnelle en santé_x000a_PRTS " numFmtId="0">
      <sharedItems containsString="0" containsBlank="1" containsNumber="1" containsInteger="1" minValue="0" maxValue="308557"/>
    </cacheField>
    <cacheField name="Les projets du programme de recherche translationnelle en cancérologie_x000a_PRTK _x000a_" numFmtId="3">
      <sharedItems containsString="0" containsBlank="1" containsNumber="1" containsInteger="1" minValue="0" maxValue="1013411"/>
    </cacheField>
    <cacheField name="Les projets du programme hospitalier de recherche clinique national_x000a_PHRCN " numFmtId="3">
      <sharedItems containsString="0" containsBlank="1" containsNumber="1" containsInteger="1" minValue="0" maxValue="8270848"/>
    </cacheField>
    <cacheField name="Les projets du programme hospitalier de recherche clinique en cancérologie_x000a_PHRCK" numFmtId="3">
      <sharedItems containsString="0" containsBlank="1" containsNumber="1" containsInteger="1" minValue="0" maxValue="4958303"/>
    </cacheField>
    <cacheField name="Les projets du programme hospitalier de recherche clinique interrégional_x000a_PHRCI" numFmtId="3">
      <sharedItems containsString="0" containsBlank="1" containsNumber="1" containsInteger="1" minValue="0" maxValue="7415724"/>
    </cacheField>
    <cacheField name="Les projets du programme de recherche médico économique_x000a_PRME   _x000a_" numFmtId="3">
      <sharedItems containsString="0" containsBlank="1" containsNumber="1" containsInteger="1" minValue="0" maxValue="466112"/>
    </cacheField>
    <cacheField name="Les projets du programme de recherche médico économique en cancérologie_x000a_PRMEK  _x000a_" numFmtId="3">
      <sharedItems containsString="0" containsBlank="1" containsNumber="1" containsInteger="1" minValue="0" maxValue="94250"/>
    </cacheField>
    <cacheField name="Les projets du programme de recherche sur la performance du sytème de soins_x000a_PREPS " numFmtId="3">
      <sharedItems containsString="0" containsBlank="1" containsNumber="1" containsInteger="1" minValue="0" maxValue="1388779"/>
    </cacheField>
    <cacheField name="Les projets du programme hospitalier de recherche infirmière et paramédicale_x000a_PHRIP _x000a_" numFmtId="3">
      <sharedItems containsMixedTypes="1" containsNumber="1" containsInteger="1" minValue="0" maxValue="620533"/>
    </cacheField>
    <cacheField name="Le soutien exceptionnel à la recherche clinique et à l'innovation" numFmtId="3">
      <sharedItems containsMixedTypes="1" containsNumber="1" containsInteger="1" minValue="0" maxValue="1621034"/>
    </cacheField>
    <cacheField name="Les actes de biologie et d'anatomocyto-pathologie non inscrits aux nomenclatures" numFmtId="3">
      <sharedItems containsString="0" containsBlank="1" containsNumber="1" minValue="0" maxValue="378175413.86407918"/>
    </cacheField>
    <cacheField name="Les médicaments bénéficiant ou ayant bénéficié d'une ATU en attente de leur agrément - octobre 2016 (avance)" numFmtId="3">
      <sharedItems containsString="0" containsBlank="1" containsNumber="1" minValue="0" maxValue="49530149.122699946"/>
    </cacheField>
    <cacheField name="Les médicaments bénéficiant ou ayant bénéficié d'une ATU en attente de leur agrément - novembre + décembre 2016" numFmtId="3">
      <sharedItems containsString="0" containsBlank="1" containsNumber="1" minValue="0" maxValue="99781583.711484581"/>
    </cacheField>
    <cacheField name="Les dispositifs innovants en matière de thérapie cellulaire et tissulaire" numFmtId="0">
      <sharedItems containsString="0" containsBlank="1" containsNumber="1" minValue="0" maxValue="3033005.7333333329"/>
    </cacheField>
    <cacheField name="Le financement des activités de recours exceptionnel_x000a_" numFmtId="0">
      <sharedItems containsString="0" containsBlank="1" containsNumber="1" containsInteger="1" minValue="0" maxValue="0"/>
    </cacheField>
    <cacheField name="Les centres nationaux de référence pour la lutte contre les maladies transmissibles" numFmtId="0">
      <sharedItems containsString="0" containsBlank="1" containsNumber="1" minValue="0" maxValue="12374835.289705433"/>
    </cacheField>
    <cacheField name="L'effort d'expertise des établissements de santé" numFmtId="0">
      <sharedItems containsString="0" containsBlank="1" containsNumber="1" containsInteger="1" minValue="0" maxValue="165500"/>
    </cacheField>
    <cacheField name="Qualité et performance de la recherche biomédicale à promotion industrielle" numFmtId="0">
      <sharedItems containsString="0" containsBlank="1" containsNumber="1" containsInteger="1" minValue="0" maxValue="0"/>
    </cacheField>
    <cacheField name="TOTAL" numFmtId="3">
      <sharedItems containsString="0" containsBlank="1" containsNumber="1" minValue="0" maxValue="2280029268.61800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s v="010008407"/>
    <s v="CH DU HAUT BUGEY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557.37457157540643"/>
    <n v="0"/>
    <n v="0"/>
    <n v="0"/>
    <n v="0"/>
    <n v="0"/>
    <n v="0"/>
    <m/>
    <n v="557.37457157540643"/>
  </r>
  <r>
    <s v="010780054"/>
    <s v="CH BOURG-EN-BRESS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35003.699502324671"/>
    <n v="178074.75199999998"/>
    <n v="285200.75319091469"/>
    <n v="0"/>
    <n v="0"/>
    <n v="0"/>
    <n v="0"/>
    <m/>
    <n v="498279.20469323936"/>
  </r>
  <r>
    <s v="010780062"/>
    <s v="CH BELLEY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5700.139957166466"/>
    <n v="0"/>
    <n v="0"/>
    <n v="0"/>
    <m/>
    <n v="0"/>
    <n v="0"/>
    <m/>
    <n v="5700.139957166466"/>
  </r>
  <r>
    <s v="010780195"/>
    <s v="CLINIQUE CONVERT 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40600.150000000023"/>
    <n v="50084.25970102568"/>
    <n v="0"/>
    <m/>
    <n v="0"/>
    <n v="0"/>
    <m/>
    <n v="90684.409701025696"/>
  </r>
  <r>
    <s v="030780092"/>
    <s v="CENTRE HOSPITALIER MOULINS YZEUR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8769.4149074979723"/>
    <n v="55704.743999999948"/>
    <n v="169945.02619958491"/>
    <n v="0"/>
    <m/>
    <n v="0"/>
    <n v="0"/>
    <m/>
    <n v="234419.18510708283"/>
  </r>
  <r>
    <s v="030780100"/>
    <s v="CENTRE HOSPITALIER DE MONTLUCON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684.6012782154414"/>
    <n v="0"/>
    <n v="59552.641999101848"/>
    <n v="0"/>
    <m/>
    <n v="0"/>
    <n v="0"/>
    <m/>
    <n v="61237.243277317291"/>
  </r>
  <r>
    <s v="030780118"/>
    <s v="CENTRE HOSPITALIER DE VICHY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33742.005005279549"/>
    <n v="58030.270000000019"/>
    <n v="88225.963380077053"/>
    <n v="0"/>
    <m/>
    <n v="0"/>
    <n v="0"/>
    <m/>
    <n v="179998.23838535661"/>
  </r>
  <r>
    <s v="030780548"/>
    <s v="POLYCL PERGOLA - VICHY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030781116"/>
    <s v="HOPITAL PRIVE SAINT-FRANCOIS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55865.5"/>
    <n v="187923.01733944303"/>
    <n v="0"/>
    <m/>
    <n v="0"/>
    <n v="0"/>
    <m/>
    <n v="343788.51733944303"/>
  </r>
  <r>
    <s v="030785430"/>
    <s v="POLYCLINIQUE ST-ODILON - MOULINS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566.4900000000052"/>
    <n v="6284.3585547698704"/>
    <n v="0"/>
    <m/>
    <n v="0"/>
    <n v="0"/>
    <m/>
    <n v="8850.8485547698765"/>
  </r>
  <r>
    <s v="070002878"/>
    <s v="CH VALS D'ARDECH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721.84406600763623"/>
    <n v="6983.6399999999976"/>
    <n v="11400.186708288511"/>
    <n v="0"/>
    <m/>
    <n v="0"/>
    <n v="0"/>
    <m/>
    <n v="19105.670774296144"/>
  </r>
  <r>
    <s v="070005566"/>
    <s v="CH ARDECHE MERIDIONAL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6302.7925724730449"/>
    <n v="30203.239999999991"/>
    <n v="26105.659348289155"/>
    <n v="0"/>
    <m/>
    <n v="0"/>
    <n v="0"/>
    <m/>
    <n v="62611.69192076219"/>
  </r>
  <r>
    <s v="070780358"/>
    <s v="CH ARDECHE-NORD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05797.24095436461"/>
    <n v="11945.7"/>
    <n v="6357.5706581543536"/>
    <n v="0"/>
    <m/>
    <n v="0"/>
    <n v="0"/>
    <m/>
    <n v="124100.51161251895"/>
  </r>
  <r>
    <s v="150780096"/>
    <s v="CH HENRI MONDOR AURILLAC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2026.6367777622042"/>
    <n v="89439.650000000023"/>
    <n v="153550.01723729796"/>
    <n v="0"/>
    <m/>
    <n v="0"/>
    <n v="0"/>
    <m/>
    <n v="245016.30401506019"/>
  </r>
  <r>
    <s v="150780732"/>
    <s v="CENTRE MÉDICO-CHIRURGICAL AURILLAC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462.375"/>
    <n v="21988.790000000008"/>
    <n v="22668.662150738819"/>
    <n v="0"/>
    <m/>
    <n v="0"/>
    <n v="0"/>
    <m/>
    <n v="45119.827150738827"/>
  </r>
  <r>
    <s v="260000021"/>
    <s v="CH VALENC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29542.901426733395"/>
    <n v="255059.92399999965"/>
    <n v="279485.01315544121"/>
    <n v="0"/>
    <m/>
    <n v="0"/>
    <n v="0"/>
    <m/>
    <n v="564087.83858217427"/>
  </r>
  <r>
    <s v="260000047"/>
    <s v="CH MONTELIMAR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3145.96050061717"/>
    <n v="69938.699999999837"/>
    <n v="134143.92076262305"/>
    <n v="0"/>
    <m/>
    <n v="0"/>
    <n v="0"/>
    <m/>
    <n v="217228.58126324005"/>
  </r>
  <r>
    <s v="260000054"/>
    <s v="CH CREST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03.95000000000073"/>
    <n v="0"/>
    <n v="0"/>
    <m/>
    <n v="0"/>
    <n v="0"/>
    <m/>
    <n v="303.95000000000073"/>
  </r>
  <r>
    <s v="260003017"/>
    <s v="CLINIQUE KENNEDY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960.8999999999996"/>
    <n v="2416.7062466401085"/>
    <n v="0"/>
    <m/>
    <n v="0"/>
    <n v="0"/>
    <m/>
    <n v="5377.6062466401081"/>
  </r>
  <r>
    <s v="260006267"/>
    <s v="CLINIQUE GENERALE VALENC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491.8300000000017"/>
    <n v="8550.1645174156474"/>
    <n v="0"/>
    <m/>
    <n v="0"/>
    <n v="0"/>
    <m/>
    <n v="12041.994517415649"/>
  </r>
  <r>
    <s v="260016910"/>
    <s v="HÔPITAUX DROME NORD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5024.778000000006"/>
    <n v="76535.85844009585"/>
    <n v="0"/>
    <m/>
    <n v="0"/>
    <n v="0"/>
    <m/>
    <n v="101560.63644009586"/>
  </r>
  <r>
    <s v="380012658"/>
    <s v="GROUPE HOSPITALIER MUTUALISTE DE GRENOBLE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3699"/>
    <n v="7383.6199999999371"/>
    <n v="91107.148340545973"/>
    <n v="0"/>
    <m/>
    <n v="0"/>
    <n v="0"/>
    <m/>
    <n v="102189.76834054591"/>
  </r>
  <r>
    <s v="380780031"/>
    <s v="CH DE LA MUR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5625.71"/>
    <n v="7250.1187399203218"/>
    <n v="0"/>
    <m/>
    <n v="0"/>
    <n v="0"/>
    <m/>
    <n v="12875.828739920322"/>
  </r>
  <r>
    <s v="380780049"/>
    <s v="CH BOURGOIN-JALLIEU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3983.147935505254"/>
    <n v="96107.746000000043"/>
    <n v="141502.36726429148"/>
    <n v="0"/>
    <m/>
    <n v="0"/>
    <n v="0"/>
    <m/>
    <n v="251593.26119979678"/>
  </r>
  <r>
    <s v="380780080"/>
    <s v="CHU GRENOBLE"/>
    <s v="CHR/U"/>
    <x v="0"/>
    <n v="33504494.478523016"/>
    <n v="1759335.7882624182"/>
    <n v="414833.94706560456"/>
    <n v="1160000"/>
    <n v="0"/>
    <n v="446334.69993163092"/>
    <n v="0"/>
    <n v="43800"/>
    <n v="1094120"/>
    <n v="0"/>
    <n v="154391"/>
    <n v="50000"/>
    <n v="0"/>
    <n v="0"/>
    <n v="0"/>
    <n v="0"/>
    <n v="6487939.7423588"/>
    <n v="608254.61999999732"/>
    <n v="1143718.145390786"/>
    <n v="0"/>
    <m/>
    <n v="160278.22316782956"/>
    <n v="2000"/>
    <m/>
    <n v="47029500.644700088"/>
  </r>
  <r>
    <s v="380781435"/>
    <s v="CH VIENN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20765.956686867223"/>
    <n v="18844.084999999999"/>
    <n v="29573.231646653079"/>
    <n v="0"/>
    <m/>
    <n v="0"/>
    <n v="0"/>
    <m/>
    <n v="69183.273333520294"/>
  </r>
  <r>
    <s v="380784751"/>
    <s v="CH VOIRON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80786442"/>
    <s v="CLINIQUE BELLEDONN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20002479"/>
    <s v="HAD OIKIA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255.0389999999998"/>
    <n v="3055.231232420284"/>
    <n v="0"/>
    <m/>
    <n v="0"/>
    <n v="0"/>
    <m/>
    <n v="4310.2702324202837"/>
  </r>
  <r>
    <s v="420002495"/>
    <s v="HÔPITAL DU GIER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0629.917000000001"/>
    <n v="17085.433263612671"/>
    <n v="0"/>
    <m/>
    <n v="0"/>
    <n v="0"/>
    <m/>
    <n v="27715.350263612672"/>
  </r>
  <r>
    <s v="420010050"/>
    <s v="CLINIQUE MUTUALISTE DE LA LOIRE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5086.125"/>
    <n v="0"/>
    <n v="0"/>
    <n v="0"/>
    <m/>
    <n v="0"/>
    <n v="0"/>
    <m/>
    <n v="5086.125"/>
  </r>
  <r>
    <s v="420011413"/>
    <s v="HOPITAL PRIVE DE LA LOIR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1994.625"/>
    <n v="36766.209999999992"/>
    <n v="51425.842234538286"/>
    <n v="0"/>
    <m/>
    <n v="0"/>
    <n v="0"/>
    <m/>
    <n v="90186.677234538278"/>
  </r>
  <r>
    <s v="420013005"/>
    <s v="HAD PEDIATRIQUE ALLP SAINT-ETIENN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04068576320971"/>
    <n v="0"/>
    <m/>
    <n v="0"/>
    <n v="0"/>
    <m/>
    <n v="112.04068576320971"/>
  </r>
  <r>
    <s v="420013492"/>
    <s v="GCS-ES INSTITUT CANCEROLOGIE LUCIEN NEUWIRTH"/>
    <s v="CH"/>
    <x v="0"/>
    <n v="1680595.2457745227"/>
    <n v="0"/>
    <n v="0"/>
    <n v="0"/>
    <n v="0"/>
    <n v="0"/>
    <n v="0"/>
    <n v="0"/>
    <n v="0"/>
    <n v="0"/>
    <n v="0"/>
    <n v="0"/>
    <n v="0"/>
    <n v="0"/>
    <n v="0"/>
    <n v="0"/>
    <n v="924.75"/>
    <n v="124581.86300000013"/>
    <n v="332770.80096741969"/>
    <n v="0"/>
    <m/>
    <n v="0"/>
    <n v="0"/>
    <m/>
    <n v="2138872.6597419423"/>
  </r>
  <r>
    <s v="420013831"/>
    <s v="CH DU FOREZ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62.375775589724"/>
    <n v="0"/>
    <m/>
    <n v="0"/>
    <n v="0"/>
    <m/>
    <n v="23562.375775589724"/>
  </r>
  <r>
    <s v="420780033"/>
    <s v="CH ROANN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65140.61040065216"/>
    <n v="68881.594000000041"/>
    <n v="102548.1894560989"/>
    <n v="0"/>
    <m/>
    <n v="0"/>
    <n v="0"/>
    <m/>
    <n v="336570.39385675109"/>
  </r>
  <r>
    <s v="420780504"/>
    <s v="CLINIQUE DU PARC ST PRIEST EN JAREZ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0.1187399203218"/>
    <n v="0"/>
    <m/>
    <n v="0"/>
    <n v="0"/>
    <m/>
    <n v="7250.1187399203218"/>
  </r>
  <r>
    <s v="420780652"/>
    <s v="CH FIRMINY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594.10000000000036"/>
    <n v="724.79149819866097"/>
    <n v="0"/>
    <m/>
    <n v="0"/>
    <n v="0"/>
    <m/>
    <n v="1318.8914981986613"/>
  </r>
  <r>
    <s v="420782310"/>
    <s v="CLINIQUE DU RENAISON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20784878"/>
    <s v="CHU SAINT-ETIENNE"/>
    <s v="CHR/U"/>
    <x v="0"/>
    <n v="20267144.689956877"/>
    <n v="1003360.7353117187"/>
    <n v="250840.18382792966"/>
    <n v="480000"/>
    <n v="0"/>
    <n v="170238.1533187388"/>
    <n v="0"/>
    <n v="0"/>
    <n v="0"/>
    <n v="265831"/>
    <n v="63958"/>
    <n v="0"/>
    <n v="0"/>
    <n v="102524"/>
    <n v="0"/>
    <n v="0"/>
    <n v="3830679.7243948355"/>
    <n v="288533.83000000101"/>
    <n v="528548.49477694463"/>
    <n v="0"/>
    <m/>
    <n v="0"/>
    <n v="0"/>
    <m/>
    <n v="27251658.811587051"/>
  </r>
  <r>
    <s v="430000018"/>
    <s v="CH EMILE ROUX LE PUY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6846.426000000007"/>
    <n v="48911.26383323544"/>
    <n v="0"/>
    <m/>
    <n v="0"/>
    <n v="0"/>
    <m/>
    <n v="75757.689833235447"/>
  </r>
  <r>
    <s v="430000034"/>
    <s v="CENTRE HOSPITALIER SECTEUR DE BRIOUDE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83.531233200536"/>
    <n v="0"/>
    <m/>
    <n v="0"/>
    <n v="0"/>
    <m/>
    <n v="12083.531233200536"/>
  </r>
  <r>
    <s v="630000479"/>
    <s v="CENTRE REGIONAL JEAN PERRIN"/>
    <s v="CLCC"/>
    <x v="0"/>
    <n v="3024523.4686693936"/>
    <n v="247890.37048711308"/>
    <n v="61972.592621778269"/>
    <n v="0"/>
    <n v="0"/>
    <n v="105269.87071761805"/>
    <n v="0"/>
    <n v="0"/>
    <n v="0"/>
    <n v="50000"/>
    <n v="0"/>
    <n v="0"/>
    <n v="0"/>
    <n v="0"/>
    <n v="0"/>
    <n v="0"/>
    <n v="2322585.5721209953"/>
    <n v="206709.92000000016"/>
    <n v="264651.96741727745"/>
    <n v="0"/>
    <m/>
    <n v="0"/>
    <n v="0"/>
    <m/>
    <n v="6283603.7620341759"/>
  </r>
  <r>
    <s v="630010296"/>
    <s v="HAD 63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3.8834065899077"/>
    <n v="0"/>
    <m/>
    <n v="0"/>
    <n v="0"/>
    <m/>
    <n v="1093.8834065899077"/>
  </r>
  <r>
    <s v="630780211"/>
    <s v="POLE SANTE REPUBLIQUE - CLERMONT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88480.88"/>
    <n v="62084.399101601281"/>
    <n v="0"/>
    <m/>
    <n v="0"/>
    <n v="0"/>
    <m/>
    <n v="250565.27910160128"/>
  </r>
  <r>
    <s v="630780989"/>
    <s v="CHU DE CLERMONT-FERRAND"/>
    <s v="CHR/U"/>
    <x v="0"/>
    <n v="30708264.772045124"/>
    <n v="1599025.0572602155"/>
    <n v="399756.26431505388"/>
    <n v="480000"/>
    <n v="0"/>
    <n v="230014.04075748424"/>
    <n v="0"/>
    <n v="0"/>
    <n v="0"/>
    <n v="50000"/>
    <n v="63740"/>
    <n v="0"/>
    <n v="0"/>
    <n v="0"/>
    <n v="0"/>
    <n v="0"/>
    <n v="4053343.6060881573"/>
    <n v="866827.48899999913"/>
    <n v="1823546.5214661488"/>
    <n v="108321.63333333333"/>
    <m/>
    <n v="563143.69624284084"/>
    <n v="7000"/>
    <m/>
    <n v="40952983.080508359"/>
  </r>
  <r>
    <s v="630781839"/>
    <s v="HOPITAL PRIVE LA CHATAIGNERAI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30828.666241886254"/>
    <n v="0"/>
    <n v="0"/>
    <n v="0"/>
    <m/>
    <n v="0"/>
    <n v="0"/>
    <m/>
    <n v="30828.666241886254"/>
  </r>
  <r>
    <s v="690000880"/>
    <s v="CENTRE LEON BERARD"/>
    <s v="CLCC"/>
    <x v="0"/>
    <n v="11078242.406266063"/>
    <n v="743313.1016352335"/>
    <n v="185828.27540880837"/>
    <n v="0"/>
    <n v="0"/>
    <n v="1308360.5995799426"/>
    <n v="0"/>
    <n v="119250"/>
    <n v="0"/>
    <n v="142525"/>
    <n v="64661"/>
    <n v="0"/>
    <n v="0"/>
    <n v="153818"/>
    <n v="0"/>
    <n v="0"/>
    <n v="2360654.307233572"/>
    <n v="321915.84999999951"/>
    <n v="783420.68890011369"/>
    <n v="108321.63333333333"/>
    <m/>
    <n v="0"/>
    <n v="0"/>
    <m/>
    <n v="17370310.862357065"/>
  </r>
  <r>
    <s v="690019799"/>
    <s v="HAD PEDIATRIQUE ALLP SANTE SOCIAL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102.7169999999996"/>
    <n v="842.85252415411583"/>
    <n v="0"/>
    <m/>
    <n v="0"/>
    <n v="0"/>
    <m/>
    <n v="1945.5695241541155"/>
  </r>
  <r>
    <s v="690022108"/>
    <s v="CENTRE DE DIALYSE BAYARD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.75323685113671"/>
    <n v="0"/>
    <m/>
    <n v="0"/>
    <n v="0"/>
    <m/>
    <n v="162.75323685113671"/>
  </r>
  <r>
    <s v="690023411"/>
    <s v="HOPITAL PRIVE JEAN MERMOZ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5548.5"/>
    <n v="39222.080000000016"/>
    <n v="63553.048685158457"/>
    <n v="0"/>
    <m/>
    <n v="0"/>
    <n v="0"/>
    <m/>
    <n v="108323.62868515847"/>
  </r>
  <r>
    <n v="690024773"/>
    <s v="CALYDIAL - IRIGNY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90037296"/>
    <s v="GCS LCU LYON CANCÉROLOGIE UNIVERSITÉ"/>
    <s v="EBNL"/>
    <x v="0"/>
    <n v="0"/>
    <n v="0"/>
    <n v="0"/>
    <n v="1154679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154679"/>
  </r>
  <r>
    <s v="690780036"/>
    <s v="CH GIVORS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2060.7803927594014"/>
    <n v="0"/>
    <n v="0"/>
    <n v="0"/>
    <m/>
    <n v="0"/>
    <n v="0"/>
    <m/>
    <n v="2060.7803927594014"/>
  </r>
  <r>
    <s v="690780044"/>
    <s v="CH SAINTE-FOY-LES-LYON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094.0062437840534"/>
    <n v="0"/>
    <n v="0"/>
    <n v="0"/>
    <m/>
    <n v="0"/>
    <n v="0"/>
    <m/>
    <n v="1094.0062437840534"/>
  </r>
  <r>
    <s v="690780101"/>
    <s v="CH LE VINATIER"/>
    <s v="EPSM"/>
    <x v="0"/>
    <n v="1664287.71461399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664287.7146139911"/>
  </r>
  <r>
    <s v="690780358"/>
    <s v="CLINIQUE DU VAL D'OUEST VENDÔM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1.9433213244065"/>
    <n v="0"/>
    <m/>
    <n v="0"/>
    <n v="0"/>
    <m/>
    <n v="4831.9433213244065"/>
  </r>
  <r>
    <s v="690780366"/>
    <s v="CLINIQUE CHARCOT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10172.25"/>
    <n v="0"/>
    <n v="0"/>
    <n v="0"/>
    <m/>
    <n v="0"/>
    <n v="0"/>
    <m/>
    <n v="10172.25"/>
  </r>
  <r>
    <s v="690780390"/>
    <s v="POLYCLINIQUE DE RILLIEUX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12.6565466264219"/>
    <n v="0"/>
    <m/>
    <n v="0"/>
    <n v="0"/>
    <m/>
    <n v="8312.6565466264219"/>
  </r>
  <r>
    <n v="690780390"/>
    <s v="POLYCLINIQUE LYON-NORD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90780416"/>
    <s v="GROUPEMENT HOSPITALIER MUTUALISTE LES PORTES DU SUD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49276.74"/>
    <n v="46053.84762639166"/>
    <n v="0"/>
    <m/>
    <n v="0"/>
    <n v="0"/>
    <m/>
    <n v="195330.58762639164"/>
  </r>
  <r>
    <s v="690780648"/>
    <s v="CLINIQUE DE LA SAUVEGARD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2346.850000000006"/>
    <n v="58758.169307452474"/>
    <n v="0"/>
    <m/>
    <n v="0"/>
    <n v="0"/>
    <m/>
    <n v="71105.019307452487"/>
  </r>
  <r>
    <s v="690781810"/>
    <s v="HOSPICES CIVILS DE LYON"/>
    <s v="CHR/U"/>
    <x v="0"/>
    <n v="82345866.368807971"/>
    <n v="3401676.7442498016"/>
    <n v="850419.1860624504"/>
    <n v="1250000"/>
    <n v="1782588.0869565217"/>
    <n v="964910.97614593315"/>
    <n v="0"/>
    <n v="104919"/>
    <n v="788889"/>
    <n v="260959"/>
    <n v="317208"/>
    <n v="0"/>
    <n v="0"/>
    <n v="152554"/>
    <n v="0"/>
    <n v="0"/>
    <n v="16364358.78299953"/>
    <n v="985730.9099999927"/>
    <n v="2101941.5420720614"/>
    <n v="216643.26666666666"/>
    <m/>
    <n v="1207946.0099063036"/>
    <n v="25500"/>
    <m/>
    <n v="113122110.87386724"/>
  </r>
  <r>
    <s v="690781836"/>
    <s v="CLINIQUE MUTUALISTE DE LYON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90782222"/>
    <s v="HOPITAL NORD-OUEST (VILLEFRANCHE-SUR-SAONE)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35352.31852310049"/>
    <n v="196478.89599999995"/>
    <n v="285154.51671705191"/>
    <n v="0"/>
    <m/>
    <n v="0"/>
    <n v="0"/>
    <m/>
    <n v="516985.73124015238"/>
  </r>
  <r>
    <s v="690782834"/>
    <s v="CLINIQUE DU TONKIN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674.4620000000068"/>
    <n v="7859.0374621710353"/>
    <n v="0"/>
    <m/>
    <n v="0"/>
    <n v="0"/>
    <m/>
    <n v="10533.499462171043"/>
  </r>
  <r>
    <s v="690788930"/>
    <s v="SOINS ET SANTE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9384.8300000000163"/>
    <n v="28504.832660049939"/>
    <n v="0"/>
    <m/>
    <n v="0"/>
    <n v="0"/>
    <m/>
    <n v="37889.662660049959"/>
  </r>
  <r>
    <s v="690793468"/>
    <s v="INFIRMERIE PROTESTANTE DE LYON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2895.31"/>
    <n v="68040.046755391915"/>
    <n v="0"/>
    <m/>
    <n v="0"/>
    <n v="0"/>
    <m/>
    <n v="100935.35675539191"/>
  </r>
  <r>
    <s v="690805361"/>
    <s v="CH SAINT-JOSEPH/SAINT-LUC"/>
    <s v="EBNL"/>
    <x v="0"/>
    <n v="2381395.8988080737"/>
    <n v="0"/>
    <n v="0"/>
    <n v="0"/>
    <n v="0"/>
    <n v="0"/>
    <n v="0"/>
    <n v="0"/>
    <n v="0"/>
    <n v="0"/>
    <n v="0"/>
    <n v="0"/>
    <n v="0"/>
    <n v="0"/>
    <n v="0"/>
    <n v="0"/>
    <n v="0"/>
    <n v="3853.726999999999"/>
    <n v="21397.412959783978"/>
    <n v="0"/>
    <m/>
    <n v="0"/>
    <n v="0"/>
    <m/>
    <n v="2406647.0387678575"/>
  </r>
  <r>
    <s v="690807367"/>
    <s v="POLYCLINIQUE DU BEAUJOLAIS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52"/>
    <n v="0"/>
    <n v="0"/>
    <m/>
    <n v="0"/>
    <n v="0"/>
    <m/>
    <n v="1632.652"/>
  </r>
  <r>
    <s v="730000015"/>
    <s v="CH METROPOLE SAVOIE"/>
    <s v="CH"/>
    <x v="0"/>
    <n v="642224.63902982068"/>
    <n v="0"/>
    <n v="0"/>
    <n v="0"/>
    <n v="0"/>
    <n v="0"/>
    <n v="0"/>
    <n v="0"/>
    <n v="0"/>
    <n v="0"/>
    <n v="0"/>
    <n v="0"/>
    <n v="0"/>
    <n v="0"/>
    <n v="0"/>
    <n v="0"/>
    <n v="151151.20545375725"/>
    <n v="154568.29400000017"/>
    <n v="216117.15196289867"/>
    <n v="0"/>
    <m/>
    <n v="0"/>
    <n v="0"/>
    <m/>
    <n v="1164061.2904464768"/>
  </r>
  <r>
    <s v="730004298"/>
    <s v="HÔPITAL PRIVÉ MEDIPOLE DE SAVOIE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0203.190000000002"/>
    <n v="35229.527352381388"/>
    <n v="0"/>
    <m/>
    <n v="0"/>
    <n v="0"/>
    <m/>
    <n v="65432.717352381391"/>
  </r>
  <r>
    <s v="730780111"/>
    <s v="CH AIX-LES-BAINS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2080.2531479846211"/>
    <n v="0"/>
    <n v="0"/>
    <n v="0"/>
    <m/>
    <n v="0"/>
    <n v="0"/>
    <m/>
    <n v="2080.2531479846211"/>
  </r>
  <r>
    <s v="740001839"/>
    <s v="HOPITAUX DES PAYS DU MONT-BLANC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4432.8268727595369"/>
    <n v="0"/>
    <n v="0"/>
    <n v="0"/>
    <m/>
    <n v="0"/>
    <n v="0"/>
    <m/>
    <n v="4432.8268727595369"/>
  </r>
  <r>
    <s v="740780192"/>
    <s v="CENTRE MEDICAL DE PRAZ COUTANT"/>
    <s v="EBN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425.36985664269"/>
    <n v="0"/>
    <m/>
    <n v="0"/>
    <n v="0"/>
    <m/>
    <n v="70425.36985664269"/>
  </r>
  <r>
    <s v="740780416"/>
    <s v="CLINIQUE D'ARGONAY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0.1187399203218"/>
    <n v="0"/>
    <m/>
    <n v="0"/>
    <n v="0"/>
    <m/>
    <n v="7250.1187399203218"/>
  </r>
  <r>
    <s v="740780424"/>
    <s v="CLINIQUE GENERALE ANNECY"/>
    <s v="Cliniqu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54252.511999999988"/>
    <n v="94765.920309651963"/>
    <n v="0"/>
    <m/>
    <n v="0"/>
    <n v="0"/>
    <m/>
    <n v="149018.43230965195"/>
  </r>
  <r>
    <s v="740781133"/>
    <s v="CH ANNECY-GENEVOIS"/>
    <s v="CH"/>
    <x v="0"/>
    <n v="1966700.8483231559"/>
    <n v="0"/>
    <n v="0"/>
    <n v="480000"/>
    <n v="0"/>
    <n v="0"/>
    <n v="0"/>
    <n v="0"/>
    <n v="0"/>
    <n v="0"/>
    <n v="0"/>
    <n v="0"/>
    <n v="0"/>
    <n v="0"/>
    <n v="0"/>
    <n v="0"/>
    <n v="299525.45714892366"/>
    <n v="202351.90500000003"/>
    <n v="514197.27785720216"/>
    <n v="0"/>
    <m/>
    <n v="0"/>
    <n v="0"/>
    <m/>
    <n v="3462775.488329282"/>
  </r>
  <r>
    <s v="740790258"/>
    <s v="CH ALPES-LEMAN (CHAL)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13290.798351621117"/>
    <n v="100599.50199999986"/>
    <n v="253552.31615668276"/>
    <n v="0"/>
    <m/>
    <n v="0"/>
    <n v="0"/>
    <m/>
    <n v="367442.61650830373"/>
  </r>
  <r>
    <s v="740790381"/>
    <s v="HOPITAUX DU LEMAN"/>
    <s v="CH"/>
    <x v="0"/>
    <n v="0"/>
    <n v="0"/>
    <n v="0"/>
    <n v="0"/>
    <n v="0"/>
    <n v="0"/>
    <n v="0"/>
    <n v="0"/>
    <n v="0"/>
    <n v="0"/>
    <n v="0"/>
    <n v="0"/>
    <n v="0"/>
    <n v="0"/>
    <n v="0"/>
    <n v="0"/>
    <n v="71333.290629327937"/>
    <n v="2327.8800000000047"/>
    <n v="5639.338196531734"/>
    <n v="0"/>
    <m/>
    <n v="0"/>
    <n v="0"/>
    <m/>
    <n v="79300.508825859681"/>
  </r>
  <r>
    <s v="210011789"/>
    <s v="GCS &quot;GROUPEMENT DU GRAND-EST-G.G.EST&quot; CHU DIJON"/>
    <s v="GCS"/>
    <x v="1"/>
    <n v="0"/>
    <n v="0"/>
    <n v="0"/>
    <n v="0"/>
    <n v="1720357.0869565217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720357.0869565217"/>
  </r>
  <r>
    <s v="210011847"/>
    <s v="POLYCLINIQUE DU PARC DREVON"/>
    <s v="Clinique"/>
    <x v="1"/>
    <n v="0"/>
    <n v="0"/>
    <n v="0"/>
    <n v="0"/>
    <n v="0"/>
    <n v="0"/>
    <n v="0"/>
    <n v="0"/>
    <n v="0"/>
    <n v="0"/>
    <n v="0"/>
    <n v="0"/>
    <n v="0"/>
    <n v="0"/>
    <n v="0"/>
    <n v="0"/>
    <n v="3699"/>
    <n v="0"/>
    <n v="0"/>
    <n v="0"/>
    <m/>
    <n v="0"/>
    <n v="0"/>
    <m/>
    <n v="3699"/>
  </r>
  <r>
    <s v="210012175"/>
    <s v="HOSPICES CIVILS DE BEAUN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.97025361163605"/>
    <n v="0"/>
    <m/>
    <n v="0"/>
    <n v="0"/>
    <m/>
    <n v="535.97025361163605"/>
  </r>
  <r>
    <s v="210780581"/>
    <s v="CHU DIJON"/>
    <s v="CHR/U"/>
    <x v="1"/>
    <n v="26782106.168991555"/>
    <n v="1101991.3321512262"/>
    <n v="275497.83303780656"/>
    <n v="725000"/>
    <n v="0"/>
    <n v="314294.86540437641"/>
    <n v="0"/>
    <n v="0"/>
    <n v="30127"/>
    <n v="0"/>
    <n v="71418"/>
    <n v="57783"/>
    <n v="0"/>
    <n v="0"/>
    <n v="0"/>
    <n v="0"/>
    <n v="4667574.2085067891"/>
    <n v="449151.29000000004"/>
    <n v="913773.17717946589"/>
    <n v="0"/>
    <m/>
    <n v="291632.85682068218"/>
    <n v="0"/>
    <m/>
    <n v="35680349.732091896"/>
  </r>
  <r>
    <s v="210780607"/>
    <s v="CHS LA CHARTREUSE DIJON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10780714"/>
    <s v="CH BEAUN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10780789"/>
    <s v="CLINIQUE MUTUALISTE BENIGNE JOLY TALANT"/>
    <s v="Clinique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6659.4145009471"/>
    <n v="0"/>
    <m/>
    <n v="0"/>
    <n v="0"/>
    <m/>
    <n v="2586659.4145009471"/>
  </r>
  <r>
    <s v="210987731"/>
    <s v="CLCC GEORGES-FRANCOIS LECLERC"/>
    <s v="CLCC"/>
    <x v="1"/>
    <n v="4774899.114715023"/>
    <n v="0"/>
    <n v="0"/>
    <n v="480000"/>
    <n v="0"/>
    <n v="0"/>
    <n v="0"/>
    <n v="0"/>
    <n v="0"/>
    <n v="22811"/>
    <n v="0"/>
    <n v="0"/>
    <n v="0"/>
    <n v="0"/>
    <n v="0"/>
    <n v="0"/>
    <n v="2033843.3513952401"/>
    <n v="85167.042000000016"/>
    <n v="220660.34749285516"/>
    <n v="0"/>
    <m/>
    <n v="0"/>
    <n v="0"/>
    <m/>
    <n v="7617380.8556031184"/>
  </r>
  <r>
    <s v="250000015"/>
    <s v="CHU BESANCON"/>
    <s v="CHR/U"/>
    <x v="1"/>
    <n v="23191143.666309953"/>
    <n v="1063785.0291258374"/>
    <n v="265946.25728145934"/>
    <n v="725000"/>
    <n v="0"/>
    <n v="352842.82622432959"/>
    <n v="0"/>
    <n v="0"/>
    <n v="115000"/>
    <n v="100000"/>
    <n v="53661"/>
    <n v="0"/>
    <n v="0"/>
    <n v="0"/>
    <n v="0"/>
    <n v="0"/>
    <n v="3018827.166938806"/>
    <n v="1538698.9059999995"/>
    <n v="979786.75995932834"/>
    <n v="0"/>
    <m/>
    <n v="638782.57358744158"/>
    <n v="0"/>
    <m/>
    <n v="32043474.185427152"/>
  </r>
  <r>
    <s v="250000270"/>
    <s v="CLINIQUE SAINT-VINCENT"/>
    <s v="Clinique"/>
    <x v="1"/>
    <n v="0"/>
    <n v="0"/>
    <n v="0"/>
    <n v="0"/>
    <n v="0"/>
    <n v="0"/>
    <n v="0"/>
    <n v="0"/>
    <n v="0"/>
    <n v="0"/>
    <n v="0"/>
    <n v="0"/>
    <n v="0"/>
    <n v="0"/>
    <n v="0"/>
    <n v="0"/>
    <n v="9282.966393367471"/>
    <n v="0"/>
    <n v="0"/>
    <n v="0"/>
    <m/>
    <n v="0"/>
    <n v="0"/>
    <m/>
    <n v="9282.966393367471"/>
  </r>
  <r>
    <s v="250000452"/>
    <s v="CHI DE HAUTE COMT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17984.569858069426"/>
    <n v="4073.7900000000009"/>
    <n v="8787.6414723524595"/>
    <n v="0"/>
    <m/>
    <n v="0"/>
    <n v="0"/>
    <m/>
    <n v="30846.001330421888"/>
  </r>
  <r>
    <s v="390780146"/>
    <s v="CH LONS-LE-SAUNIER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18841.482684948911"/>
    <n v="37828.050000000017"/>
    <n v="36844.351383474976"/>
    <n v="0"/>
    <m/>
    <n v="0"/>
    <n v="0"/>
    <m/>
    <n v="93513.884068423911"/>
  </r>
  <r>
    <s v="390780609"/>
    <s v="CH LOUIS PASTEUR DOL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18117.649335053047"/>
    <n v="38725.544000000024"/>
    <n v="37609.030900273916"/>
    <n v="0"/>
    <m/>
    <n v="0"/>
    <n v="0"/>
    <m/>
    <n v="94452.224235326983"/>
  </r>
  <r>
    <s v="580780039"/>
    <s v="CH DE L'AGGLOMÉRATION DE NEVERS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26668.960704778812"/>
    <n v="80182.749999999942"/>
    <n v="215116.83522093439"/>
    <n v="0"/>
    <m/>
    <n v="0"/>
    <n v="0"/>
    <m/>
    <n v="321968.54592571314"/>
  </r>
  <r>
    <n v="580780096"/>
    <s v="CH DECIZ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53.384725822795325"/>
    <n v="0"/>
    <n v="0"/>
    <n v="0"/>
    <m/>
    <n v="0"/>
    <n v="0"/>
    <m/>
    <n v="53.384725822795325"/>
  </r>
  <r>
    <s v="580780138"/>
    <s v="POLYCLINIQUE DU VAL DE LOIRE"/>
    <s v="Clinique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29640"/>
    <n v="48849.967530619208"/>
    <n v="0"/>
    <m/>
    <n v="0"/>
    <n v="0"/>
    <m/>
    <n v="78489.967530619208"/>
  </r>
  <r>
    <s v="700004591"/>
    <s v="GROUPEMENT HOSPITALIER DE LA HAUTE-SAON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28237.317905762713"/>
    <n v="72385.320000000065"/>
    <n v="106243.23528079383"/>
    <n v="0"/>
    <m/>
    <n v="0"/>
    <n v="0"/>
    <m/>
    <n v="206865.87318655662"/>
  </r>
  <r>
    <s v="710780263"/>
    <s v="CH LES CHANAUX MACON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37271.686442853745"/>
    <n v="23278.799999999988"/>
    <n v="74422.052191791256"/>
    <n v="0"/>
    <m/>
    <n v="0"/>
    <n v="0"/>
    <m/>
    <n v="134972.538634645"/>
  </r>
  <r>
    <s v="710780644"/>
    <s v="CH PARAY-LE-MONIAL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10780917"/>
    <s v="HOPITAL PRIVE SAINTE MARIE "/>
    <s v="Clinique"/>
    <x v="1"/>
    <n v="0"/>
    <n v="0"/>
    <n v="0"/>
    <n v="0"/>
    <n v="0"/>
    <n v="0"/>
    <n v="0"/>
    <n v="0"/>
    <n v="0"/>
    <n v="0"/>
    <n v="0"/>
    <n v="0"/>
    <n v="0"/>
    <n v="0"/>
    <n v="0"/>
    <n v="0"/>
    <n v="924.75"/>
    <n v="29680.47000000003"/>
    <n v="63370.863200571766"/>
    <n v="0"/>
    <m/>
    <n v="0"/>
    <n v="0"/>
    <m/>
    <n v="93976.083200571797"/>
  </r>
  <r>
    <s v="710780958"/>
    <s v="CH W. MOREY CHALON S/SAON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20840.411362879782"/>
    <n v="46711.86599999998"/>
    <n v="123748.05428987833"/>
    <n v="0"/>
    <m/>
    <n v="0"/>
    <n v="0"/>
    <m/>
    <n v="191300.33165275809"/>
  </r>
  <r>
    <n v="710781451"/>
    <s v="CH AUTUN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269.32499999999999"/>
    <n v="0"/>
    <n v="0"/>
    <n v="0"/>
    <m/>
    <n v="0"/>
    <n v="0"/>
    <m/>
    <n v="269.32499999999999"/>
  </r>
  <r>
    <s v="710976705"/>
    <s v="SIH CH MONTCEAU-LES-MINES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2085.4205476330244"/>
    <n v="1642.895399999994"/>
    <n v="0"/>
    <n v="0"/>
    <m/>
    <n v="0"/>
    <n v="0"/>
    <m/>
    <n v="3728.3159476330184"/>
  </r>
  <r>
    <s v="890000037"/>
    <s v="CH AUXERRE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8800.8897261818693"/>
    <n v="3360.8420000000006"/>
    <n v="24318.065592432315"/>
    <n v="0"/>
    <m/>
    <n v="0"/>
    <n v="0"/>
    <m/>
    <n v="36479.797318614183"/>
  </r>
  <r>
    <s v="890970569"/>
    <s v="CH SENS"/>
    <s v="CH"/>
    <x v="1"/>
    <n v="0"/>
    <n v="0"/>
    <n v="0"/>
    <n v="0"/>
    <n v="0"/>
    <n v="0"/>
    <n v="0"/>
    <n v="0"/>
    <n v="0"/>
    <n v="0"/>
    <n v="0"/>
    <n v="0"/>
    <n v="0"/>
    <n v="0"/>
    <n v="0"/>
    <n v="0"/>
    <n v="12665.749079520299"/>
    <n v="59996.099999999977"/>
    <n v="35521.386523469126"/>
    <n v="0"/>
    <m/>
    <n v="0"/>
    <n v="0"/>
    <m/>
    <n v="108183.23560298941"/>
  </r>
  <r>
    <s v="900000365"/>
    <s v="CH BELFORT - MONTBELIARD"/>
    <s v="CH"/>
    <x v="1"/>
    <n v="1680210.8592114274"/>
    <n v="0"/>
    <n v="0"/>
    <n v="0"/>
    <n v="0"/>
    <n v="0"/>
    <n v="0"/>
    <n v="0"/>
    <n v="0"/>
    <n v="0"/>
    <n v="0"/>
    <n v="0"/>
    <n v="0"/>
    <n v="0"/>
    <n v="0"/>
    <n v="0"/>
    <n v="231275.74725837779"/>
    <n v="195036.53000000003"/>
    <n v="209281.38378967499"/>
    <n v="0"/>
    <m/>
    <n v="0"/>
    <n v="0"/>
    <m/>
    <n v="2315804.52025948"/>
  </r>
  <r>
    <s v="220000020"/>
    <s v="CH SAINT BRIEUC"/>
    <s v="CH"/>
    <x v="2"/>
    <n v="673230.42550880671"/>
    <n v="0"/>
    <n v="0"/>
    <n v="0"/>
    <n v="0"/>
    <n v="0"/>
    <n v="0"/>
    <n v="0"/>
    <n v="0"/>
    <n v="0"/>
    <n v="0"/>
    <n v="0"/>
    <n v="0"/>
    <n v="0"/>
    <n v="0"/>
    <n v="0"/>
    <n v="137125.07012389242"/>
    <n v="145737.58799999976"/>
    <n v="148439.05122674658"/>
    <n v="0"/>
    <m/>
    <n v="0"/>
    <n v="0"/>
    <m/>
    <n v="1104532.1348594455"/>
  </r>
  <r>
    <s v="220000046"/>
    <s v="CH RENÉ PLÉVEN DINAN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2909.8500000000004"/>
    <n v="162926.41957646076"/>
    <n v="0"/>
    <m/>
    <n v="0"/>
    <n v="0"/>
    <m/>
    <n v="165836.26957646076"/>
  </r>
  <r>
    <s v="220000079"/>
    <s v="CH GUINGAMP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17765.400000000001"/>
    <n v="4833.4124932802142"/>
    <n v="0"/>
    <m/>
    <n v="0"/>
    <n v="0"/>
    <m/>
    <n v="22598.812493280217"/>
  </r>
  <r>
    <s v="220000103"/>
    <s v="CH DE LANNION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1622.2397172831386"/>
    <n v="17313.630000000005"/>
    <n v="97975.804744207082"/>
    <n v="0"/>
    <m/>
    <n v="0"/>
    <n v="0"/>
    <m/>
    <n v="116911.67446149023"/>
  </r>
  <r>
    <s v="220000152"/>
    <s v="CH DE PAIMPOL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964.35700857018014"/>
    <n v="0"/>
    <n v="0"/>
    <n v="0"/>
    <m/>
    <n v="0"/>
    <n v="0"/>
    <m/>
    <n v="964.35700857018014"/>
  </r>
  <r>
    <s v="220000269"/>
    <s v="CLINIQUE ARMORICAINE RADIOLOGIE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20022800"/>
    <s v="HÔPITAL PRIVÉ DES COTES D'ARMOR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21416"/>
    <n v="65001.06456480288"/>
    <n v="0"/>
    <m/>
    <n v="0"/>
    <n v="0"/>
    <m/>
    <n v="86417.064564802888"/>
  </r>
  <r>
    <s v="290000017"/>
    <s v="CHR/UU DE BREST"/>
    <s v="CHR/U"/>
    <x v="2"/>
    <n v="22648383.309370626"/>
    <n v="856765.20176223293"/>
    <n v="214191.30044055823"/>
    <n v="725000"/>
    <n v="0"/>
    <n v="323954.64548194606"/>
    <n v="0"/>
    <n v="0"/>
    <n v="437962"/>
    <n v="0"/>
    <n v="40854"/>
    <n v="0"/>
    <n v="0"/>
    <n v="0"/>
    <n v="30518"/>
    <n v="0"/>
    <n v="4789912.9093161505"/>
    <n v="427426.6370000001"/>
    <n v="543460.33139089134"/>
    <n v="0"/>
    <m/>
    <n v="0"/>
    <n v="16000"/>
    <m/>
    <n v="31054428.334762406"/>
  </r>
  <r>
    <s v="290000041"/>
    <s v="CH FERDINAND GRALL LANDERNEAU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4428.9012882603383"/>
    <n v="349598.11"/>
    <n v="172408.79818603597"/>
    <n v="0"/>
    <m/>
    <n v="0"/>
    <n v="0"/>
    <m/>
    <n v="526435.80947429629"/>
  </r>
  <r>
    <s v="290000074"/>
    <s v="CH DOUARNENEZ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274.9860000000001"/>
    <n v="224.44539968880281"/>
    <n v="0"/>
    <m/>
    <n v="0"/>
    <n v="0"/>
    <m/>
    <n v="499.43139968880291"/>
  </r>
  <r>
    <s v="290000140"/>
    <s v="CLINIQUE PASTEUR LANROZE 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341908.30999999994"/>
    <n v="156990.4833130773"/>
    <n v="0"/>
    <m/>
    <n v="0"/>
    <n v="0"/>
    <m/>
    <n v="498898.79331307724"/>
  </r>
  <r>
    <s v="290000207"/>
    <s v="CLINIQUE ST MICHEL ET STE ANNE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90000306"/>
    <s v="CH DE QUIMPERLE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1917.4664786446533"/>
    <n v="0"/>
    <n v="0"/>
    <n v="0"/>
    <m/>
    <n v="0"/>
    <n v="0"/>
    <m/>
    <n v="1917.4664786446533"/>
  </r>
  <r>
    <s v="290000975"/>
    <s v="CENTRE HELIO MARIN ROSCOFF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90004142"/>
    <s v="CLINIQUE GRAND LARGE BREST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487.26860415767828"/>
    <n v="0"/>
    <n v="0"/>
    <n v="0"/>
    <m/>
    <n v="0"/>
    <n v="0"/>
    <m/>
    <n v="487.26860415767828"/>
  </r>
  <r>
    <s v="290019777"/>
    <s v="POLYCLINIQUE DE KERAUDREN BREST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614.24309437795944"/>
    <n v="0"/>
    <n v="0"/>
    <n v="0"/>
    <m/>
    <n v="0"/>
    <n v="0"/>
    <m/>
    <n v="614.24309437795944"/>
  </r>
  <r>
    <s v="290020700"/>
    <s v="CHIC DE QUIMPER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81699.824096437631"/>
    <n v="257263.80300000007"/>
    <n v="428684.48330031417"/>
    <n v="0"/>
    <m/>
    <n v="0"/>
    <n v="0"/>
    <m/>
    <n v="767648.1103967519"/>
  </r>
  <r>
    <s v="290021542"/>
    <s v="CH DES PAYS DE MORLAIX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104227.75496148774"/>
    <n v="68948.900000000023"/>
    <n v="131280.28424495953"/>
    <n v="0"/>
    <m/>
    <n v="0"/>
    <n v="0"/>
    <m/>
    <n v="304456.93920644728"/>
  </r>
  <r>
    <s v="290023431"/>
    <s v="CENTRE MÉDICO-CHIRURGICAL BAIE DE MORLAIX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12221.399999999994"/>
    <n v="19950.375711903424"/>
    <n v="0"/>
    <m/>
    <n v="0"/>
    <n v="0"/>
    <m/>
    <n v="32171.775711903418"/>
  </r>
  <r>
    <s v="350000022"/>
    <s v="CH SAINT MALO"/>
    <s v="CH"/>
    <x v="2"/>
    <n v="319836.12635647174"/>
    <n v="0"/>
    <n v="0"/>
    <n v="0"/>
    <n v="0"/>
    <n v="0"/>
    <n v="0"/>
    <n v="0"/>
    <n v="0"/>
    <n v="0"/>
    <n v="0"/>
    <n v="0"/>
    <n v="0"/>
    <n v="0"/>
    <n v="0"/>
    <n v="0"/>
    <n v="59727.976101232387"/>
    <n v="80658.998000000021"/>
    <n v="201412.29963994614"/>
    <n v="0"/>
    <m/>
    <n v="0"/>
    <n v="0"/>
    <m/>
    <n v="661635.40009765024"/>
  </r>
  <r>
    <s v="350000030"/>
    <s v="CH DE FOUGERES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4516.1178511931312"/>
    <n v="13967.239999999991"/>
    <n v="34200.462180068462"/>
    <n v="0"/>
    <m/>
    <n v="0"/>
    <n v="0"/>
    <m/>
    <n v="52683.820031261581"/>
  </r>
  <r>
    <s v="350000048"/>
    <s v="CH DE REDON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727.88693217043533"/>
    <n v="0"/>
    <n v="0"/>
    <n v="0"/>
    <m/>
    <n v="0"/>
    <n v="0"/>
    <m/>
    <n v="727.88693217043533"/>
  </r>
  <r>
    <n v="350000071"/>
    <s v="HOPITAL ARTHUR GARDINER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109.19596680805539"/>
    <n v="0"/>
    <n v="0"/>
    <n v="0"/>
    <m/>
    <n v="0"/>
    <n v="0"/>
    <m/>
    <n v="109.19596680805539"/>
  </r>
  <r>
    <s v="350000121"/>
    <s v="CHP ST-GREGOIRE"/>
    <s v="Clinique"/>
    <x v="2"/>
    <n v="371912.76995774527"/>
    <n v="0"/>
    <n v="0"/>
    <n v="0"/>
    <n v="0"/>
    <n v="0"/>
    <n v="0"/>
    <n v="0"/>
    <n v="0"/>
    <n v="0"/>
    <n v="0"/>
    <n v="0"/>
    <n v="0"/>
    <n v="0"/>
    <n v="0"/>
    <n v="0"/>
    <n v="0"/>
    <n v="0"/>
    <n v="205366.63472588192"/>
    <n v="0"/>
    <m/>
    <n v="0"/>
    <n v="0"/>
    <m/>
    <n v="577279.40468362719"/>
  </r>
  <r>
    <s v="350000139"/>
    <s v="CLINIQUE MUTUALISTE LA SAGESSE - RENNES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993.17066332980323"/>
    <n v="0"/>
    <n v="0"/>
    <n v="0"/>
    <m/>
    <n v="0"/>
    <n v="0"/>
    <m/>
    <n v="993.17066332980323"/>
  </r>
  <r>
    <s v="350002192"/>
    <s v="POLYCLINIQUE SAINT LAURENT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44447.950000000012"/>
    <n v="68104.249569860767"/>
    <n v="0"/>
    <m/>
    <n v="0"/>
    <n v="0"/>
    <m/>
    <n v="112552.19956986078"/>
  </r>
  <r>
    <s v="350002200"/>
    <s v="CLINIQUE SAINT YVES - RENNES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50002812"/>
    <s v="CRLCC EUGÈNE MARQUIS RENNES"/>
    <s v="CLCC"/>
    <x v="2"/>
    <n v="2345125.9733424876"/>
    <n v="0"/>
    <n v="0"/>
    <n v="0"/>
    <n v="0"/>
    <n v="0"/>
    <n v="0"/>
    <n v="0"/>
    <n v="0"/>
    <n v="0"/>
    <n v="0"/>
    <n v="0"/>
    <n v="50000"/>
    <n v="0"/>
    <n v="0"/>
    <n v="0"/>
    <n v="97008.072489419021"/>
    <n v="250308.45999999996"/>
    <n v="411486.6885817282"/>
    <n v="0"/>
    <m/>
    <n v="0"/>
    <n v="0"/>
    <m/>
    <n v="3153929.1944136349"/>
  </r>
  <r>
    <s v="350005146"/>
    <s v="POLYCLINIQUE SEVIGNE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26366.301999999981"/>
    <n v="27348.782874563316"/>
    <n v="0"/>
    <m/>
    <n v="0"/>
    <n v="0"/>
    <m/>
    <n v="53715.084874563297"/>
  </r>
  <r>
    <s v="350005179"/>
    <s v="CHU DE RENNES"/>
    <s v="CHR/U"/>
    <x v="2"/>
    <n v="33452020.111430388"/>
    <n v="1186517.2058038423"/>
    <n v="296629.30145096057"/>
    <n v="950000"/>
    <n v="0"/>
    <n v="445166.96777513967"/>
    <n v="0"/>
    <n v="0"/>
    <n v="59838"/>
    <n v="0"/>
    <n v="178543"/>
    <n v="0"/>
    <n v="0"/>
    <n v="92718"/>
    <n v="0"/>
    <n v="0"/>
    <n v="12429153.597903352"/>
    <n v="337577.63400000054"/>
    <n v="653591.95144473203"/>
    <n v="0"/>
    <m/>
    <n v="119224.16157564122"/>
    <n v="0"/>
    <m/>
    <n v="50200979.931384049"/>
  </r>
  <r>
    <s v="560000184"/>
    <s v="CLINIQUE DES AUGUSTINES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9.2025663824188"/>
    <n v="0"/>
    <m/>
    <n v="0"/>
    <n v="0"/>
    <m/>
    <n v="3039.2025663824188"/>
  </r>
  <r>
    <s v="560002511"/>
    <s v="CLINIQUE DU TER PLOEMEUR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60002933"/>
    <s v="CLINIQUE MUTUALISTE PORTE DE L'ORIENT- LORIENT"/>
    <s v="EBNL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60005746"/>
    <s v="CH BRETAGNE SUD - LORIENT"/>
    <s v="CH"/>
    <x v="2"/>
    <n v="264272.50189767807"/>
    <n v="0"/>
    <n v="0"/>
    <n v="0"/>
    <n v="0"/>
    <n v="0"/>
    <n v="0"/>
    <n v="0"/>
    <n v="0"/>
    <n v="0"/>
    <n v="0"/>
    <n v="0"/>
    <n v="0"/>
    <n v="0"/>
    <n v="0"/>
    <n v="0"/>
    <n v="49042.688489750806"/>
    <n v="206364.86899999995"/>
    <n v="662523.76684214105"/>
    <n v="0"/>
    <m/>
    <n v="0"/>
    <n v="0"/>
    <m/>
    <n v="1182203.82622957"/>
  </r>
  <r>
    <s v="560008799"/>
    <s v="CLINIQUE OCEANE"/>
    <s v="Clinique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40599.979999999981"/>
    <n v="69909.298720965817"/>
    <n v="0"/>
    <m/>
    <n v="0"/>
    <n v="0"/>
    <m/>
    <n v="110509.2787209658"/>
  </r>
  <r>
    <s v="560014748"/>
    <s v="CH CENTRE BRETAGNE - PONTIVY"/>
    <s v="CH"/>
    <x v="2"/>
    <n v="0"/>
    <n v="0"/>
    <n v="0"/>
    <n v="0"/>
    <n v="0"/>
    <n v="0"/>
    <n v="0"/>
    <n v="0"/>
    <n v="0"/>
    <n v="0"/>
    <n v="0"/>
    <n v="0"/>
    <n v="0"/>
    <n v="0"/>
    <n v="0"/>
    <n v="0"/>
    <n v="16340.535945216179"/>
    <n v="0"/>
    <n v="0"/>
    <n v="0"/>
    <m/>
    <n v="0"/>
    <n v="0"/>
    <m/>
    <n v="16340.535945216179"/>
  </r>
  <r>
    <s v="560023210"/>
    <s v="CH BRETAGNE ATLANTIQUE - VANNES"/>
    <s v="CH"/>
    <x v="2"/>
    <n v="584495.49963955395"/>
    <n v="0"/>
    <n v="0"/>
    <n v="0"/>
    <n v="0"/>
    <n v="0"/>
    <n v="0"/>
    <n v="0"/>
    <n v="0"/>
    <n v="0"/>
    <n v="0"/>
    <n v="0"/>
    <n v="0"/>
    <n v="0"/>
    <n v="0"/>
    <n v="0"/>
    <n v="104299.93846117007"/>
    <n v="78710.125999999989"/>
    <n v="147269.31049715175"/>
    <n v="0"/>
    <m/>
    <n v="0"/>
    <n v="0"/>
    <m/>
    <n v="914774.87459787563"/>
  </r>
  <r>
    <s v="180000028"/>
    <s v="CENTRE HOSPITALIER JACQUES CŒUR DE BOURGES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117046.99779145482"/>
    <n v="45006.390000000014"/>
    <n v="88777.115077232054"/>
    <n v="0"/>
    <m/>
    <n v="0"/>
    <n v="0"/>
    <m/>
    <n v="250830.50286868692"/>
  </r>
  <r>
    <s v="180000051"/>
    <s v="CENTRE HOSPITALIER DE VIERZON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634.12052261534177"/>
    <n v="2618.869999999999"/>
    <n v="8075.1485758372019"/>
    <n v="0"/>
    <m/>
    <n v="0"/>
    <n v="0"/>
    <m/>
    <n v="11328.139098452542"/>
  </r>
  <r>
    <s v="180004145"/>
    <s v="HÔPITAL PRIVÉ GUILLAUME DE VARYE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1387.125"/>
    <n v="0"/>
    <n v="249895.7903882555"/>
    <n v="0"/>
    <m/>
    <n v="0"/>
    <n v="0"/>
    <m/>
    <n v="251282.9153882555"/>
  </r>
  <r>
    <s v="280000134"/>
    <s v="CENTRE HOSPITALIER DE CHARTRES"/>
    <s v="CH"/>
    <x v="3"/>
    <n v="771828.33051003714"/>
    <n v="0"/>
    <n v="0"/>
    <n v="0"/>
    <n v="0"/>
    <n v="0"/>
    <n v="0"/>
    <n v="0"/>
    <n v="60591"/>
    <n v="0"/>
    <n v="0"/>
    <n v="0"/>
    <n v="0"/>
    <n v="0"/>
    <n v="0"/>
    <n v="0"/>
    <n v="148355.07927858696"/>
    <n v="113988.51000000024"/>
    <n v="158147.79087299947"/>
    <n v="0"/>
    <m/>
    <n v="0"/>
    <n v="0"/>
    <m/>
    <n v="1252910.7106616239"/>
  </r>
  <r>
    <s v="280000159"/>
    <s v="CLINIQUE NOTRE DAME DE BON SECOURS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25.427873161159"/>
    <n v="0"/>
    <m/>
    <n v="0"/>
    <n v="0"/>
    <m/>
    <n v="26125.427873161159"/>
  </r>
  <r>
    <s v="280000183"/>
    <s v="CENTRE HOSPITALIER DE DREUX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5721.1245253171937"/>
    <n v="27861.070000000007"/>
    <n v="40326.835777190434"/>
    <n v="0"/>
    <m/>
    <n v="0"/>
    <n v="0"/>
    <m/>
    <n v="73909.030302507628"/>
  </r>
  <r>
    <s v="280500075"/>
    <s v="CENTRE HOSPITALIER DE CHATEAUDUN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42.963523288521841"/>
    <n v="0"/>
    <n v="55553.023768661544"/>
    <n v="0"/>
    <m/>
    <n v="0"/>
    <n v="0"/>
    <m/>
    <n v="55595.987291950063"/>
  </r>
  <r>
    <s v="280505777"/>
    <s v="HOPITAL PRIVE D'EURE ET LOIR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502.1706122779"/>
    <n v="0"/>
    <m/>
    <n v="0"/>
    <n v="0"/>
    <m/>
    <n v="142502.1706122779"/>
  </r>
  <r>
    <s v="360000053"/>
    <s v="CENTRE HOSPITALIER DE CHATEAUROUX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462.375"/>
    <n v="0"/>
    <n v="45079.370354303435"/>
    <n v="0"/>
    <m/>
    <n v="0"/>
    <n v="0"/>
    <m/>
    <n v="45541.745354303435"/>
  </r>
  <r>
    <s v="370000085"/>
    <s v="CLINIQUE SAINT-GATIEN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70000093"/>
    <s v="CLINIQUE DE L'ALLIANCE - ST CYR/LOIRE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7860.375"/>
    <n v="0"/>
    <n v="11875.205098486875"/>
    <n v="0"/>
    <m/>
    <n v="0"/>
    <n v="0"/>
    <m/>
    <n v="19735.580098486877"/>
  </r>
  <r>
    <s v="370000481"/>
    <s v="CHR/UU DE TOURS"/>
    <s v="CHR/U"/>
    <x v="3"/>
    <n v="28640854.698708497"/>
    <n v="856061.6302043664"/>
    <n v="214015.4075510916"/>
    <n v="725000"/>
    <n v="0"/>
    <n v="525025.32789823331"/>
    <n v="0"/>
    <n v="0"/>
    <n v="394482"/>
    <n v="0"/>
    <n v="0"/>
    <n v="0"/>
    <n v="0"/>
    <n v="0"/>
    <n v="0"/>
    <n v="0"/>
    <n v="1685725.6282129521"/>
    <n v="368175.95500000007"/>
    <n v="828739.58488802449"/>
    <n v="0"/>
    <m/>
    <n v="338525.87577325798"/>
    <n v="0"/>
    <m/>
    <n v="34576606.108236425"/>
  </r>
  <r>
    <s v="370000606"/>
    <s v="CENTRE HOSPITALIER DU CHINONAIS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70007569"/>
    <s v="POLE SANTE LEONARD DE VINCI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1849.5"/>
    <n v="6401.6700000000419"/>
    <n v="602355.26999674353"/>
    <n v="0"/>
    <m/>
    <n v="0"/>
    <n v="0"/>
    <m/>
    <n v="610606.43999674357"/>
  </r>
  <r>
    <s v="370103673"/>
    <s v="ASSAD HAD D'INDRE ET LOIRE"/>
    <s v="EBNL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24.2595950252908"/>
    <n v="0"/>
    <m/>
    <n v="0"/>
    <n v="0"/>
    <m/>
    <n v="5624.2595950252908"/>
  </r>
  <r>
    <s v="410000087"/>
    <s v="CENTRE HOSPITALIER DE BLOIS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102086.3779800203"/>
    <n v="41665.398999999976"/>
    <n v="75607.673960128435"/>
    <n v="0"/>
    <m/>
    <n v="0"/>
    <n v="0"/>
    <m/>
    <n v="219359.45094014873"/>
  </r>
  <r>
    <s v="410000095"/>
    <s v="CENTRE HOSPITALIER DE VENDOME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16004.180000000022"/>
    <n v="27561.780159889775"/>
    <n v="0"/>
    <m/>
    <n v="0"/>
    <n v="0"/>
    <m/>
    <n v="43565.960159889801"/>
  </r>
  <r>
    <s v="410000103"/>
    <s v="CH DE ROMORANTIN-LANTHENAY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179.52938878700934"/>
    <n v="0"/>
    <n v="39375.644880601751"/>
    <n v="0"/>
    <m/>
    <n v="0"/>
    <n v="0"/>
    <m/>
    <n v="39555.174269388757"/>
  </r>
  <r>
    <s v="410000202"/>
    <s v="POLYCLINIQUE DE BLOIS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3699"/>
    <n v="251992.83000000002"/>
    <n v="65314.365484378941"/>
    <n v="0"/>
    <m/>
    <n v="0"/>
    <n v="0"/>
    <m/>
    <n v="321006.19548437896"/>
  </r>
  <r>
    <s v="410004998"/>
    <s v="CLINIQUE DU SAINT COEUR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50000237"/>
    <s v="CLINIQUE JEANNE D'ARC - GIEN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6.7062466401076"/>
    <n v="0"/>
    <m/>
    <n v="0"/>
    <n v="0"/>
    <m/>
    <n v="2416.7062466401076"/>
  </r>
  <r>
    <s v="450000088"/>
    <s v="CENTRE HOSPITALIER REGIONAL D'ORLEANS"/>
    <s v="CHR/U"/>
    <x v="3"/>
    <n v="3818891.9871994616"/>
    <n v="0"/>
    <n v="0"/>
    <n v="0"/>
    <n v="0"/>
    <n v="0"/>
    <n v="0"/>
    <n v="0"/>
    <n v="0"/>
    <n v="0"/>
    <n v="0"/>
    <n v="0"/>
    <n v="0"/>
    <n v="0"/>
    <n v="0"/>
    <n v="0"/>
    <n v="1043142.4169544203"/>
    <n v="94757.560000000056"/>
    <n v="643411.31539868622"/>
    <n v="0"/>
    <m/>
    <n v="0"/>
    <n v="0"/>
    <m/>
    <n v="5600203.2795525687"/>
  </r>
  <r>
    <s v="450000104"/>
    <s v="CENTRE HOSPITALIER AGGLOMERATION MONTARGOISE"/>
    <s v="CH"/>
    <x v="3"/>
    <n v="0"/>
    <n v="0"/>
    <n v="0"/>
    <n v="0"/>
    <n v="0"/>
    <n v="0"/>
    <n v="0"/>
    <n v="0"/>
    <n v="0"/>
    <n v="0"/>
    <n v="0"/>
    <n v="0"/>
    <n v="0"/>
    <n v="0"/>
    <n v="0"/>
    <n v="0"/>
    <n v="10815.346808584171"/>
    <n v="40506.630000000005"/>
    <n v="93994.699712823276"/>
    <n v="0"/>
    <m/>
    <n v="0"/>
    <n v="0"/>
    <m/>
    <n v="145316.67652140744"/>
  </r>
  <r>
    <s v="450010079"/>
    <s v="POLYCLINIQUE DES LONGUES ALLEES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25897.710000000006"/>
    <n v="31255.229484392807"/>
    <n v="0"/>
    <m/>
    <n v="0"/>
    <n v="0"/>
    <m/>
    <n v="57152.939484392817"/>
  </r>
  <r>
    <n v="450000245"/>
    <s v="CLINIQUE L'ARCHETTE"/>
    <s v="Clinique"/>
    <x v="3"/>
    <n v="0"/>
    <n v="0"/>
    <n v="0"/>
    <n v="0"/>
    <n v="0"/>
    <n v="0"/>
    <n v="0"/>
    <n v="0"/>
    <n v="0"/>
    <n v="0"/>
    <n v="0"/>
    <n v="0"/>
    <n v="0"/>
    <n v="0"/>
    <n v="0"/>
    <n v="0"/>
    <n v="6473.25"/>
    <n v="0"/>
    <n v="0"/>
    <n v="0"/>
    <m/>
    <n v="0"/>
    <n v="0"/>
    <m/>
    <n v="6473.25"/>
  </r>
  <r>
    <s v="2A0000014"/>
    <s v="CENTRE HOSPITALIER D'AJACCIO"/>
    <s v="CH"/>
    <x v="4"/>
    <n v="0"/>
    <n v="0"/>
    <n v="0"/>
    <n v="0"/>
    <n v="0"/>
    <n v="0"/>
    <n v="0"/>
    <n v="0"/>
    <n v="0"/>
    <n v="0"/>
    <n v="0"/>
    <n v="0"/>
    <n v="0"/>
    <n v="0"/>
    <n v="0"/>
    <n v="0"/>
    <n v="248.85842167446083"/>
    <n v="0"/>
    <n v="36250.59369960161"/>
    <n v="0"/>
    <m/>
    <n v="0"/>
    <n v="0"/>
    <m/>
    <n v="36499.452121276074"/>
  </r>
  <r>
    <s v="2A0000386"/>
    <s v="CH DE CASTELLUCCIO"/>
    <s v="CH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70552.29800000001"/>
    <n v="180540.71719865882"/>
    <n v="0"/>
    <m/>
    <n v="0"/>
    <n v="0"/>
    <m/>
    <n v="251093.01519865883"/>
  </r>
  <r>
    <s v="2B0000020"/>
    <s v="CH BASTIA"/>
    <s v="CH"/>
    <x v="4"/>
    <n v="0"/>
    <n v="0"/>
    <n v="0"/>
    <n v="0"/>
    <n v="0"/>
    <n v="0"/>
    <n v="0"/>
    <n v="0"/>
    <n v="0"/>
    <n v="0"/>
    <n v="0"/>
    <n v="0"/>
    <n v="0"/>
    <n v="0"/>
    <n v="0"/>
    <n v="0"/>
    <n v="1502.9019301335159"/>
    <n v="75363.95000000007"/>
    <n v="171506.80822583401"/>
    <n v="0"/>
    <m/>
    <n v="0"/>
    <n v="0"/>
    <m/>
    <n v="248373.66015596761"/>
  </r>
  <r>
    <s v="2B0004246"/>
    <s v="CHIC DE CORTÉ-TATTONE"/>
    <s v="CH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65743.72"/>
    <n v="0"/>
    <n v="0"/>
    <m/>
    <n v="0"/>
    <n v="0"/>
    <m/>
    <n v="65743.72"/>
  </r>
  <r>
    <s v="080000037"/>
    <s v="CH DE SEDAN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15713.190000000002"/>
    <n v="12330.621469968191"/>
    <n v="0"/>
    <m/>
    <n v="0"/>
    <n v="0"/>
    <m/>
    <n v="28043.811469968194"/>
  </r>
  <r>
    <s v="080000615"/>
    <s v="CH DE CHARLEVILLE MEZIERES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80831.310984358308"/>
    <n v="17052.238000000012"/>
    <n v="50937.933492840973"/>
    <n v="0"/>
    <m/>
    <n v="0"/>
    <n v="0"/>
    <m/>
    <n v="148821.48247719929"/>
  </r>
  <r>
    <s v="080010473"/>
    <s v="GCS TERRITORIAL ARDENNE NORD"/>
    <s v="GCS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14804.5"/>
    <n v="12083.531233200536"/>
    <n v="0"/>
    <m/>
    <n v="0"/>
    <n v="0"/>
    <m/>
    <n v="26888.031233200534"/>
  </r>
  <r>
    <s v="100000017"/>
    <s v="CENTRE HOSPITALIER DE TROYES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269716.26724603795"/>
    <n v="36682.394"/>
    <n v="122080.82489512098"/>
    <n v="0"/>
    <m/>
    <n v="0"/>
    <n v="0"/>
    <m/>
    <n v="428479.48614115891"/>
  </r>
  <r>
    <s v="510000029"/>
    <s v="CHR DE REIMS"/>
    <s v="CHR/U"/>
    <x v="5"/>
    <n v="21967722.465180255"/>
    <n v="348089.25391888636"/>
    <n v="87022.31347972159"/>
    <n v="480000"/>
    <n v="0"/>
    <n v="238530.08757415495"/>
    <n v="0"/>
    <n v="0"/>
    <n v="0"/>
    <n v="0"/>
    <n v="34105"/>
    <n v="0"/>
    <n v="0"/>
    <n v="0"/>
    <n v="25705"/>
    <n v="43533"/>
    <n v="3572876.14402533"/>
    <n v="345762.03599999985"/>
    <n v="849355.3224601011"/>
    <n v="0"/>
    <m/>
    <n v="160950.68499486995"/>
    <n v="9000"/>
    <m/>
    <n v="28162651.307633314"/>
  </r>
  <r>
    <s v="510000037"/>
    <s v="CENTRE HOSPITALIER DE CHALONS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14299.218872314206"/>
    <n v="22507.945"/>
    <n v="31238.011605277388"/>
    <n v="0"/>
    <m/>
    <n v="0"/>
    <n v="0"/>
    <m/>
    <n v="68045.175477591605"/>
  </r>
  <r>
    <s v="510000060"/>
    <s v="CH AUBAN MOET A EPERNAY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89061.88"/>
    <n v="102622.59158876755"/>
    <n v="0"/>
    <m/>
    <n v="0"/>
    <n v="0"/>
    <m/>
    <n v="191684.47158876754"/>
  </r>
  <r>
    <s v="510000185"/>
    <s v="POLYCLINIQUE COURLANCY - REIMS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7860.375"/>
    <n v="127895.57000000007"/>
    <n v="204936.68971508124"/>
    <n v="0"/>
    <m/>
    <n v="0"/>
    <n v="0"/>
    <m/>
    <n v="340692.63471508131"/>
  </r>
  <r>
    <s v="510000516"/>
    <s v="INSTITUT JEAN GODINOT"/>
    <s v="CLCC"/>
    <x v="5"/>
    <n v="1225568.7093706983"/>
    <n v="0"/>
    <n v="0"/>
    <n v="0"/>
    <n v="0"/>
    <n v="109480.03456398843"/>
    <n v="0"/>
    <n v="0"/>
    <n v="0"/>
    <n v="0"/>
    <n v="0"/>
    <n v="0"/>
    <n v="0"/>
    <n v="0"/>
    <n v="0"/>
    <n v="0"/>
    <n v="796988.5882734576"/>
    <n v="14549.200000000004"/>
    <n v="33814.102603956606"/>
    <n v="0"/>
    <m/>
    <n v="0"/>
    <n v="0"/>
    <m/>
    <n v="2180400.6348121013"/>
  </r>
  <r>
    <s v="520780032"/>
    <s v="CENTRE HOSPITALIER DE CHAUMONT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4854.4007106009649"/>
    <n v="0"/>
    <n v="0"/>
    <n v="0"/>
    <m/>
    <n v="0"/>
    <n v="0"/>
    <m/>
    <n v="4854.4007106009649"/>
  </r>
  <r>
    <s v="520780057"/>
    <s v="CENTRE HOSPITALIER DE LANGRES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353.56737285140287"/>
    <n v="0"/>
    <n v="0"/>
    <n v="0"/>
    <m/>
    <n v="0"/>
    <n v="0"/>
    <m/>
    <n v="353.56737285140287"/>
  </r>
  <r>
    <s v="520780073"/>
    <s v="CH DE ST DIZIER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2960.9000000000087"/>
    <n v="17692.84934943527"/>
    <n v="0"/>
    <m/>
    <n v="0"/>
    <n v="0"/>
    <m/>
    <n v="20653.749349435278"/>
  </r>
  <r>
    <s v="520780180"/>
    <s v="CLINIQUE FRANCOIS 1ER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75.194487800527"/>
    <n v="0"/>
    <m/>
    <n v="0"/>
    <n v="0"/>
    <m/>
    <n v="11875.194487800527"/>
  </r>
  <r>
    <s v="520780214"/>
    <s v="CENTRE MEDICO-CHIRURGICAL DE CHAUMONT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314.54811571076"/>
    <n v="0"/>
    <m/>
    <n v="0"/>
    <n v="0"/>
    <m/>
    <n v="122314.54811571076"/>
  </r>
  <r>
    <s v="540000080"/>
    <s v="CH LUNEVILLE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38.188486813866"/>
    <n v="0"/>
    <m/>
    <n v="0"/>
    <n v="0"/>
    <m/>
    <n v="42038.188486813866"/>
  </r>
  <r>
    <s v="540000445"/>
    <s v="CLINIQUE AMBROISE PARE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6.65292992284549"/>
    <n v="0"/>
    <m/>
    <n v="0"/>
    <n v="0"/>
    <m/>
    <n v="556.65292992284549"/>
  </r>
  <r>
    <s v="540000478"/>
    <s v="POLYCLINIQUE LOUIS PASTEUR ESSEY LES NANCY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40000486"/>
    <s v="POLYCLINIQUE DE GENTILLY NANCY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1849.5"/>
    <n v="159685.5"/>
    <n v="273385.39481204748"/>
    <n v="0"/>
    <m/>
    <n v="0"/>
    <n v="0"/>
    <m/>
    <n v="434920.39481204748"/>
  </r>
  <r>
    <s v="540000767"/>
    <s v="CENTRE HOSPITALIER DE BRIEY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2660.3479238799391"/>
    <n v="0"/>
    <n v="0"/>
    <n v="0"/>
    <m/>
    <n v="0"/>
    <n v="0"/>
    <m/>
    <n v="2660.3479238799391"/>
  </r>
  <r>
    <s v="540001096"/>
    <s v="CH DE MT ST MARTIN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36480"/>
    <n v="72344.475723917029"/>
    <n v="0"/>
    <m/>
    <n v="0"/>
    <n v="0"/>
    <m/>
    <n v="108824.47572391703"/>
  </r>
  <r>
    <s v="540001286"/>
    <s v="INSTITUT DE CANCEROLOGIE DE LORRAINE"/>
    <s v="CLCC"/>
    <x v="5"/>
    <n v="3264382.460315716"/>
    <n v="0"/>
    <n v="0"/>
    <n v="480000"/>
    <n v="0"/>
    <n v="304730.59688411234"/>
    <n v="0"/>
    <n v="0"/>
    <n v="0"/>
    <n v="0"/>
    <n v="42750"/>
    <n v="0"/>
    <n v="0"/>
    <n v="0"/>
    <n v="0"/>
    <n v="0"/>
    <n v="591667.15113280888"/>
    <n v="93184.829999999842"/>
    <n v="246433.46793101367"/>
    <n v="0"/>
    <m/>
    <n v="0"/>
    <n v="0"/>
    <m/>
    <n v="5023148.506263651"/>
  </r>
  <r>
    <s v="540020112"/>
    <s v="SYNDICAT INTERHOSPITALIER SINCAL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72.958059766255658"/>
    <n v="0"/>
    <n v="0"/>
    <n v="0"/>
    <m/>
    <n v="0"/>
    <n v="0"/>
    <m/>
    <n v="72.958059766255658"/>
  </r>
  <r>
    <s v="540023264"/>
    <s v="CHU DE NANCY"/>
    <s v="CHR/U"/>
    <x v="5"/>
    <n v="35947268.880375884"/>
    <n v="495626.58199325588"/>
    <n v="123906.64549831397"/>
    <n v="725000"/>
    <n v="0"/>
    <n v="374515.2579623278"/>
    <n v="0"/>
    <n v="0"/>
    <n v="0"/>
    <n v="0"/>
    <n v="254294"/>
    <n v="0"/>
    <n v="0"/>
    <n v="89933"/>
    <n v="0"/>
    <n v="0"/>
    <n v="6765833.7930589393"/>
    <n v="357126.52999999933"/>
    <n v="655034.99336109962"/>
    <n v="216643.26666666666"/>
    <m/>
    <n v="0"/>
    <n v="1000"/>
    <m/>
    <n v="46006182.948916495"/>
  </r>
  <r>
    <s v="550003354"/>
    <s v="CENTRE HOSPITALIER DE BAR LE DUC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7573.1372261143752"/>
    <n v="0"/>
    <n v="0"/>
    <n v="0"/>
    <m/>
    <n v="0"/>
    <n v="0"/>
    <m/>
    <n v="7573.1372261143752"/>
  </r>
  <r>
    <s v="550006795"/>
    <s v="CENTRE HOSPITALIER DE VERDUN/SAINT MIHIEL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581.97000000000116"/>
    <n v="102114.56825058196"/>
    <n v="0"/>
    <m/>
    <n v="0"/>
    <n v="0"/>
    <m/>
    <n v="102696.53825058196"/>
  </r>
  <r>
    <s v="570000158"/>
    <s v="CH ROBERT PAX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16206.631000000023"/>
    <n v="23793.158203647883"/>
    <n v="0"/>
    <m/>
    <n v="0"/>
    <n v="0"/>
    <m/>
    <n v="39999.789203647902"/>
  </r>
  <r>
    <s v="570000216"/>
    <s v="HOSPITALOR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247.46835300314689"/>
    <n v="20235"/>
    <n v="58238.304443303066"/>
    <n v="0"/>
    <m/>
    <n v="0"/>
    <n v="0"/>
    <m/>
    <n v="78720.772796306206"/>
  </r>
  <r>
    <s v="570000646"/>
    <s v="HOPITAL CLINIQUE CLAUDE BERNARD METZ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194173.48"/>
    <n v="81853.780990615531"/>
    <n v="0"/>
    <m/>
    <n v="0"/>
    <n v="0"/>
    <m/>
    <n v="276027.26099061553"/>
  </r>
  <r>
    <s v="570001057"/>
    <s v="HÔPITAL BELLE ISLE (HOPITAUX PRIVES DE METZ)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6563.4269261633344"/>
    <n v="18291.439999999973"/>
    <n v="15156.369675304561"/>
    <n v="0"/>
    <m/>
    <n v="0"/>
    <n v="0"/>
    <m/>
    <n v="40011.23660146787"/>
  </r>
  <r>
    <n v="570001099"/>
    <s v="HOPITAL SAINTE-BLANDINE DE METZ (HOPITAUX PRIVES DE METZ)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683.29815788326164"/>
    <n v="0"/>
    <n v="0"/>
    <n v="0"/>
    <m/>
    <n v="0"/>
    <n v="0"/>
    <m/>
    <n v="683.29815788326164"/>
  </r>
  <r>
    <s v="570005165"/>
    <s v="CHR/U METZ-THIONVILLE"/>
    <s v="CHR/U"/>
    <x v="5"/>
    <n v="2547957.0040865117"/>
    <n v="0"/>
    <n v="0"/>
    <n v="480000"/>
    <n v="0"/>
    <n v="0"/>
    <n v="0"/>
    <n v="0"/>
    <n v="0"/>
    <n v="0"/>
    <n v="0"/>
    <n v="0"/>
    <n v="0"/>
    <n v="0"/>
    <n v="0"/>
    <n v="0"/>
    <n v="1067028.3460229952"/>
    <n v="140954.75"/>
    <n v="378155.00164876744"/>
    <n v="0"/>
    <m/>
    <n v="0"/>
    <n v="0"/>
    <m/>
    <n v="4614095.1017582742"/>
  </r>
  <r>
    <s v="570015099"/>
    <s v="CH SARREBOURG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1300.211245327976"/>
    <n v="12221.399999999994"/>
    <n v="25650.4853901805"/>
    <n v="0"/>
    <m/>
    <n v="0"/>
    <n v="0"/>
    <m/>
    <n v="39172.096635508467"/>
  </r>
  <r>
    <s v="570023630"/>
    <s v="HOPITAUX PRIVES DE METZ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36066.631647592025"/>
    <n v="0"/>
    <n v="0"/>
    <n v="0"/>
    <m/>
    <n v="0"/>
    <n v="0"/>
    <m/>
    <n v="36066.631647592025"/>
  </r>
  <r>
    <s v="570025254"/>
    <s v="CHIC UNISANTÉ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22407"/>
    <n v="54393.438992207899"/>
    <n v="0"/>
    <m/>
    <n v="0"/>
    <n v="0"/>
    <m/>
    <n v="76800.438992207899"/>
  </r>
  <r>
    <s v="570026252"/>
    <s v="HÔPITAL ROBERT SCHUMAN (HOPITAUX PRIVES DE METZ)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10605.962548034635"/>
    <n v="124635.51000000001"/>
    <n v="260044.37481567144"/>
    <n v="0"/>
    <m/>
    <n v="0"/>
    <n v="0"/>
    <m/>
    <n v="395285.8473637061"/>
  </r>
  <r>
    <s v="670000033"/>
    <s v="CENTRE PAUL STRAUSS"/>
    <s v="CLCC"/>
    <x v="5"/>
    <n v="1626900.4210302841"/>
    <n v="0"/>
    <n v="0"/>
    <n v="0"/>
    <n v="0"/>
    <n v="268528.46203296015"/>
    <n v="0"/>
    <n v="0"/>
    <n v="0"/>
    <n v="0"/>
    <n v="0"/>
    <n v="0"/>
    <n v="0"/>
    <n v="0"/>
    <n v="0"/>
    <n v="0"/>
    <n v="822091.50168243155"/>
    <n v="67799.510000000009"/>
    <n v="114239.36689160789"/>
    <n v="0"/>
    <m/>
    <n v="0"/>
    <n v="0"/>
    <m/>
    <n v="2899559.261637284"/>
  </r>
  <r>
    <s v="670000082"/>
    <s v="CLINIQUE ADASSA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11843.599999999999"/>
    <n v="9666.8249865604284"/>
    <n v="0"/>
    <m/>
    <n v="0"/>
    <n v="0"/>
    <m/>
    <n v="21510.424986560429"/>
  </r>
  <r>
    <s v="670005479"/>
    <s v="HAD AURAL BERGSON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62.675787356144"/>
    <n v="0"/>
    <m/>
    <n v="0"/>
    <n v="0"/>
    <m/>
    <n v="47362.675787356144"/>
  </r>
  <r>
    <s v="670016237"/>
    <s v="CLINIQUE SAINTE ODILE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70017755"/>
    <s v="GROUPEMENT HOSPITALIER SELESTAT OBERNAI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3105.0249936252826"/>
    <n v="84.234000000000378"/>
    <n v="2416.7062466401071"/>
    <n v="0"/>
    <m/>
    <n v="0"/>
    <n v="0"/>
    <m/>
    <n v="5605.9652402653901"/>
  </r>
  <r>
    <s v="670780055"/>
    <s v="HOPITAUX UNIVERSITAIRES DE STRASBOURG"/>
    <s v="CHR/U"/>
    <x v="5"/>
    <n v="40580794.052987412"/>
    <n v="1151601.6349439551"/>
    <n v="287900.40873598878"/>
    <n v="480000"/>
    <n v="0"/>
    <n v="307842.17190662108"/>
    <n v="0"/>
    <n v="0"/>
    <n v="0"/>
    <n v="0"/>
    <n v="417330"/>
    <n v="0"/>
    <n v="0"/>
    <n v="0"/>
    <n v="0"/>
    <n v="0"/>
    <n v="7149797.1138165705"/>
    <n v="593556.06000000052"/>
    <n v="1116308.2759787107"/>
    <n v="108321.63333333333"/>
    <m/>
    <n v="446712.80722603662"/>
    <n v="4000"/>
    <m/>
    <n v="52644164.158928633"/>
  </r>
  <r>
    <s v="670780170"/>
    <s v="CLINIQUE DE L'ORANGERIE STRASB.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11979.9"/>
    <n v="23860.829999999987"/>
    <n v="29213.05597962032"/>
    <n v="0"/>
    <m/>
    <n v="0"/>
    <n v="0"/>
    <m/>
    <n v="65053.785979620312"/>
  </r>
  <r>
    <s v="670780188"/>
    <s v="GROUPE HOSPITALIER SAINT VINCENT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70780212"/>
    <s v="CLINIQUE SAINTE-ANNE (GH SAINT-VINCENT)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67460.669999999925"/>
    <n v="169860.45739698195"/>
    <n v="0"/>
    <m/>
    <n v="0"/>
    <n v="0"/>
    <m/>
    <n v="237321.12739698187"/>
  </r>
  <r>
    <s v="670780337"/>
    <s v="CENTRE HOSPITALIER DE HAGUENAU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26394.748300329113"/>
    <n v="0"/>
    <n v="0"/>
    <n v="0"/>
    <m/>
    <n v="0"/>
    <n v="0"/>
    <m/>
    <n v="26394.748300329113"/>
  </r>
  <r>
    <s v="670780345"/>
    <s v="CH SAINTE-CATHERINE DE SAVERNE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5034.9572238228229"/>
    <n v="16295.742000000027"/>
    <n v="29967.158274543941"/>
    <n v="0"/>
    <m/>
    <n v="0"/>
    <n v="0"/>
    <m/>
    <n v="51297.857498366793"/>
  </r>
  <r>
    <n v="670780378"/>
    <s v="CLINIQUE SAINT-FRANCOIS HAGUENAU"/>
    <s v="EBNL"/>
    <x v="5"/>
    <n v="0"/>
    <n v="0"/>
    <n v="0"/>
    <n v="0"/>
    <n v="0"/>
    <n v="0"/>
    <n v="0"/>
    <n v="0"/>
    <n v="0"/>
    <n v="0"/>
    <n v="0"/>
    <n v="0"/>
    <n v="0"/>
    <n v="0"/>
    <n v="0"/>
    <n v="0"/>
    <n v="174.15"/>
    <n v="0"/>
    <n v="0"/>
    <n v="0"/>
    <m/>
    <n v="0"/>
    <n v="0"/>
    <m/>
    <n v="174.15"/>
  </r>
  <r>
    <s v="670780543"/>
    <s v="CH DE WISSEMBOURG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2296.7149839164567"/>
    <n v="0"/>
    <n v="0"/>
    <n v="0"/>
    <m/>
    <n v="0"/>
    <n v="0"/>
    <m/>
    <n v="2296.7149839164567"/>
  </r>
  <r>
    <s v="670780691"/>
    <s v="CENTRE HOSPITALIER DE SELESTAT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1972.4483980855066"/>
    <n v="0"/>
    <n v="0"/>
    <n v="0"/>
    <m/>
    <n v="0"/>
    <n v="0"/>
    <m/>
    <n v="1972.4483980855066"/>
  </r>
  <r>
    <s v="680000320"/>
    <s v="CLINIQUE DIACONAT FONDERIE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.45125461998589"/>
    <n v="0"/>
    <m/>
    <n v="0"/>
    <n v="0"/>
    <m/>
    <n v="123.45125461998589"/>
  </r>
  <r>
    <s v="680000973"/>
    <s v="CENTRE HOSPITALIER DE COLMAR"/>
    <s v="CH"/>
    <x v="5"/>
    <n v="1247092.3231309459"/>
    <n v="0"/>
    <n v="0"/>
    <n v="0"/>
    <n v="0"/>
    <n v="0"/>
    <n v="0"/>
    <n v="0"/>
    <n v="0"/>
    <n v="0"/>
    <n v="0"/>
    <n v="0"/>
    <n v="0"/>
    <n v="0"/>
    <n v="0"/>
    <n v="0"/>
    <n v="476271.20724216325"/>
    <n v="143251.57400000026"/>
    <n v="303445.63492447161"/>
    <n v="0"/>
    <m/>
    <n v="0"/>
    <n v="0"/>
    <m/>
    <n v="2170060.7392975809"/>
  </r>
  <r>
    <s v="680020336"/>
    <s v="GRPE HOSP REGION MULHOUSE ET SUD ALSACE"/>
    <s v="CH"/>
    <x v="5"/>
    <n v="1176369.0367382329"/>
    <n v="0"/>
    <n v="0"/>
    <n v="0"/>
    <n v="0"/>
    <n v="0"/>
    <n v="0"/>
    <n v="0"/>
    <n v="0"/>
    <n v="0"/>
    <n v="0"/>
    <n v="0"/>
    <n v="0"/>
    <n v="0"/>
    <n v="0"/>
    <n v="0"/>
    <n v="521127.18686660717"/>
    <n v="79585.69299999997"/>
    <n v="266251.66550687968"/>
    <n v="108321.63333333333"/>
    <m/>
    <n v="0"/>
    <n v="0"/>
    <m/>
    <n v="2151655.2154450533"/>
  </r>
  <r>
    <s v="880007059"/>
    <s v="CHI EMILE DURKHEIM  EPINAL"/>
    <s v="CH"/>
    <x v="5"/>
    <n v="263506.64180147526"/>
    <n v="0"/>
    <n v="0"/>
    <n v="0"/>
    <n v="0"/>
    <n v="0"/>
    <n v="0"/>
    <n v="0"/>
    <n v="0"/>
    <n v="0"/>
    <n v="0"/>
    <n v="0"/>
    <n v="0"/>
    <n v="0"/>
    <n v="0"/>
    <n v="0"/>
    <n v="58084.565096955681"/>
    <n v="50544.729999999981"/>
    <n v="96046.602400769771"/>
    <n v="0"/>
    <m/>
    <n v="0"/>
    <n v="0"/>
    <m/>
    <n v="468182.5392992007"/>
  </r>
  <r>
    <s v="880007299"/>
    <s v="CHI DE L'OUEST VOSGIEN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43284.260997084639"/>
    <n v="0"/>
    <n v="0"/>
    <n v="0"/>
    <m/>
    <n v="0"/>
    <n v="0"/>
    <m/>
    <n v="43284.260997084639"/>
  </r>
  <r>
    <s v="880780077"/>
    <s v="CENTRE HOSPITALIER DE SAINT-DIE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1907.9709284393052"/>
    <n v="0"/>
    <n v="0"/>
    <n v="0"/>
    <m/>
    <n v="0"/>
    <n v="0"/>
    <m/>
    <n v="1907.9709284393052"/>
  </r>
  <r>
    <s v="880780093"/>
    <s v="CENTRE HOSPITALIER DE REMIREMONT"/>
    <s v="CH"/>
    <x v="5"/>
    <n v="0"/>
    <n v="0"/>
    <n v="0"/>
    <n v="0"/>
    <n v="0"/>
    <n v="0"/>
    <n v="0"/>
    <n v="0"/>
    <n v="0"/>
    <n v="0"/>
    <n v="0"/>
    <n v="0"/>
    <n v="0"/>
    <n v="0"/>
    <n v="0"/>
    <n v="0"/>
    <n v="4633.2591840611522"/>
    <n v="20775.067999999999"/>
    <n v="43376.97388016394"/>
    <n v="0"/>
    <m/>
    <n v="0"/>
    <n v="0"/>
    <m/>
    <n v="68785.301064225088"/>
  </r>
  <r>
    <s v="880788591"/>
    <s v="POLYCLINIQUE LA LIGNE BLEUE"/>
    <s v="Clinique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020000063"/>
    <s v="CENTRE HOSPITALIER DE SAINT QUENTIN"/>
    <s v="CH"/>
    <x v="6"/>
    <n v="290123.74828528269"/>
    <n v="0"/>
    <n v="0"/>
    <n v="0"/>
    <n v="0"/>
    <n v="0"/>
    <n v="0"/>
    <n v="0"/>
    <n v="0"/>
    <n v="0"/>
    <n v="0"/>
    <n v="0"/>
    <n v="0"/>
    <n v="0"/>
    <n v="0"/>
    <n v="0"/>
    <n v="22163.958684909801"/>
    <n v="102488.46399999998"/>
    <n v="188696.46536419835"/>
    <n v="0"/>
    <m/>
    <n v="0"/>
    <n v="0"/>
    <m/>
    <n v="603472.63633439085"/>
  </r>
  <r>
    <s v="020000253"/>
    <s v="CENTRE HOSPITALIER DE LAON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7625.3812792132094"/>
    <n v="0"/>
    <n v="0"/>
    <n v="0"/>
    <m/>
    <n v="0"/>
    <n v="0"/>
    <m/>
    <n v="7625.3812792132094"/>
  </r>
  <r>
    <s v="020000261"/>
    <s v="CH DE SOISSONS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8881.0400000000081"/>
    <n v="35824.943568151612"/>
    <n v="0"/>
    <m/>
    <n v="0"/>
    <n v="0"/>
    <m/>
    <n v="44705.98356815162"/>
  </r>
  <r>
    <s v="020000287"/>
    <s v="CENTRE HOSPITALIER DE CHAUNY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39576"/>
    <n v="74810.635931002922"/>
    <n v="0"/>
    <m/>
    <n v="0"/>
    <n v="0"/>
    <m/>
    <n v="114386.63593100292"/>
  </r>
  <r>
    <s v="020004404"/>
    <s v="CENTRE HOSPITALIER DE CHATEAU THIERRY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4964.526124673318"/>
    <n v="0"/>
    <n v="0"/>
    <n v="0"/>
    <m/>
    <n v="0"/>
    <n v="0"/>
    <m/>
    <n v="4964.526124673318"/>
  </r>
  <r>
    <s v="020010047"/>
    <s v="POLYCLINIQUE SAINT CLAUD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0.1187399203218"/>
    <n v="0"/>
    <m/>
    <n v="0"/>
    <n v="0"/>
    <m/>
    <n v="7250.1187399203218"/>
  </r>
  <r>
    <s v="590000188"/>
    <s v="CLCC OSCAR LAMBRET LILLE"/>
    <s v="CLCC"/>
    <x v="6"/>
    <n v="5385904.4198191976"/>
    <n v="718069.07964873989"/>
    <n v="179517.26991218497"/>
    <n v="0"/>
    <n v="0"/>
    <n v="0"/>
    <n v="0"/>
    <n v="0"/>
    <n v="0"/>
    <n v="273238"/>
    <n v="20834"/>
    <n v="0"/>
    <n v="0"/>
    <n v="0"/>
    <n v="0"/>
    <n v="0"/>
    <n v="2583265.7735831318"/>
    <n v="75275.120000000112"/>
    <n v="88909.838439306521"/>
    <n v="0"/>
    <m/>
    <n v="0"/>
    <n v="0"/>
    <m/>
    <n v="9325013.5014025625"/>
  </r>
  <r>
    <s v="590001749"/>
    <s v="POLYCLINIQUE DE GRANDE SYNTH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90008041"/>
    <s v="POLYCLINIQUE VAUBAN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90051801"/>
    <s v="GCS DU GPT DES HOPITAUX DE L'ICL"/>
    <s v="EBNL"/>
    <x v="6"/>
    <n v="8492497.2216204107"/>
    <n v="0"/>
    <n v="0"/>
    <n v="480000"/>
    <n v="0"/>
    <n v="0"/>
    <n v="0"/>
    <n v="0"/>
    <n v="0"/>
    <n v="0"/>
    <n v="148411"/>
    <n v="0"/>
    <n v="0"/>
    <n v="0"/>
    <n v="0"/>
    <n v="0"/>
    <n v="753584.60195545154"/>
    <n v="0"/>
    <n v="0"/>
    <n v="0"/>
    <m/>
    <n v="0"/>
    <n v="0"/>
    <m/>
    <n v="9874492.8235758618"/>
  </r>
  <r>
    <s v="590052056"/>
    <s v="GCS GHICL CLINIQUE STE MARIE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2960.8999999999996"/>
    <n v="2416.7062466401085"/>
    <n v="0"/>
    <m/>
    <n v="0"/>
    <n v="0"/>
    <m/>
    <n v="5377.6062466401081"/>
  </r>
  <r>
    <s v="590780094"/>
    <s v="CENTRE LEONARD DE VINCI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4161.375"/>
    <n v="0"/>
    <n v="0"/>
    <n v="0"/>
    <m/>
    <n v="0"/>
    <n v="0"/>
    <m/>
    <n v="4161.375"/>
  </r>
  <r>
    <s v="590780193"/>
    <s v="CHR/U LILLE"/>
    <s v="CHR/U"/>
    <x v="6"/>
    <n v="65788669.546658367"/>
    <n v="2408377.5911031808"/>
    <n v="577094.39777579519"/>
    <n v="1225000"/>
    <n v="1504174.0869565217"/>
    <n v="1438840.6495017686"/>
    <n v="0"/>
    <n v="0"/>
    <n v="505162"/>
    <n v="0"/>
    <n v="268889"/>
    <n v="0"/>
    <n v="44250"/>
    <n v="0"/>
    <n v="0"/>
    <n v="600000"/>
    <n v="17767751.65347499"/>
    <n v="1530577.5802999996"/>
    <n v="3337326.7005064478"/>
    <n v="108321.63333333333"/>
    <m/>
    <n v="61617.29516129032"/>
    <n v="16000"/>
    <m/>
    <n v="97182052.134771705"/>
  </r>
  <r>
    <s v="590780227"/>
    <s v="GROUPEMENT HOSPITALIER SECLIN CARVIN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4296.8483779934986"/>
    <n v="0"/>
    <n v="0"/>
    <n v="0"/>
    <m/>
    <n v="0"/>
    <n v="0"/>
    <m/>
    <n v="4296.8483779934986"/>
  </r>
  <r>
    <s v="590780250"/>
    <s v="CLINIQUE LILLE-SUD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90780268"/>
    <s v="POLYCLINIQUE DU BOIS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4623.75"/>
    <n v="0"/>
    <n v="0"/>
    <n v="0"/>
    <m/>
    <n v="0"/>
    <n v="0"/>
    <m/>
    <n v="4623.75"/>
  </r>
  <r>
    <s v="590780284"/>
    <s v="GPT HÔPITAUX INSTITUT CATHOLIQUE LILLE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9114.4429962239665"/>
    <n v="3415.7409999999982"/>
    <n v="5032.7154635652878"/>
    <n v="0"/>
    <m/>
    <n v="0"/>
    <n v="0"/>
    <m/>
    <n v="17562.899459789252"/>
  </r>
  <r>
    <s v="590780383"/>
    <s v="POLYCLINIQUE DE LA LOUVIER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1849.5"/>
    <n v="9446.291999999994"/>
    <n v="19619.572057093814"/>
    <n v="0"/>
    <m/>
    <n v="0"/>
    <n v="0"/>
    <m/>
    <n v="30915.364057093808"/>
  </r>
  <r>
    <s v="590781415"/>
    <s v="CH DUNKERQUE"/>
    <s v="CH"/>
    <x v="6"/>
    <n v="1058823.1718314316"/>
    <n v="0"/>
    <n v="0"/>
    <n v="0"/>
    <n v="0"/>
    <n v="0"/>
    <n v="0"/>
    <n v="0"/>
    <n v="0"/>
    <n v="0"/>
    <n v="0"/>
    <n v="0"/>
    <n v="0"/>
    <n v="0"/>
    <n v="0"/>
    <n v="0"/>
    <n v="31694.966397610027"/>
    <n v="9000.61"/>
    <n v="657065.49511088931"/>
    <n v="0"/>
    <m/>
    <n v="0"/>
    <n v="0"/>
    <m/>
    <n v="1756584.2433399311"/>
  </r>
  <r>
    <s v="590781605"/>
    <s v="CH CAMBRAI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8882.7000000000044"/>
    <n v="14276.050001450745"/>
    <n v="0"/>
    <m/>
    <n v="0"/>
    <n v="0"/>
    <m/>
    <n v="23158.75000145075"/>
  </r>
  <r>
    <s v="590781670"/>
    <s v="CH LE QUESNOY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90781902"/>
    <s v="CH TOURCOING"/>
    <s v="CH"/>
    <x v="6"/>
    <n v="2572641.5321428222"/>
    <n v="0"/>
    <n v="0"/>
    <n v="0"/>
    <n v="0"/>
    <n v="0"/>
    <n v="0"/>
    <n v="0"/>
    <n v="0"/>
    <n v="0"/>
    <n v="0"/>
    <n v="0"/>
    <n v="0"/>
    <n v="0"/>
    <n v="0"/>
    <n v="0"/>
    <n v="122383.13321876954"/>
    <n v="54386.639999999956"/>
    <n v="95421.820702429453"/>
    <n v="0"/>
    <m/>
    <n v="0"/>
    <n v="0"/>
    <m/>
    <n v="2844833.1260640211"/>
  </r>
  <r>
    <s v="590782165"/>
    <s v="CH DENAIN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9311.6810000000005"/>
    <n v="13537.920054306633"/>
    <n v="0"/>
    <m/>
    <n v="0"/>
    <n v="0"/>
    <m/>
    <n v="22849.601054306633"/>
  </r>
  <r>
    <s v="590782215"/>
    <s v="CH VALENCIENNES"/>
    <s v="CH"/>
    <x v="6"/>
    <n v="2305385.1075044237"/>
    <n v="0"/>
    <n v="0"/>
    <n v="0"/>
    <n v="0"/>
    <n v="0"/>
    <n v="0"/>
    <n v="0"/>
    <n v="0"/>
    <n v="0"/>
    <n v="0"/>
    <n v="0"/>
    <n v="0"/>
    <n v="0"/>
    <n v="0"/>
    <n v="0"/>
    <n v="311980.87331381807"/>
    <n v="141360.75999999989"/>
    <n v="270485.62482633768"/>
    <n v="0"/>
    <m/>
    <n v="0"/>
    <n v="0"/>
    <m/>
    <n v="3029212.3656445793"/>
  </r>
  <r>
    <s v="590782256"/>
    <s v="NOUVELLE CLINIQUE DES DENTELLIERES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6010.875"/>
    <n v="0"/>
    <n v="0"/>
    <n v="0"/>
    <m/>
    <n v="0"/>
    <n v="0"/>
    <m/>
    <n v="6010.875"/>
  </r>
  <r>
    <s v="590782421"/>
    <s v="CH ROUBAIX"/>
    <s v="CH"/>
    <x v="6"/>
    <n v="1419341.963676702"/>
    <n v="0"/>
    <n v="0"/>
    <n v="0"/>
    <n v="0"/>
    <n v="0"/>
    <n v="0"/>
    <n v="0"/>
    <n v="0"/>
    <n v="0"/>
    <n v="0"/>
    <n v="0"/>
    <n v="0"/>
    <n v="0"/>
    <n v="0"/>
    <n v="0"/>
    <n v="299462.79645225452"/>
    <n v="73631.382000000041"/>
    <n v="105898.65813889852"/>
    <n v="0"/>
    <m/>
    <n v="0"/>
    <n v="0"/>
    <m/>
    <n v="1898334.8002678549"/>
  </r>
  <r>
    <s v="590782553"/>
    <s v="HOPITAL PRIVE DE VILLENEUVE D'ASCQ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1849.5"/>
    <n v="0"/>
    <n v="0"/>
    <n v="0"/>
    <m/>
    <n v="0"/>
    <n v="0"/>
    <m/>
    <n v="1849.5"/>
  </r>
  <r>
    <s v="590782637"/>
    <s v="CH ARMENTIERES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6841.5071081224623"/>
    <n v="25315.710000000006"/>
    <n v="42275.73726793519"/>
    <n v="0"/>
    <m/>
    <n v="0"/>
    <n v="0"/>
    <m/>
    <n v="74432.954376057663"/>
  </r>
  <r>
    <s v="590782652"/>
    <s v="CH HAZEBROUCK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999.26710446395941"/>
    <n v="39865.06"/>
    <n v="79368.178741314463"/>
    <n v="0"/>
    <m/>
    <n v="0"/>
    <n v="0"/>
    <m/>
    <n v="120232.50584577842"/>
  </r>
  <r>
    <s v="590783239"/>
    <s v="CH DOUAI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72365.889798666874"/>
    <n v="17576.420000000013"/>
    <n v="32695.527314029416"/>
    <n v="0"/>
    <m/>
    <n v="0"/>
    <n v="0"/>
    <m/>
    <n v="122637.8371126963"/>
  </r>
  <r>
    <s v="590785374"/>
    <s v="CLINIQUE TEISSIER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81795"/>
    <n v="205402.48252160361"/>
    <n v="0"/>
    <m/>
    <n v="0"/>
    <n v="0"/>
    <m/>
    <n v="287197.48252160358"/>
  </r>
  <r>
    <s v="590797353"/>
    <s v="HÔPITAL SAINT VINCENT - SAINT ANTOINE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428.4"/>
    <n v="65614.573000000091"/>
    <n v="131401.51786613281"/>
    <n v="0"/>
    <m/>
    <n v="0"/>
    <n v="0"/>
    <m/>
    <n v="197444.4908661329"/>
  </r>
  <r>
    <s v="590815056"/>
    <s v="CLINIQUE DE FLANDR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29680.539999999979"/>
    <n v="42750.798100878936"/>
    <n v="0"/>
    <m/>
    <n v="0"/>
    <n v="0"/>
    <m/>
    <n v="72431.338100878915"/>
  </r>
  <r>
    <s v="590817458"/>
    <s v="CLINIQUE DE LA VICTOIR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2774.25"/>
    <n v="0"/>
    <n v="0"/>
    <n v="0"/>
    <m/>
    <n v="0"/>
    <n v="0"/>
    <m/>
    <n v="2774.25"/>
  </r>
  <r>
    <s v="600100168"/>
    <s v="CENTRE MÉDICO-CHIRURGICAL DES JOCKEYS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17563.22"/>
    <n v="28121.306137192885"/>
    <n v="0"/>
    <m/>
    <n v="0"/>
    <n v="0"/>
    <m/>
    <n v="45684.526137192886"/>
  </r>
  <r>
    <s v="600100648"/>
    <s v="CH CLERMONT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00100713"/>
    <s v="CENTRE HOSPITALIER DE BEAUVAIS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102111.3650729807"/>
    <n v="45735.540000000037"/>
    <n v="61297.572633775308"/>
    <n v="0"/>
    <m/>
    <n v="0"/>
    <n v="0"/>
    <m/>
    <n v="209144.47770675604"/>
  </r>
  <r>
    <s v="600100721"/>
    <s v="CHICN - CENTRE HOSPITALIER INTERCOMMUNAL COMPIEGNE NOYON"/>
    <s v="CH"/>
    <x v="6"/>
    <n v="857726.12795911753"/>
    <n v="0"/>
    <n v="0"/>
    <n v="0"/>
    <n v="0"/>
    <n v="0"/>
    <n v="0"/>
    <n v="0"/>
    <n v="0"/>
    <n v="0"/>
    <n v="0"/>
    <n v="0"/>
    <n v="0"/>
    <n v="0"/>
    <n v="0"/>
    <n v="0"/>
    <n v="0"/>
    <n v="99390.150000000052"/>
    <n v="53803.925582873468"/>
    <n v="0"/>
    <m/>
    <n v="0"/>
    <n v="0"/>
    <m/>
    <n v="1010920.2035419911"/>
  </r>
  <r>
    <s v="600100754"/>
    <s v="POLYCLINIQUE SAINT-COM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37066.184999999998"/>
    <n v="68306.758599836045"/>
    <n v="0"/>
    <m/>
    <n v="0"/>
    <n v="0"/>
    <m/>
    <n v="105372.94359983604"/>
  </r>
  <r>
    <s v="600101984"/>
    <s v="GROUPEMENT HOSPITALIER PUBLIC DU SUD DE L'OISE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107053.67189282576"/>
    <n v="84317.753999999957"/>
    <n v="89509.164284892453"/>
    <n v="0"/>
    <m/>
    <n v="0"/>
    <n v="0"/>
    <m/>
    <n v="280880.59017771814"/>
  </r>
  <r>
    <s v="620000026"/>
    <s v="ETABLISSEMENT HOPALE BERCK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17943.30026745428"/>
    <n v="0"/>
    <n v="0"/>
    <n v="0"/>
    <m/>
    <n v="0"/>
    <n v="0"/>
    <m/>
    <n v="17943.30026745428"/>
  </r>
  <r>
    <s v="620001834"/>
    <s v="GROUPE AHNAC"/>
    <s v="EBNL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20003376"/>
    <s v="POLYCLINIQUE MÉDICO-CHIRURGICALE D'HENIN-BEAUMONT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43500"/>
    <n v="78110.975650463792"/>
    <n v="0"/>
    <m/>
    <n v="0"/>
    <n v="0"/>
    <m/>
    <n v="121610.97565046379"/>
  </r>
  <r>
    <s v="620100057"/>
    <s v="CH ARRAS"/>
    <s v="CH"/>
    <x v="6"/>
    <n v="982547.76662262587"/>
    <n v="0"/>
    <n v="0"/>
    <n v="0"/>
    <n v="0"/>
    <n v="0"/>
    <n v="0"/>
    <n v="0"/>
    <n v="0"/>
    <n v="0"/>
    <n v="0"/>
    <n v="0"/>
    <n v="0"/>
    <n v="0"/>
    <n v="0"/>
    <n v="0"/>
    <n v="1093911.7757027606"/>
    <n v="48530.962"/>
    <n v="140332.34973453838"/>
    <n v="0"/>
    <m/>
    <n v="0"/>
    <n v="0"/>
    <m/>
    <n v="2265322.8540599244"/>
  </r>
  <r>
    <s v="620100099"/>
    <s v="HÔPITAL PRIVÉ ARRAS LES BONNETTES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2774.25"/>
    <n v="15424.205000000002"/>
    <n v="22325.365637064988"/>
    <n v="0"/>
    <m/>
    <n v="0"/>
    <n v="0"/>
    <m/>
    <n v="40523.820637064986"/>
  </r>
  <r>
    <s v="620100651"/>
    <s v="CH BETHUNE"/>
    <s v="CH"/>
    <x v="6"/>
    <n v="846632.53849087656"/>
    <n v="0"/>
    <n v="0"/>
    <n v="0"/>
    <n v="0"/>
    <n v="0"/>
    <n v="0"/>
    <n v="0"/>
    <n v="0"/>
    <n v="0"/>
    <n v="0"/>
    <n v="0"/>
    <n v="0"/>
    <n v="0"/>
    <n v="0"/>
    <n v="0"/>
    <n v="126644.70281749775"/>
    <n v="85969.210000000021"/>
    <n v="171300.85480382887"/>
    <n v="0"/>
    <m/>
    <n v="0"/>
    <n v="0"/>
    <m/>
    <n v="1230547.3061122033"/>
  </r>
  <r>
    <s v="620100685"/>
    <s v="CH LENS"/>
    <s v="CH"/>
    <x v="6"/>
    <n v="2450704.2981704473"/>
    <n v="0"/>
    <n v="0"/>
    <n v="0"/>
    <n v="0"/>
    <n v="0"/>
    <n v="0"/>
    <n v="0"/>
    <n v="0"/>
    <n v="0"/>
    <n v="0"/>
    <n v="0"/>
    <n v="0"/>
    <n v="0"/>
    <n v="0"/>
    <n v="0"/>
    <n v="67841.841235580883"/>
    <n v="44149.729999999923"/>
    <n v="84709.116686728608"/>
    <n v="0"/>
    <m/>
    <n v="0"/>
    <n v="0"/>
    <m/>
    <n v="2647404.986092757"/>
  </r>
  <r>
    <s v="620100750"/>
    <s v="CLINIQUE AMBROISE PAR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20101311"/>
    <s v="CLINIQUE DES 2 CAPS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22.45241615482049"/>
    <n v="0"/>
    <n v="7904.1451222475598"/>
    <n v="0"/>
    <m/>
    <n v="0"/>
    <n v="0"/>
    <m/>
    <n v="7926.5975384023805"/>
  </r>
  <r>
    <s v="620101337"/>
    <s v="CH CALAIS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97036.173264110854"/>
    <n v="28689.84399999999"/>
    <n v="40645.393067541736"/>
    <n v="0"/>
    <m/>
    <n v="0"/>
    <n v="0"/>
    <m/>
    <n v="166371.41033165259"/>
  </r>
  <r>
    <s v="620101360"/>
    <s v="CH REGION DE SAINT-OMER"/>
    <s v="CH"/>
    <x v="6"/>
    <n v="0"/>
    <n v="0"/>
    <n v="0"/>
    <n v="0"/>
    <n v="0"/>
    <n v="0"/>
    <n v="0"/>
    <n v="0"/>
    <n v="0"/>
    <n v="0"/>
    <n v="40029"/>
    <n v="0"/>
    <n v="0"/>
    <n v="0"/>
    <n v="0"/>
    <n v="0"/>
    <n v="5769.6522475726233"/>
    <n v="24151.699999999983"/>
    <n v="39663.055725489925"/>
    <n v="0"/>
    <m/>
    <n v="0"/>
    <n v="0"/>
    <m/>
    <n v="109613.40797306254"/>
  </r>
  <r>
    <s v="620101501"/>
    <s v="POLYCLINIQUE DE BOIS-BERNARD SA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97.6332858100359"/>
    <n v="0"/>
    <m/>
    <n v="0"/>
    <n v="0"/>
    <m/>
    <n v="5297.6332858100359"/>
  </r>
  <r>
    <s v="620103432"/>
    <s v="CH ARRONDISSEMENT DE MONTREUIL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46234.818602954358"/>
    <n v="0"/>
    <n v="8690.8622183835305"/>
    <n v="0"/>
    <m/>
    <n v="0"/>
    <n v="0"/>
    <m/>
    <n v="54925.68082133789"/>
  </r>
  <r>
    <s v="620103440"/>
    <s v="CH BOULOGNE-SUR-MER"/>
    <s v="CH"/>
    <x v="6"/>
    <n v="933951.02971595107"/>
    <n v="0"/>
    <n v="0"/>
    <n v="0"/>
    <n v="0"/>
    <n v="0"/>
    <n v="0"/>
    <n v="0"/>
    <n v="0"/>
    <n v="0"/>
    <n v="0"/>
    <n v="0"/>
    <n v="0"/>
    <n v="0"/>
    <n v="0"/>
    <n v="0"/>
    <n v="61765.210736237292"/>
    <n v="84210.140000000014"/>
    <n v="194492.60746736688"/>
    <n v="0"/>
    <m/>
    <n v="0"/>
    <n v="0"/>
    <m/>
    <n v="1274418.987919555"/>
  </r>
  <r>
    <s v="620118513"/>
    <s v="CENTRE MCO COTE D'OPAL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873.4681835669345"/>
    <n v="0"/>
    <n v="0"/>
    <n v="0"/>
    <m/>
    <n v="0"/>
    <n v="0"/>
    <m/>
    <n v="873.4681835669345"/>
  </r>
  <r>
    <s v="800000028"/>
    <s v="CENTRE HOSPITALIER D'ABBEVILLE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25168.751060488812"/>
    <n v="76976.159999999974"/>
    <n v="99477.000567618554"/>
    <n v="0"/>
    <m/>
    <n v="0"/>
    <n v="0"/>
    <m/>
    <n v="201621.91162810734"/>
  </r>
  <r>
    <s v="800000036"/>
    <s v="CENTRE HOSPITALIER D'ALBERT"/>
    <s v="CH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00000044"/>
    <s v="CHU AMIENS"/>
    <s v="CHR/U"/>
    <x v="6"/>
    <n v="23527785.544023223"/>
    <n v="868872.77308744006"/>
    <n v="217218.19327186001"/>
    <n v="0"/>
    <n v="0"/>
    <n v="340111.85683898389"/>
    <n v="0"/>
    <n v="0"/>
    <n v="0"/>
    <n v="0"/>
    <n v="27192"/>
    <n v="40857"/>
    <n v="0"/>
    <n v="0"/>
    <n v="0"/>
    <n v="0"/>
    <n v="3767257.1313939309"/>
    <n v="433929.80200000014"/>
    <n v="951109.22531966562"/>
    <n v="108321.63333333333"/>
    <m/>
    <n v="0"/>
    <n v="0"/>
    <m/>
    <n v="30282655.159268439"/>
  </r>
  <r>
    <s v="800002503"/>
    <s v="SA CLINIQUE SAINTE ISABELL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387.08829005378021"/>
    <n v="0"/>
    <n v="0"/>
    <n v="0"/>
    <m/>
    <n v="0"/>
    <n v="0"/>
    <m/>
    <n v="387.08829005378021"/>
  </r>
  <r>
    <s v="800009466"/>
    <s v="POLYCLINIQUE DE PICARDI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14804.500000000015"/>
    <n v="33833.887452961484"/>
    <n v="0"/>
    <m/>
    <n v="0"/>
    <n v="0"/>
    <m/>
    <n v="48638.387452961499"/>
  </r>
  <r>
    <s v="800009920"/>
    <s v="SA CLINIQUE VICTOR PAUCHET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14333.625"/>
    <n v="0"/>
    <n v="79751.306139123539"/>
    <n v="0"/>
    <m/>
    <n v="0"/>
    <n v="0"/>
    <m/>
    <n v="94084.931139123539"/>
  </r>
  <r>
    <s v="800013179"/>
    <s v="CLINIQUE DE L'EUROPE"/>
    <s v="Clinique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102135.73999999999"/>
    <n v="273091.9522000741"/>
    <n v="0"/>
    <m/>
    <n v="0"/>
    <n v="0"/>
    <m/>
    <n v="375227.69220007409"/>
  </r>
  <r>
    <s v="750000523"/>
    <s v="GROUPE HOSPITALIER PARIS SAINT-JOSEPH"/>
    <s v="EBNL"/>
    <x v="7"/>
    <n v="6072921.0000418285"/>
    <n v="0"/>
    <n v="0"/>
    <n v="0"/>
    <n v="0"/>
    <n v="172191.65090701028"/>
    <n v="0"/>
    <n v="0"/>
    <n v="0"/>
    <n v="0"/>
    <n v="0"/>
    <n v="0"/>
    <n v="0"/>
    <n v="0"/>
    <n v="0"/>
    <n v="0"/>
    <n v="344691.44270920573"/>
    <n v="167951.59000000008"/>
    <n v="260847.48134118126"/>
    <n v="0"/>
    <m/>
    <n v="0"/>
    <n v="0"/>
    <m/>
    <n v="7018603.1649992252"/>
  </r>
  <r>
    <s v="750000549"/>
    <s v="FONDATION OPHTALMOLOGIQUE ROTHSCHILD"/>
    <s v="EBNL"/>
    <x v="7"/>
    <n v="5495832.7811833359"/>
    <n v="492464.73801633413"/>
    <n v="123116.18450408353"/>
    <n v="0"/>
    <n v="2593063.9130434785"/>
    <n v="0"/>
    <n v="0"/>
    <n v="0"/>
    <n v="0"/>
    <n v="0"/>
    <n v="74513"/>
    <n v="0"/>
    <n v="0"/>
    <n v="0"/>
    <n v="0"/>
    <n v="0"/>
    <n v="748868.3356762703"/>
    <n v="0"/>
    <n v="0"/>
    <n v="0"/>
    <m/>
    <n v="0"/>
    <n v="4000"/>
    <m/>
    <n v="9531858.9524235018"/>
  </r>
  <r>
    <s v="750006728"/>
    <s v="GROUPE HOSPITALIER DIACONESSES CROIX SAINT-SIMON"/>
    <s v="EBNL"/>
    <x v="7"/>
    <n v="1541224.2211135493"/>
    <n v="0"/>
    <n v="0"/>
    <n v="0"/>
    <n v="0"/>
    <n v="0"/>
    <n v="0"/>
    <n v="0"/>
    <n v="0"/>
    <n v="0"/>
    <n v="0"/>
    <n v="0"/>
    <n v="0"/>
    <n v="0"/>
    <n v="0"/>
    <n v="0"/>
    <n v="33688.367548574737"/>
    <n v="2997.66"/>
    <n v="60.203401922447512"/>
    <n v="0"/>
    <m/>
    <n v="0"/>
    <n v="0"/>
    <m/>
    <n v="1577970.4520640464"/>
  </r>
  <r>
    <s v="750034308"/>
    <s v="CENTRE INTERHOSPITALIER MAISON-BLANCHE"/>
    <s v="EPSM"/>
    <x v="7"/>
    <n v="0"/>
    <n v="0"/>
    <n v="0"/>
    <m/>
    <n v="0"/>
    <n v="0"/>
    <n v="0"/>
    <n v="0"/>
    <n v="0"/>
    <n v="0"/>
    <n v="0"/>
    <n v="0"/>
    <n v="0"/>
    <n v="0"/>
    <n v="36756"/>
    <n v="0"/>
    <n v="0"/>
    <n v="0"/>
    <n v="0"/>
    <n v="0"/>
    <m/>
    <n v="0"/>
    <n v="0"/>
    <m/>
    <n v="36756"/>
  </r>
  <r>
    <s v="750050940"/>
    <s v="GCS UNICANCER"/>
    <s v="CLCC"/>
    <x v="7"/>
    <n v="3521306.9353247937"/>
    <n v="1852977.048841658"/>
    <n v="463244.26221041451"/>
    <n v="0"/>
    <n v="0"/>
    <n v="0"/>
    <n v="0"/>
    <n v="16425"/>
    <n v="0"/>
    <n v="150000"/>
    <n v="0"/>
    <n v="0"/>
    <n v="0"/>
    <n v="0"/>
    <n v="0"/>
    <n v="0"/>
    <n v="0"/>
    <n v="0"/>
    <n v="0"/>
    <n v="0"/>
    <m/>
    <n v="0"/>
    <n v="0"/>
    <m/>
    <n v="6003953.2463768665"/>
  </r>
  <r>
    <s v="750050999"/>
    <s v="GCS CNCR"/>
    <s v="GCS"/>
    <x v="7"/>
    <n v="0"/>
    <n v="800000"/>
    <n v="20000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000000"/>
  </r>
  <r>
    <s v="750056277"/>
    <s v="GCS GDS Recherche et enseignement"/>
    <s v="GCS"/>
    <x v="7"/>
    <n v="8574713.5035933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8574713.5035933927"/>
  </r>
  <r>
    <s v="750058448"/>
    <s v="VIVALTO"/>
    <s v="GCS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50110025"/>
    <s v="CHNO DES QUINZE-VINGT PARIS"/>
    <s v="CH"/>
    <x v="7"/>
    <n v="3051540.4164554905"/>
    <n v="0"/>
    <n v="0"/>
    <n v="513600"/>
    <n v="0"/>
    <n v="0"/>
    <n v="0"/>
    <n v="0"/>
    <n v="0"/>
    <n v="0"/>
    <n v="0"/>
    <n v="0"/>
    <n v="0"/>
    <n v="0"/>
    <n v="0"/>
    <n v="0"/>
    <n v="330511.73187934066"/>
    <n v="0"/>
    <n v="0"/>
    <n v="0"/>
    <m/>
    <n v="0"/>
    <n v="0"/>
    <m/>
    <n v="3895652.148334831"/>
  </r>
  <r>
    <s v="750140014"/>
    <s v="CH SAINTE-ANNE"/>
    <s v="CH"/>
    <x v="7"/>
    <n v="5303671.10088416"/>
    <n v="0"/>
    <n v="0"/>
    <n v="513600"/>
    <n v="0"/>
    <n v="149797.10580815724"/>
    <n v="0"/>
    <n v="0"/>
    <n v="177219"/>
    <n v="0"/>
    <n v="49250"/>
    <n v="0"/>
    <n v="0"/>
    <n v="0"/>
    <n v="0"/>
    <n v="0"/>
    <n v="194395.71073483169"/>
    <n v="0"/>
    <n v="0"/>
    <n v="0"/>
    <m/>
    <n v="0"/>
    <n v="0"/>
    <m/>
    <n v="6387932.9174271496"/>
  </r>
  <r>
    <s v="750140030"/>
    <s v="POLYCLINIQUE RENE ANGELERGUES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50150013"/>
    <s v="HOPITAL PIERRE ROUQUES - LES BLUETS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50150104"/>
    <s v="INSTITUT MUTUALISTE MONTSOURIS"/>
    <s v="EBNL"/>
    <x v="7"/>
    <n v="3939663.7423493322"/>
    <n v="0"/>
    <n v="0"/>
    <n v="0"/>
    <n v="0"/>
    <n v="124409.21298995744"/>
    <n v="0"/>
    <n v="0"/>
    <n v="0"/>
    <n v="0"/>
    <n v="0"/>
    <n v="0"/>
    <n v="0"/>
    <n v="0"/>
    <n v="0"/>
    <n v="0"/>
    <n v="596819.705261986"/>
    <n v="0"/>
    <n v="239774.33177238354"/>
    <n v="0"/>
    <m/>
    <n v="0"/>
    <n v="0"/>
    <m/>
    <n v="4900666.9923736593"/>
  </r>
  <r>
    <s v="750150187"/>
    <s v="MAISON MEDICALE JEANNE GARNIER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50160012"/>
    <s v="INSTITUT CURIE - Paris Saint-Cloud"/>
    <s v="CLCC"/>
    <x v="7"/>
    <n v="20564444.365899965"/>
    <n v="691909.53505804297"/>
    <n v="172977.38376451074"/>
    <n v="1445079"/>
    <n v="0"/>
    <n v="483064.43553076411"/>
    <n v="0"/>
    <n v="0"/>
    <n v="0"/>
    <n v="459780"/>
    <n v="0"/>
    <n v="0"/>
    <n v="0"/>
    <n v="0"/>
    <n v="0"/>
    <n v="0"/>
    <n v="6695882.3446282577"/>
    <n v="210929.5969999996"/>
    <n v="418580.68739617785"/>
    <n v="0"/>
    <m/>
    <n v="0"/>
    <n v="0"/>
    <m/>
    <n v="31142647.349277716"/>
  </r>
  <r>
    <s v="750300121"/>
    <s v="FONDATION SAINT JEAN DE DIEU - CLINIQUE OUDINOT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50300139"/>
    <s v="CLINIQUE DE L'ALMA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8322.75"/>
    <n v="0"/>
    <n v="0"/>
    <n v="0"/>
    <m/>
    <n v="0"/>
    <n v="0"/>
    <m/>
    <n v="8322.75"/>
  </r>
  <r>
    <s v="750300360"/>
    <s v="HOPITAL PRIVE DES PEUPLIERS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924.75"/>
    <n v="7565.5900000000038"/>
    <n v="20425.285546618379"/>
    <n v="0"/>
    <m/>
    <n v="0"/>
    <n v="0"/>
    <m/>
    <n v="28915.625546618383"/>
  </r>
  <r>
    <s v="750300766"/>
    <s v="CLINIQUE BIZET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0.0466770721323"/>
    <n v="0"/>
    <m/>
    <n v="0"/>
    <n v="0"/>
    <m/>
    <n v="2850.0466770721323"/>
  </r>
  <r>
    <s v="750712184"/>
    <s v="AP-HP"/>
    <s v="CHR/U"/>
    <x v="7"/>
    <n v="364981753.84638011"/>
    <n v="11466204.509906188"/>
    <n v="2841551.1274765469"/>
    <n v="9109550"/>
    <n v="0"/>
    <n v="5960337.8302034317"/>
    <n v="308557"/>
    <n v="425963"/>
    <n v="2344825"/>
    <n v="914044"/>
    <n v="1767865"/>
    <n v="0"/>
    <n v="0"/>
    <n v="268555"/>
    <n v="188967"/>
    <n v="464200"/>
    <n v="134637819.25675499"/>
    <n v="5926257.8269999959"/>
    <n v="17434732.520879738"/>
    <n v="758251.43333333335"/>
    <m/>
    <n v="5465110.211818831"/>
    <n v="52500"/>
    <m/>
    <n v="565317044.56375313"/>
  </r>
  <r>
    <s v="770020030"/>
    <s v="GCS GROUPE HOSP DE L'EST FRANCILIEN "/>
    <s v="GCS"/>
    <x v="7"/>
    <n v="1310444.82228858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310444.8222885802"/>
  </r>
  <r>
    <s v="770020477"/>
    <s v="HOP FORCILLES FONDATION COGNACQ JAY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739.77550590732"/>
    <n v="0"/>
    <m/>
    <n v="0"/>
    <n v="0"/>
    <m/>
    <n v="123739.77550590732"/>
  </r>
  <r>
    <s v="770110013"/>
    <s v="CH ARBELTIER DE COULOMMIERS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111846.75529621993"/>
    <n v="8147.5999999999985"/>
    <n v="59362.381782204757"/>
    <n v="0"/>
    <m/>
    <n v="0"/>
    <n v="0"/>
    <m/>
    <n v="179356.73707842469"/>
  </r>
  <r>
    <s v="770110021"/>
    <s v="CH DE FONTAINEBLEAU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29569.225231587654"/>
    <n v="37246.200000000012"/>
    <n v="36338.197158499846"/>
    <n v="0"/>
    <m/>
    <n v="0"/>
    <n v="0"/>
    <m/>
    <n v="103153.62239008752"/>
  </r>
  <r>
    <s v="770110054"/>
    <s v="CH MARC JACQUET"/>
    <s v="CH"/>
    <x v="7"/>
    <n v="590936.1500350117"/>
    <n v="0"/>
    <n v="0"/>
    <n v="0"/>
    <n v="0"/>
    <n v="0"/>
    <n v="0"/>
    <n v="0"/>
    <n v="0"/>
    <n v="0"/>
    <n v="0"/>
    <n v="0"/>
    <n v="0"/>
    <n v="0"/>
    <n v="0"/>
    <n v="0"/>
    <n v="72657.23309471739"/>
    <n v="2909.8600000000006"/>
    <n v="84100.386508212192"/>
    <n v="0"/>
    <m/>
    <n v="0"/>
    <n v="0"/>
    <m/>
    <n v="750603.62963794125"/>
  </r>
  <r>
    <s v="770110062"/>
    <s v="CH DE MONTEREAU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2676.2280296896984"/>
    <n v="17988.489999999991"/>
    <n v="26465.554240237027"/>
    <n v="0"/>
    <m/>
    <n v="0"/>
    <n v="0"/>
    <m/>
    <n v="47130.272269926718"/>
  </r>
  <r>
    <s v="770110070"/>
    <s v="CH LEON BINET DE PROVINS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3682.4994497321318"/>
    <n v="11639.400000000009"/>
    <n v="3325.0544565841305"/>
    <n v="0"/>
    <m/>
    <n v="0"/>
    <n v="0"/>
    <m/>
    <n v="18646.95390631627"/>
  </r>
  <r>
    <s v="770130052"/>
    <s v="CH DE NEMOURS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2044.6363745337094"/>
    <n v="0"/>
    <n v="0"/>
    <n v="0"/>
    <m/>
    <n v="0"/>
    <n v="0"/>
    <m/>
    <n v="2044.6363745337094"/>
  </r>
  <r>
    <s v="770170017"/>
    <s v="CH DE MARNE-LA-VALLEE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308711.2182167999"/>
    <n v="322708.68"/>
    <n v="106978.12325515554"/>
    <n v="0"/>
    <m/>
    <n v="0"/>
    <n v="0"/>
    <m/>
    <n v="738398.02147195535"/>
  </r>
  <r>
    <s v="770300010"/>
    <s v="CLINIQUE CHANTEREIN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70300275"/>
    <s v="POLYCLINIQUE DE LA FORET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70700185"/>
    <s v="CH DE MEAUX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656602.53808283224"/>
    <n v="9404.5299999999988"/>
    <n v="71184.009444289884"/>
    <n v="0"/>
    <m/>
    <n v="0"/>
    <n v="0"/>
    <m/>
    <n v="737191.07752712211"/>
  </r>
  <r>
    <s v="770790707"/>
    <s v="CLINIQUE DE TOURNAN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5921.7999999999993"/>
    <n v="9666.8249865604284"/>
    <n v="0"/>
    <m/>
    <n v="0"/>
    <n v="0"/>
    <m/>
    <n v="15588.624986560428"/>
  </r>
  <r>
    <s v="780001236"/>
    <s v="CH INTERCOMMUNAL DE POISSY ST-GERMAIN"/>
    <s v="CH"/>
    <x v="7"/>
    <n v="3088750.722378822"/>
    <n v="0"/>
    <n v="0"/>
    <n v="0"/>
    <n v="0"/>
    <n v="0"/>
    <n v="0"/>
    <n v="0"/>
    <n v="0"/>
    <n v="0"/>
    <n v="118950"/>
    <n v="0"/>
    <n v="0"/>
    <n v="0"/>
    <n v="0"/>
    <n v="0"/>
    <n v="1234418.021057134"/>
    <n v="95193.904000000068"/>
    <n v="242867.54354848139"/>
    <n v="0"/>
    <m/>
    <n v="0"/>
    <n v="0"/>
    <m/>
    <n v="4780180.1909844382"/>
  </r>
  <r>
    <s v="780002697"/>
    <s v="CH INTERCOMMUNAL DE MEULAN-LES MUREAUX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44807.575289736873"/>
    <n v="0"/>
    <n v="0"/>
    <n v="0"/>
    <m/>
    <n v="0"/>
    <n v="0"/>
    <m/>
    <n v="44807.575289736873"/>
  </r>
  <r>
    <s v="780110011"/>
    <s v="CH FRANCOIS QUESNAY MANTES LA JOLIE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5746.4152596243684"/>
    <n v="314417.34299999988"/>
    <n v="350139.13308560284"/>
    <n v="0"/>
    <m/>
    <n v="0"/>
    <n v="0"/>
    <m/>
    <n v="670302.89134522714"/>
  </r>
  <r>
    <s v="780110052"/>
    <s v="CH DE RAMBOUILLET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4184.1994398097086"/>
    <n v="800.8859999999986"/>
    <n v="2963.4830761933681"/>
    <n v="0"/>
    <m/>
    <n v="0"/>
    <n v="0"/>
    <m/>
    <n v="7948.5685160030753"/>
  </r>
  <r>
    <s v="780110078"/>
    <s v="CH DE VERSAILLES"/>
    <s v="CH"/>
    <x v="7"/>
    <n v="6446143.4120836016"/>
    <n v="0"/>
    <n v="0"/>
    <n v="0"/>
    <n v="0"/>
    <n v="0"/>
    <n v="0"/>
    <n v="0"/>
    <n v="0"/>
    <n v="0"/>
    <n v="0"/>
    <n v="0"/>
    <n v="0"/>
    <n v="0"/>
    <n v="0"/>
    <n v="0"/>
    <n v="987439.26617954287"/>
    <n v="124400.75200000009"/>
    <n v="230768.91738964157"/>
    <n v="0"/>
    <m/>
    <n v="0"/>
    <n v="0"/>
    <m/>
    <n v="7788752.3476527864"/>
  </r>
  <r>
    <s v="780150066"/>
    <s v="HOPITAL LA PORTE VERTE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5383.2219999999998"/>
    <n v="2018.7826548227697"/>
    <n v="0"/>
    <m/>
    <n v="0"/>
    <n v="0"/>
    <m/>
    <n v="7402.0046548227692"/>
  </r>
  <r>
    <s v="780300208"/>
    <s v="CLINIQUE SAINT LOUIS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0.237479840644"/>
    <n v="0"/>
    <m/>
    <n v="0"/>
    <n v="0"/>
    <m/>
    <n v="14500.237479840644"/>
  </r>
  <r>
    <s v="780300414"/>
    <s v="CH PRIVE DE L'EUROP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34336.320000000007"/>
    <n v="63632.935726462107"/>
    <n v="0"/>
    <m/>
    <n v="0"/>
    <n v="0"/>
    <m/>
    <n v="97969.255726462114"/>
  </r>
  <r>
    <s v="910002773"/>
    <s v="CH SUD-FRANCILIEN"/>
    <s v="CH"/>
    <x v="7"/>
    <n v="2281530.6462433222"/>
    <n v="0"/>
    <n v="0"/>
    <n v="0"/>
    <n v="0"/>
    <n v="0"/>
    <n v="0"/>
    <n v="0"/>
    <n v="0"/>
    <n v="0"/>
    <n v="0"/>
    <n v="0"/>
    <n v="0"/>
    <n v="0"/>
    <n v="0"/>
    <n v="0"/>
    <n v="41716.78081329108"/>
    <n v="193404.31999999995"/>
    <n v="233916.61259151375"/>
    <n v="0"/>
    <m/>
    <n v="0"/>
    <n v="0"/>
    <m/>
    <n v="2750568.3596481271"/>
  </r>
  <r>
    <s v="910019447"/>
    <s v="CH SUD ESSONNE-DOURDAN-ETAMPES"/>
    <s v="CH"/>
    <x v="7"/>
    <n v="356777.54978339159"/>
    <n v="0"/>
    <n v="0"/>
    <n v="0"/>
    <n v="0"/>
    <n v="0"/>
    <n v="0"/>
    <n v="0"/>
    <n v="0"/>
    <n v="0"/>
    <n v="0"/>
    <n v="0"/>
    <n v="0"/>
    <n v="0"/>
    <n v="0"/>
    <n v="0"/>
    <n v="119622.00178302857"/>
    <n v="0"/>
    <n v="83599.206246514106"/>
    <n v="0"/>
    <m/>
    <n v="0"/>
    <n v="0"/>
    <m/>
    <n v="559998.75781293423"/>
  </r>
  <r>
    <s v="910110055"/>
    <s v="CH LONGJUMEAU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124524.24095207811"/>
    <n v="42100.449999999983"/>
    <n v="66606.1267644568"/>
    <n v="0"/>
    <m/>
    <n v="0"/>
    <n v="0"/>
    <m/>
    <n v="233230.81771653489"/>
  </r>
  <r>
    <s v="910110063"/>
    <s v="CH D'ORSAY"/>
    <s v="CH"/>
    <x v="7"/>
    <n v="597030.38135241403"/>
    <n v="0"/>
    <n v="0"/>
    <n v="0"/>
    <n v="0"/>
    <n v="0"/>
    <n v="0"/>
    <n v="0"/>
    <n v="0"/>
    <n v="0"/>
    <n v="0"/>
    <n v="0"/>
    <n v="0"/>
    <n v="0"/>
    <n v="0"/>
    <n v="0"/>
    <n v="137811.21850678793"/>
    <n v="0"/>
    <n v="0"/>
    <n v="0"/>
    <m/>
    <n v="0"/>
    <n v="0"/>
    <m/>
    <n v="734841.59985920193"/>
  </r>
  <r>
    <s v="910150028"/>
    <s v="CMC DE BLIGNY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2812.9546412376899"/>
    <n v="52377.303000000073"/>
    <n v="79269.303468688566"/>
    <n v="0"/>
    <m/>
    <n v="0"/>
    <n v="0"/>
    <m/>
    <n v="134459.56110992632"/>
  </r>
  <r>
    <s v="910300144"/>
    <s v="CMCO D EVRY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6010.875"/>
    <n v="0"/>
    <n v="7125.0922064810529"/>
    <n v="0"/>
    <m/>
    <n v="0"/>
    <n v="0"/>
    <m/>
    <n v="13135.967206481053"/>
  </r>
  <r>
    <s v="910300177"/>
    <s v="CLINIQUE DE L'YVETT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4623.75"/>
    <n v="0"/>
    <n v="0"/>
    <n v="0"/>
    <m/>
    <n v="0"/>
    <n v="0"/>
    <m/>
    <n v="4623.75"/>
  </r>
  <r>
    <s v="910300219"/>
    <s v="HOPITAL PRIVE JACQUES CARTIER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6970.8040000000037"/>
    <n v="8181.7778115631845"/>
    <n v="0"/>
    <m/>
    <n v="0"/>
    <n v="0"/>
    <m/>
    <n v="15152.581811563188"/>
  </r>
  <r>
    <s v="910300326"/>
    <s v="CLINIQUE PASTEUR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1849.5"/>
    <n v="0"/>
    <n v="0"/>
    <n v="0"/>
    <m/>
    <n v="0"/>
    <n v="0"/>
    <m/>
    <n v="1849.5"/>
  </r>
  <r>
    <s v="910803543"/>
    <s v="HOPITAL PRIVÉ CLAUDE GALIEN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462.375"/>
    <n v="0"/>
    <n v="0"/>
    <n v="0"/>
    <m/>
    <n v="0"/>
    <n v="0"/>
    <m/>
    <n v="462.375"/>
  </r>
  <r>
    <s v="920000460"/>
    <s v="CLCC RENE HUGUENIN INSTITUT CURIE"/>
    <s v="CLCC"/>
    <x v="7"/>
    <n v="0"/>
    <n v="0"/>
    <n v="0"/>
    <n v="0"/>
    <n v="0"/>
    <n v="0"/>
    <n v="0"/>
    <n v="0"/>
    <n v="0"/>
    <n v="0"/>
    <n v="0"/>
    <n v="0"/>
    <n v="0"/>
    <n v="0"/>
    <n v="0"/>
    <n v="0"/>
    <n v="18800.074802566189"/>
    <n v="108906.48199999996"/>
    <n v="193839.65276436074"/>
    <n v="0"/>
    <m/>
    <n v="0"/>
    <n v="0"/>
    <m/>
    <n v="321546.20956692687"/>
  </r>
  <r>
    <s v="920000643"/>
    <s v="INSTITUT HOSPITALIER FRANCO-BRITANIQUE - SITE KLEBER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1387.125"/>
    <n v="25315.695"/>
    <n v="30875.505668281385"/>
    <n v="0"/>
    <m/>
    <n v="0"/>
    <n v="0"/>
    <m/>
    <n v="57578.325668281381"/>
  </r>
  <r>
    <s v="920000650"/>
    <s v="HOPITAL FOCH"/>
    <s v="EBNL"/>
    <x v="7"/>
    <n v="9977192.5773324352"/>
    <n v="579256.19054531364"/>
    <n v="144814.04763632841"/>
    <n v="513600"/>
    <n v="0"/>
    <n v="240354.16349643495"/>
    <n v="0"/>
    <n v="0"/>
    <n v="0"/>
    <n v="0"/>
    <n v="0"/>
    <n v="0"/>
    <n v="0"/>
    <n v="0"/>
    <n v="0"/>
    <n v="0"/>
    <n v="1052110.4323240865"/>
    <n v="198648.29999999958"/>
    <n v="442468.94183569861"/>
    <n v="0"/>
    <m/>
    <n v="0"/>
    <n v="0"/>
    <m/>
    <n v="13148444.653170295"/>
  </r>
  <r>
    <s v="920000684"/>
    <s v="CENTRE CHIRURGICAL MARIE LANNELONGUE"/>
    <s v="EBNL"/>
    <x v="7"/>
    <n v="4217322.6505354224"/>
    <n v="0"/>
    <n v="0"/>
    <n v="0"/>
    <n v="0"/>
    <n v="170765.95816083511"/>
    <n v="0"/>
    <n v="0"/>
    <n v="46200"/>
    <n v="0"/>
    <n v="0"/>
    <n v="0"/>
    <n v="0"/>
    <n v="0"/>
    <n v="0"/>
    <n v="0"/>
    <n v="257742.51277961384"/>
    <n v="0"/>
    <n v="9799.3622535204468"/>
    <n v="0"/>
    <m/>
    <n v="0"/>
    <n v="0"/>
    <m/>
    <n v="4701830.4837293923"/>
  </r>
  <r>
    <s v="920008539"/>
    <s v="HÔPITAL AMERICAIN 2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6010.875"/>
    <n v="3928.3199999999924"/>
    <n v="6412.6417527111789"/>
    <n v="0"/>
    <m/>
    <n v="0"/>
    <n v="0"/>
    <m/>
    <n v="16351.836752711171"/>
  </r>
  <r>
    <s v="920026374"/>
    <s v="CHI DE COURBEVOIE-NEUILLY-PUTEAUX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11593.565965891268"/>
    <n v="0"/>
    <n v="0"/>
    <n v="0"/>
    <m/>
    <n v="0"/>
    <n v="0"/>
    <m/>
    <n v="11593.565965891268"/>
  </r>
  <r>
    <s v="920110020"/>
    <s v="CASH DE NANTERRE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37106.616882674934"/>
    <n v="0"/>
    <n v="0"/>
    <n v="0"/>
    <m/>
    <n v="0"/>
    <n v="0"/>
    <m/>
    <n v="37106.616882674934"/>
  </r>
  <r>
    <s v="920300043"/>
    <s v="HOPITAL PRIVE D ANTONY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2311.875"/>
    <n v="64919.776999999885"/>
    <n v="113986.80562171816"/>
    <n v="0"/>
    <m/>
    <n v="0"/>
    <n v="0"/>
    <m/>
    <n v="181218.45762171806"/>
  </r>
  <r>
    <n v="920300597"/>
    <s v="CLINIQUE DE MEUDON LA FORET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920300597"/>
    <s v="CLINIQUE DE MEUDON LA FORET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6983.619999999999"/>
    <n v="14250.192575028523"/>
    <n v="0"/>
    <m/>
    <n v="0"/>
    <n v="0"/>
    <m/>
    <n v="21233.812575028522"/>
  </r>
  <r>
    <s v="920300761"/>
    <s v="CLINIQUE HARTMANN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25893"/>
    <n v="51795.290000000037"/>
    <n v="115664.39839221031"/>
    <n v="0"/>
    <m/>
    <n v="0"/>
    <n v="0"/>
    <m/>
    <n v="193352.68839221034"/>
  </r>
  <r>
    <s v="920300936"/>
    <s v="CENTRE CHIRURGICAL VAL D'OR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920301033"/>
    <s v="CLINIQUE DE LA PORTE DE ST CLOUD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50861.25"/>
    <n v="25024.649999999965"/>
    <n v="60325.857404963914"/>
    <n v="0"/>
    <m/>
    <n v="0"/>
    <n v="0"/>
    <m/>
    <n v="136211.75740496389"/>
  </r>
  <r>
    <s v="920810736"/>
    <s v="CLINIQUE AMBROISE PARE"/>
    <s v="Clinique"/>
    <x v="7"/>
    <n v="347718.0608223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347718.0608223704"/>
  </r>
  <r>
    <s v="920813623"/>
    <s v="SANTE SERVICE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14047.234999999986"/>
    <n v="47221.672825104084"/>
    <n v="0"/>
    <m/>
    <n v="0"/>
    <n v="0"/>
    <m/>
    <n v="61268.90782510407"/>
  </r>
  <r>
    <s v="930021480"/>
    <s v="GROUPE HOSPITALIER INTERCOMMUNAL LE RAINCY - MONTFERMEIL"/>
    <s v="CH"/>
    <x v="7"/>
    <n v="613710.21598500095"/>
    <n v="0"/>
    <n v="0"/>
    <n v="0"/>
    <n v="0"/>
    <n v="0"/>
    <n v="0"/>
    <n v="0"/>
    <n v="0"/>
    <n v="0"/>
    <n v="0"/>
    <n v="0"/>
    <n v="0"/>
    <n v="0"/>
    <n v="0"/>
    <n v="0"/>
    <n v="106596.62987149195"/>
    <n v="128180"/>
    <n v="331959.43606310495"/>
    <n v="0"/>
    <m/>
    <n v="0"/>
    <n v="0"/>
    <m/>
    <n v="1180446.2819195979"/>
  </r>
  <r>
    <s v="930110036"/>
    <s v="CH ANDRE GREGOIRE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10891.876076191866"/>
    <n v="0"/>
    <n v="1209.255847866234"/>
    <n v="0"/>
    <m/>
    <n v="0"/>
    <n v="0"/>
    <m/>
    <n v="12101.1319240581"/>
  </r>
  <r>
    <s v="930110051"/>
    <s v="CH DE ST-DENIS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293360.91885336791"/>
    <n v="12657.889999999985"/>
    <n v="41800.782541854918"/>
    <n v="0"/>
    <m/>
    <n v="0"/>
    <n v="0"/>
    <m/>
    <n v="347819.59139522281"/>
  </r>
  <r>
    <s v="930110069"/>
    <s v="CH ROBERT BALLANGER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68935.62910628652"/>
    <n v="56381.089999999851"/>
    <n v="113266.25268461197"/>
    <n v="0"/>
    <m/>
    <n v="0"/>
    <n v="0"/>
    <m/>
    <n v="238582.97179089836"/>
  </r>
  <r>
    <n v="930140025"/>
    <s v="EPS VILLE-EVRARD"/>
    <s v="EPSM"/>
    <x v="7"/>
    <n v="277971.86435271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277971.86435271235"/>
  </r>
  <r>
    <s v="930150032"/>
    <s v="MATERNITE DES LILAS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2375.3249999999998"/>
    <n v="0"/>
    <n v="0"/>
    <n v="0"/>
    <m/>
    <n v="0"/>
    <n v="0"/>
    <m/>
    <n v="2375.3249999999998"/>
  </r>
  <r>
    <s v="930300025"/>
    <s v="HÔPITAL EUROPEEN LA ROSERAI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107582.35"/>
    <n v="43933.685576965006"/>
    <n v="0"/>
    <m/>
    <n v="0"/>
    <n v="0"/>
    <m/>
    <n v="151516.03557696502"/>
  </r>
  <r>
    <s v="930300553"/>
    <s v="CLINIQUE DE L'ESTRE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924.75"/>
    <n v="0"/>
    <n v="0"/>
    <n v="0"/>
    <m/>
    <n v="0"/>
    <n v="0"/>
    <m/>
    <n v="924.75"/>
  </r>
  <r>
    <s v="930300645"/>
    <s v="CENTRE CARDIOLOGIQUE DU NORD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.6301895191561"/>
    <n v="0"/>
    <m/>
    <n v="0"/>
    <n v="0"/>
    <m/>
    <n v="1450.6301895191561"/>
  </r>
  <r>
    <s v="940000649"/>
    <s v="HOPITAL SAINT-CAMILLE - BRY S/MARNE"/>
    <s v="EBNL"/>
    <x v="7"/>
    <n v="404864.12567687727"/>
    <n v="0"/>
    <n v="0"/>
    <n v="0"/>
    <n v="0"/>
    <n v="0"/>
    <n v="0"/>
    <n v="0"/>
    <n v="0"/>
    <n v="0"/>
    <n v="0"/>
    <n v="0"/>
    <n v="0"/>
    <n v="0"/>
    <n v="0"/>
    <n v="0"/>
    <n v="14441.442992486762"/>
    <n v="0"/>
    <n v="117839.62990378056"/>
    <n v="0"/>
    <m/>
    <n v="0"/>
    <n v="0"/>
    <m/>
    <n v="537145.19857314462"/>
  </r>
  <r>
    <s v="940000656"/>
    <s v="HOPITAL GUSTAVE ROUSSY - CHEVILLY"/>
    <s v="EBNL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3270.23181994911"/>
    <n v="0"/>
    <m/>
    <n v="0"/>
    <n v="0"/>
    <m/>
    <n v="343270.23181994911"/>
  </r>
  <r>
    <s v="940000664"/>
    <s v="GUSTAVE ROUSSY"/>
    <s v="CLCC"/>
    <x v="7"/>
    <n v="30631621.156792693"/>
    <n v="1763766.2099532296"/>
    <n v="440941.55248830741"/>
    <n v="1250400"/>
    <n v="0"/>
    <n v="285283.17069647752"/>
    <n v="0"/>
    <n v="0"/>
    <n v="0"/>
    <n v="881384"/>
    <n v="0"/>
    <n v="0"/>
    <n v="0"/>
    <n v="0"/>
    <n v="0"/>
    <n v="0"/>
    <n v="4774584.6367502064"/>
    <n v="654999"/>
    <n v="1677232.007156427"/>
    <n v="216643.26666666666"/>
    <m/>
    <n v="0"/>
    <n v="3000"/>
    <m/>
    <n v="42579855.000504002"/>
  </r>
  <r>
    <s v="940016819"/>
    <s v="LES HOPITAUX DE SAINT MAURICE"/>
    <s v="CH"/>
    <x v="7"/>
    <n v="534577.62009468966"/>
    <n v="0"/>
    <n v="0"/>
    <n v="0"/>
    <n v="0"/>
    <n v="0"/>
    <n v="0"/>
    <n v="0"/>
    <n v="0"/>
    <n v="0"/>
    <n v="0"/>
    <n v="0"/>
    <n v="0"/>
    <n v="0"/>
    <n v="0"/>
    <n v="0"/>
    <n v="10530.313577977673"/>
    <n v="0"/>
    <n v="0"/>
    <n v="0"/>
    <m/>
    <n v="0"/>
    <n v="0"/>
    <m/>
    <n v="545107.93367266736"/>
  </r>
  <r>
    <s v="940110018"/>
    <s v="CH INTERCOMMUNAL DE CRETEIL"/>
    <s v="CH"/>
    <x v="7"/>
    <n v="5650034.5281211231"/>
    <n v="0"/>
    <n v="0"/>
    <n v="513600"/>
    <n v="0"/>
    <n v="304654.08127766289"/>
    <n v="0"/>
    <n v="0"/>
    <n v="0"/>
    <n v="0"/>
    <n v="0"/>
    <n v="0"/>
    <n v="0"/>
    <n v="0"/>
    <n v="0"/>
    <n v="0"/>
    <n v="80736.66654568426"/>
    <n v="144800.45900000003"/>
    <n v="258844.48902005679"/>
    <n v="0"/>
    <m/>
    <n v="0"/>
    <n v="0"/>
    <m/>
    <n v="6952670.2239645272"/>
  </r>
  <r>
    <s v="940110042"/>
    <s v="CHI DE VILLENEUVE-ST-GEORGES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20445.23472037508"/>
    <n v="9264.2200000000012"/>
    <n v="38176.433271673384"/>
    <n v="0"/>
    <m/>
    <n v="0"/>
    <n v="0"/>
    <m/>
    <n v="67885.887992048461"/>
  </r>
  <r>
    <s v="940300031"/>
    <s v="HÔPITAL PRIVÉ PAUL D'EGIN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2311.875"/>
    <n v="5237.7399999999907"/>
    <n v="8550.1563553492306"/>
    <n v="0"/>
    <m/>
    <n v="0"/>
    <n v="0"/>
    <m/>
    <n v="16099.771355349221"/>
  </r>
  <r>
    <s v="940300270"/>
    <s v="HÔPITAL PRIVÉ ARMAND BRILLARD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6768.18"/>
    <n v="8725.9999143266068"/>
    <n v="0"/>
    <m/>
    <n v="0"/>
    <n v="0"/>
    <m/>
    <n v="15494.179914326607"/>
  </r>
  <r>
    <s v="940300445"/>
    <s v="HÔPITAL PRIVÉ DE THIAIS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20369.02"/>
    <n v="9500.1882385061035"/>
    <n v="0"/>
    <m/>
    <n v="0"/>
    <n v="0"/>
    <m/>
    <n v="29869.208238506104"/>
  </r>
  <r>
    <n v="940813033"/>
    <s v="CLINIQUE DE BERCY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950013870"/>
    <s v="G.H.E.M. - HOPITAL SIMONE VEIL"/>
    <s v="CH"/>
    <x v="7"/>
    <n v="274134.5400430531"/>
    <n v="0"/>
    <n v="0"/>
    <n v="0"/>
    <n v="0"/>
    <n v="0"/>
    <n v="0"/>
    <n v="0"/>
    <n v="0"/>
    <n v="0"/>
    <n v="0"/>
    <n v="0"/>
    <n v="0"/>
    <n v="0"/>
    <n v="0"/>
    <n v="0"/>
    <n v="28350.309642955614"/>
    <n v="78620.494000000064"/>
    <n v="233855.17671756182"/>
    <n v="0"/>
    <m/>
    <n v="0"/>
    <n v="0"/>
    <m/>
    <n v="614960.52040357061"/>
  </r>
  <r>
    <s v="950110015"/>
    <s v="CH VICTOR DUPOUY"/>
    <s v="CH"/>
    <x v="7"/>
    <n v="1343037.0273510178"/>
    <n v="0"/>
    <n v="0"/>
    <n v="0"/>
    <n v="0"/>
    <n v="0"/>
    <n v="0"/>
    <n v="0"/>
    <n v="0"/>
    <n v="0"/>
    <n v="0"/>
    <n v="0"/>
    <n v="0"/>
    <n v="32429"/>
    <n v="0"/>
    <n v="0"/>
    <n v="185325.00504950443"/>
    <n v="15911.18200000003"/>
    <n v="457617.5991744416"/>
    <n v="0"/>
    <m/>
    <n v="0"/>
    <n v="0"/>
    <m/>
    <n v="2034319.8135749637"/>
  </r>
  <r>
    <s v="950110049"/>
    <s v="CH DE GONESSE"/>
    <s v="CH"/>
    <x v="7"/>
    <n v="0"/>
    <n v="0"/>
    <n v="0"/>
    <n v="0"/>
    <n v="0"/>
    <n v="0"/>
    <n v="0"/>
    <n v="0"/>
    <n v="0"/>
    <n v="0"/>
    <n v="0"/>
    <n v="0"/>
    <n v="0"/>
    <n v="0"/>
    <n v="0"/>
    <n v="0"/>
    <n v="32265.347424807944"/>
    <n v="4319.8509999999951"/>
    <n v="0"/>
    <n v="0"/>
    <m/>
    <n v="0"/>
    <n v="0"/>
    <m/>
    <n v="36585.198424807939"/>
  </r>
  <r>
    <s v="950110080"/>
    <s v="CH RENE DUBOS"/>
    <s v="CH"/>
    <x v="7"/>
    <n v="1800783.3317009695"/>
    <n v="0"/>
    <n v="0"/>
    <n v="0"/>
    <n v="0"/>
    <n v="0"/>
    <n v="0"/>
    <n v="0"/>
    <n v="0"/>
    <n v="0"/>
    <n v="0"/>
    <n v="0"/>
    <n v="0"/>
    <n v="0"/>
    <n v="0"/>
    <n v="0"/>
    <n v="371954.16246084584"/>
    <n v="149362.94900000002"/>
    <n v="0"/>
    <n v="0"/>
    <m/>
    <n v="0"/>
    <n v="0"/>
    <m/>
    <n v="2322100.4431618154"/>
  </r>
  <r>
    <s v="950300244"/>
    <s v="CLINIQUE SAINTE MARIE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4161.375"/>
    <n v="9602.5199999999968"/>
    <n v="23037.905873565509"/>
    <n v="0"/>
    <m/>
    <n v="0"/>
    <n v="0"/>
    <m/>
    <n v="36801.800873565502"/>
  </r>
  <r>
    <s v="950807982"/>
    <s v="CLINIQUE CLAUDE BERNARD"/>
    <s v="Clinique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140000035"/>
    <s v="CENTRE HOSPITALIER DE LISIEUX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12291.478550609922"/>
    <n v="28845.998000000138"/>
    <n v="143634.84832056754"/>
    <n v="0"/>
    <m/>
    <n v="0"/>
    <n v="0"/>
    <m/>
    <n v="184772.32487117761"/>
  </r>
  <r>
    <s v="140000092"/>
    <s v="CH BAYEUX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2125.5250600540876"/>
    <n v="69254.78"/>
    <n v="49739.175694805643"/>
    <n v="0"/>
    <m/>
    <n v="0"/>
    <n v="0"/>
    <m/>
    <n v="121119.48075485973"/>
  </r>
  <r>
    <s v="140000100"/>
    <s v="CHU COTE DE NACRE - CAEN"/>
    <s v="CHR/U"/>
    <x v="8"/>
    <n v="21077598.348042097"/>
    <n v="652094.31203924713"/>
    <n v="163023.57800981178"/>
    <n v="480000"/>
    <n v="0"/>
    <n v="0"/>
    <n v="0"/>
    <n v="0"/>
    <n v="0"/>
    <n v="50000"/>
    <n v="135708"/>
    <n v="0"/>
    <n v="0"/>
    <n v="0"/>
    <n v="0"/>
    <n v="0"/>
    <n v="4008060.4062008588"/>
    <n v="258035.95799999987"/>
    <n v="725145.63230412849"/>
    <n v="0"/>
    <m/>
    <n v="289411.47829680634"/>
    <n v="1000"/>
    <m/>
    <n v="27840077.71289295"/>
  </r>
  <r>
    <s v="140000159"/>
    <s v="CH VIRE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18668.573000000004"/>
    <n v="30008.828888450538"/>
    <n v="0"/>
    <m/>
    <n v="0"/>
    <n v="0"/>
    <m/>
    <n v="48677.401888450542"/>
  </r>
  <r>
    <s v="140000555"/>
    <s v="CENTRE FRANCOIS BACLESSE - CAEN"/>
    <s v="CLCC"/>
    <x v="8"/>
    <n v="3558597.3770506945"/>
    <n v="267510.51361746603"/>
    <n v="66877.628404366507"/>
    <n v="0"/>
    <n v="0"/>
    <n v="251585.94691766403"/>
    <n v="0"/>
    <n v="0"/>
    <n v="0"/>
    <n v="0"/>
    <n v="0"/>
    <n v="0"/>
    <n v="0"/>
    <n v="0"/>
    <n v="0"/>
    <n v="0"/>
    <n v="3131530.110004751"/>
    <n v="191570.60000000009"/>
    <n v="359389.77430534834"/>
    <n v="0"/>
    <m/>
    <n v="0"/>
    <n v="0"/>
    <m/>
    <n v="7827061.9503002902"/>
  </r>
  <r>
    <s v="140016155"/>
    <s v="HAD BAYEUX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14822.16"/>
    <n v="10081.621202083581"/>
    <n v="0"/>
    <m/>
    <n v="0"/>
    <n v="0"/>
    <m/>
    <n v="24903.781202083581"/>
  </r>
  <r>
    <s v="140016759"/>
    <s v="POLYCLINIQUE DU PARC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11057.439999999973"/>
    <n v="22167.326809778719"/>
    <n v="0"/>
    <m/>
    <n v="0"/>
    <n v="0"/>
    <m/>
    <n v="33224.766809778695"/>
  </r>
  <r>
    <s v="140017237"/>
    <s v="CHP ST MARTIN CAEN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6.7062466401076"/>
    <n v="0"/>
    <m/>
    <n v="0"/>
    <n v="0"/>
    <m/>
    <n v="2416.7062466401076"/>
  </r>
  <r>
    <s v="270000086"/>
    <s v="CH GISORS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3252.3649709432302"/>
    <n v="0"/>
    <n v="0"/>
    <n v="0"/>
    <m/>
    <n v="0"/>
    <n v="0"/>
    <m/>
    <n v="3252.3649709432302"/>
  </r>
  <r>
    <s v="270000326"/>
    <s v="CLINIQUE CHIRURGICALE PASTEUR EVREUX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10957.329999999998"/>
    <n v="22800.373416577015"/>
    <n v="0"/>
    <m/>
    <n v="0"/>
    <n v="0"/>
    <m/>
    <n v="33757.703416577016"/>
  </r>
  <r>
    <s v="270023724"/>
    <s v="CHI EVREUX-VERNON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64515.132728065044"/>
    <n v="184273.89999999991"/>
    <n v="352866.29169063823"/>
    <n v="0"/>
    <m/>
    <n v="0"/>
    <n v="0"/>
    <m/>
    <n v="601655.32441870321"/>
  </r>
  <r>
    <s v="500000013"/>
    <s v="CH PUBLIC DU COTENTIN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165874.85539927799"/>
    <n v="41533.831999999995"/>
    <n v="77625.501653179919"/>
    <n v="0"/>
    <m/>
    <n v="0"/>
    <n v="0"/>
    <m/>
    <n v="285034.18905245792"/>
  </r>
  <r>
    <s v="500000054"/>
    <s v="CH AVRANCHES-GRANVILLE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31952.987181109806"/>
    <n v="90771.460000000094"/>
    <n v="134165.60737310388"/>
    <n v="0"/>
    <m/>
    <n v="0"/>
    <n v="0"/>
    <m/>
    <n v="256890.05455421377"/>
  </r>
  <r>
    <s v="500000112"/>
    <s v="CH MEMORIAL DE SAINT-LO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21818.048890415517"/>
    <n v="63388.790000000037"/>
    <n v="67205.263250101751"/>
    <n v="0"/>
    <m/>
    <n v="0"/>
    <n v="0"/>
    <m/>
    <n v="152412.10214051732"/>
  </r>
  <r>
    <s v="610780074"/>
    <s v="CENTRE HOSPITALIER L'AIGLE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7878.0059824258033"/>
    <n v="0"/>
    <n v="0"/>
    <n v="0"/>
    <m/>
    <n v="0"/>
    <n v="0"/>
    <m/>
    <n v="7878.0059824258033"/>
  </r>
  <r>
    <s v="610780082"/>
    <s v="CENTRE HOSPITALIER ALENCON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14936.137473765524"/>
    <n v="0"/>
    <n v="24700.469831156461"/>
    <n v="0"/>
    <m/>
    <n v="0"/>
    <n v="0"/>
    <m/>
    <n v="39636.607304921985"/>
  </r>
  <r>
    <s v="610780090"/>
    <s v="CENTRE HOSPITALIER ARGENTAN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5340.2252145988523"/>
    <n v="18914.020000000019"/>
    <n v="45417.418659268398"/>
    <n v="0"/>
    <m/>
    <n v="0"/>
    <n v="0"/>
    <m/>
    <n v="69671.663873867277"/>
  </r>
  <r>
    <s v="610780124"/>
    <s v="CENTRE HOSPITALIER MORTAGNE AU PERCH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823.29842727169387"/>
    <n v="0"/>
    <n v="0"/>
    <n v="0"/>
    <m/>
    <n v="0"/>
    <n v="0"/>
    <m/>
    <n v="823.29842727169387"/>
  </r>
  <r>
    <s v="610780165"/>
    <s v="CENTRE HOSPITALIER JACQUES MONOD - FLERS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26965.722311684796"/>
    <n v="32161.500000000058"/>
    <n v="52052.240022029851"/>
    <n v="0"/>
    <m/>
    <n v="0"/>
    <n v="0"/>
    <m/>
    <n v="111179.46233371471"/>
  </r>
  <r>
    <s v="610790594"/>
    <s v="CH INTERCOMMUNAL DES ANDAINES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628.31456436535757"/>
    <n v="0"/>
    <n v="0"/>
    <n v="0"/>
    <m/>
    <n v="0"/>
    <n v="0"/>
    <m/>
    <n v="628.31456436535757"/>
  </r>
  <r>
    <s v="760000166"/>
    <s v="CLCC HENRI BECQUEREL ROUEN"/>
    <s v="CLCC"/>
    <x v="8"/>
    <n v="2731542.8669845145"/>
    <n v="0"/>
    <n v="0"/>
    <n v="0"/>
    <n v="0"/>
    <n v="218308.93138855806"/>
    <n v="0"/>
    <n v="0"/>
    <n v="0"/>
    <n v="0"/>
    <n v="31472"/>
    <n v="0"/>
    <n v="0"/>
    <n v="0"/>
    <n v="0"/>
    <n v="0"/>
    <n v="1432287.302144506"/>
    <n v="289832.07999999984"/>
    <n v="506231.48709589551"/>
    <n v="0"/>
    <m/>
    <n v="0"/>
    <n v="0"/>
    <m/>
    <n v="5209674.6676134737"/>
  </r>
  <r>
    <s v="760021329"/>
    <s v="HOPITAL PRIVE DE L'ESTUAIRE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60024042"/>
    <s v="CHI ELBEUF-LOUVIERS VAL DE REUIL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42731.280000000028"/>
    <n v="50144.095809959224"/>
    <n v="0"/>
    <m/>
    <n v="0"/>
    <n v="0"/>
    <m/>
    <n v="92875.375809959252"/>
  </r>
  <r>
    <s v="760025312"/>
    <s v="CLINIQUE MATHILDE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60780023"/>
    <s v="CH DIEPPE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157216.33918211501"/>
    <n v="20458.33600000001"/>
    <n v="37068.366642263434"/>
    <n v="0"/>
    <m/>
    <n v="0"/>
    <n v="0"/>
    <m/>
    <n v="214743.04182437845"/>
  </r>
  <r>
    <s v="760780239"/>
    <s v="CHU ROUEN"/>
    <s v="CHR/U"/>
    <x v="8"/>
    <n v="24427855.410992064"/>
    <n v="981142.74452298926"/>
    <n v="245285.68613074732"/>
    <n v="480000"/>
    <n v="0"/>
    <n v="235961.99421200342"/>
    <n v="0"/>
    <n v="72550"/>
    <n v="229934"/>
    <n v="0"/>
    <n v="32937"/>
    <n v="0"/>
    <n v="0"/>
    <n v="87201"/>
    <n v="38706"/>
    <n v="0"/>
    <n v="5972239.2189311394"/>
    <n v="693198.45399999991"/>
    <n v="1403169.4620116754"/>
    <n v="108321.63333333333"/>
    <m/>
    <n v="260616.58039331145"/>
    <n v="4000"/>
    <m/>
    <n v="35273119.184527263"/>
  </r>
  <r>
    <s v="760780270"/>
    <s v="CHS DU ROUVRAY SOTTEVILLE-LES-ROUEN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60780510"/>
    <s v="CLINIQUE DU CEDRE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60780619"/>
    <s v="CLINIQUE SAINT-HILAIRE ROUEN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8438.5899999999983"/>
    <n v="23037.938521831184"/>
    <n v="0"/>
    <m/>
    <n v="0"/>
    <n v="0"/>
    <m/>
    <n v="31476.528521831184"/>
  </r>
  <r>
    <s v="760780726"/>
    <s v="CH LE HAVRE"/>
    <s v="CH"/>
    <x v="8"/>
    <n v="1025582.9006239921"/>
    <n v="0"/>
    <n v="0"/>
    <n v="0"/>
    <n v="0"/>
    <n v="0"/>
    <n v="0"/>
    <n v="0"/>
    <n v="0"/>
    <n v="0"/>
    <n v="0"/>
    <n v="0"/>
    <n v="0"/>
    <n v="0"/>
    <n v="0"/>
    <n v="0"/>
    <n v="431665.67308161955"/>
    <n v="116577.18400000012"/>
    <n v="139841.70425196996"/>
    <n v="0"/>
    <m/>
    <n v="0"/>
    <n v="0"/>
    <m/>
    <n v="1713667.4619575818"/>
  </r>
  <r>
    <s v="760780734"/>
    <s v="CHIC DU PAYS DES HAUTES FALAISES"/>
    <s v="CH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224.247678725354"/>
    <n v="0"/>
    <m/>
    <n v="0"/>
    <n v="0"/>
    <m/>
    <n v="57224.247678725354"/>
  </r>
  <r>
    <s v="760780791"/>
    <s v="CLINIQUE DES ORMEAUX"/>
    <s v="Clinique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6983.6600000000035"/>
    <n v="14250.274195692746"/>
    <n v="0"/>
    <m/>
    <n v="0"/>
    <n v="0"/>
    <m/>
    <n v="21233.934195692749"/>
  </r>
  <r>
    <s v="760783035"/>
    <s v="HOPITAL-HAD DE BOIS-GUILLAUME"/>
    <s v="EBNL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3956.68"/>
    <n v="5624.2595950252908"/>
    <n v="0"/>
    <m/>
    <n v="0"/>
    <n v="0"/>
    <m/>
    <n v="9580.9395950252911"/>
  </r>
  <r>
    <s v="160000451"/>
    <s v="CENTRE HOSPITALIER D'ANGOULEM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4979.1482531437141"/>
    <n v="39165"/>
    <n v="91217.213806235202"/>
    <n v="0"/>
    <m/>
    <n v="0"/>
    <n v="0"/>
    <m/>
    <n v="135361.36205937891"/>
  </r>
  <r>
    <s v="160013207"/>
    <s v="CENTRE CLINICAL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4161.375"/>
    <n v="1995"/>
    <n v="0"/>
    <n v="0"/>
    <m/>
    <n v="0"/>
    <n v="0"/>
    <m/>
    <n v="6156.375"/>
  </r>
  <r>
    <s v="160014411"/>
    <s v="CENTRE HOSP INTERCOMMUNAL DU PAYS DE COGNAC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.3238348668724"/>
    <n v="0"/>
    <m/>
    <n v="0"/>
    <n v="0"/>
    <m/>
    <n v="546.3238348668724"/>
  </r>
  <r>
    <s v="170024194"/>
    <s v="GROUPE HOSPITALIER LA ROCHELLE-RE-AUNIS"/>
    <s v="CH"/>
    <x v="9"/>
    <n v="800477.41499238973"/>
    <n v="0"/>
    <n v="0"/>
    <n v="0"/>
    <n v="0"/>
    <n v="0"/>
    <n v="0"/>
    <n v="0"/>
    <n v="0"/>
    <n v="0"/>
    <n v="0"/>
    <n v="0"/>
    <n v="0"/>
    <n v="0"/>
    <n v="0"/>
    <n v="0"/>
    <n v="25314.132992665815"/>
    <n v="173394.63999999966"/>
    <n v="328986.57803742058"/>
    <n v="0"/>
    <m/>
    <n v="0"/>
    <n v="0"/>
    <m/>
    <n v="1328172.7660224759"/>
  </r>
  <r>
    <s v="170780050"/>
    <s v="CENTRE HOSPITALIER DE JONZAC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2.5894643882411"/>
    <n v="0"/>
    <m/>
    <n v="0"/>
    <n v="0"/>
    <m/>
    <n v="5462.5894643882411"/>
  </r>
  <r>
    <s v="170780175"/>
    <s v="CENTRE HOSPITALIER DE SAINTONG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69111.920000000027"/>
    <n v="121124.37681155042"/>
    <n v="0"/>
    <m/>
    <n v="0"/>
    <n v="0"/>
    <m/>
    <n v="190236.29681155045"/>
  </r>
  <r>
    <s v="170780191"/>
    <s v="CENTRE HOSPITALIER DE ROYAN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27352.661999999982"/>
    <n v="39900.726937607571"/>
    <n v="0"/>
    <m/>
    <n v="0"/>
    <n v="0"/>
    <m/>
    <n v="67253.388937607553"/>
  </r>
  <r>
    <s v="170780225"/>
    <s v="CENTRE HOSPITALIER DE ROCHEFORT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8495.6062630597917"/>
    <n v="18477.600000000006"/>
    <n v="30638.030345757852"/>
    <n v="0"/>
    <m/>
    <n v="0"/>
    <n v="0"/>
    <m/>
    <n v="57611.23660881765"/>
  </r>
  <r>
    <n v="170780613"/>
    <s v="CLINIQUE DU MAIL - LA ROCHELL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6473.25"/>
    <n v="0"/>
    <n v="0"/>
    <n v="0"/>
    <m/>
    <n v="0"/>
    <n v="0"/>
    <m/>
    <n v="6473.25"/>
  </r>
  <r>
    <s v="190000042"/>
    <s v="CENTRE HOSPITALIER DUBOIS BRIV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63849.284303538436"/>
    <n v="229494.30700000026"/>
    <n v="358072.88528758631"/>
    <n v="0"/>
    <m/>
    <n v="0"/>
    <n v="0"/>
    <m/>
    <n v="651416.47659112501"/>
  </r>
  <r>
    <s v="190000075"/>
    <s v="CENTRE HOSPITALIER D'USSEL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230780041"/>
    <s v="CENTRE HOSPITALIER DE GUERET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14134.242216002913"/>
    <n v="3000.2089999999998"/>
    <n v="7515.3320289695166"/>
    <n v="0"/>
    <m/>
    <n v="0"/>
    <n v="0"/>
    <m/>
    <n v="24649.78324497243"/>
  </r>
  <r>
    <s v="230780082"/>
    <s v="CENTRE MÉDICAL NATIONAL STE FEYRE"/>
    <s v="EBNL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43356.770000000019"/>
    <n v="118276.92893642685"/>
    <n v="0"/>
    <m/>
    <n v="0"/>
    <n v="0"/>
    <m/>
    <n v="161633.69893642687"/>
  </r>
  <r>
    <s v="240000059"/>
    <s v="CH BERGERAC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2180.3075188680496"/>
    <n v="0"/>
    <n v="2455.6964379339684"/>
    <n v="0"/>
    <m/>
    <n v="0"/>
    <n v="0"/>
    <m/>
    <n v="4636.0039568020184"/>
  </r>
  <r>
    <s v="240000117"/>
    <s v="CH DE PERIGUEUX"/>
    <s v="CH"/>
    <x v="9"/>
    <n v="334210.59902290232"/>
    <n v="0"/>
    <n v="0"/>
    <n v="0"/>
    <n v="0"/>
    <n v="0"/>
    <n v="0"/>
    <n v="0"/>
    <n v="0"/>
    <n v="0"/>
    <n v="0"/>
    <n v="0"/>
    <n v="0"/>
    <n v="0"/>
    <n v="0"/>
    <n v="0"/>
    <n v="6575.759735077555"/>
    <n v="287622"/>
    <n v="10816.778524637111"/>
    <n v="0"/>
    <m/>
    <n v="0"/>
    <n v="0"/>
    <m/>
    <n v="639225.13728261704"/>
  </r>
  <r>
    <s v="240000190"/>
    <s v="POLYCLINIQUE FRANCHEVILL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4623.75"/>
    <n v="11930.411000000007"/>
    <n v="17812.83825547939"/>
    <n v="0"/>
    <m/>
    <n v="0"/>
    <n v="0"/>
    <m/>
    <n v="34366.999255479401"/>
  </r>
  <r>
    <s v="330000332"/>
    <s v="HOPITAL SUBURBAIN DU BOUSCAT"/>
    <s v="EBNL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30000340"/>
    <s v="M.S.P.BX. BAGATELLE"/>
    <s v="EBNL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23828.628000000004"/>
    <n v="1998.0591681794531"/>
    <n v="0"/>
    <m/>
    <n v="0"/>
    <n v="0"/>
    <m/>
    <n v="25826.687168179458"/>
  </r>
  <r>
    <s v="330000662"/>
    <s v="INSTITUT BERGONIE"/>
    <s v="CLCC"/>
    <x v="9"/>
    <n v="5723902.8795526307"/>
    <n v="303043.83588483796"/>
    <n v="75760.958971209489"/>
    <n v="1080000"/>
    <n v="0"/>
    <n v="412694.19731638458"/>
    <n v="0"/>
    <n v="0"/>
    <n v="0"/>
    <n v="118000"/>
    <n v="44971"/>
    <n v="0"/>
    <n v="0"/>
    <n v="0"/>
    <n v="0"/>
    <n v="0"/>
    <n v="3613404.9367656149"/>
    <n v="129451.59300000011"/>
    <n v="311619.70529671322"/>
    <n v="0"/>
    <m/>
    <n v="0"/>
    <n v="0"/>
    <m/>
    <n v="11812849.106787393"/>
  </r>
  <r>
    <s v="330027509"/>
    <s v="CENTRE HOSPITALIER INTERCOMMUNAL SUD GIROND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30780081"/>
    <s v="CLINIQUE SAINT AUGUSTIN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68.9601185915617"/>
    <n v="0"/>
    <m/>
    <n v="0"/>
    <n v="0"/>
    <m/>
    <n v="8468.9601185915617"/>
  </r>
  <r>
    <s v="330780115"/>
    <s v="CLINIQUE TIVOLI - DUCOS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22987.75999999998"/>
    <n v="52013.200858337514"/>
    <n v="0"/>
    <m/>
    <n v="0"/>
    <n v="0"/>
    <m/>
    <n v="75000.960858337494"/>
  </r>
  <r>
    <s v="330780206"/>
    <s v="CLINIQUE D'ARCACHON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57.133580176918"/>
    <n v="0"/>
    <m/>
    <n v="0"/>
    <n v="0"/>
    <m/>
    <n v="13957.133580176918"/>
  </r>
  <r>
    <s v="330780263"/>
    <s v="POLYCLINIQUE BORDEAUX RIVE DROIT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2.3778600589721"/>
    <n v="0"/>
    <m/>
    <n v="0"/>
    <n v="0"/>
    <m/>
    <n v="4652.3778600589721"/>
  </r>
  <r>
    <s v="330780479"/>
    <s v="POLYCLINIQUE BX-NORD AQUITAIN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28375.862602350833"/>
    <n v="43990"/>
    <n v="91076.418160470246"/>
    <n v="0"/>
    <m/>
    <n v="0"/>
    <n v="0"/>
    <m/>
    <n v="163442.28076282109"/>
  </r>
  <r>
    <s v="330780511"/>
    <s v="CLINIQUE SAINTE ANN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75.238869546254"/>
    <n v="0"/>
    <m/>
    <n v="0"/>
    <n v="0"/>
    <m/>
    <n v="17575.238869546254"/>
  </r>
  <r>
    <s v="330780537"/>
    <s v="CLINIQUE MEDICO CHIRURGICALE WALLERSTEIN"/>
    <s v="EBNL"/>
    <x v="9"/>
    <n v="0"/>
    <n v="0"/>
    <n v="0"/>
    <n v="0"/>
    <n v="0"/>
    <n v="0"/>
    <n v="0"/>
    <n v="0"/>
    <n v="0"/>
    <n v="0"/>
    <n v="0"/>
    <n v="0"/>
    <n v="0"/>
    <n v="0"/>
    <n v="0"/>
    <n v="0"/>
    <n v="1242.6212678714724"/>
    <n v="0"/>
    <n v="0"/>
    <n v="0"/>
    <m/>
    <n v="0"/>
    <n v="0"/>
    <m/>
    <n v="1242.6212678714724"/>
  </r>
  <r>
    <s v="330781196"/>
    <s v="CHU HOPITAUX DE BORDEAUX"/>
    <s v="CHR/U"/>
    <x v="9"/>
    <n v="58195122.625857644"/>
    <n v="1628615.0041376753"/>
    <n v="382153.75103441882"/>
    <n v="725000"/>
    <n v="3230470.7826086953"/>
    <n v="845619.37793027807"/>
    <n v="0"/>
    <n v="0"/>
    <n v="251375"/>
    <n v="20500"/>
    <n v="183280"/>
    <n v="0"/>
    <n v="0"/>
    <n v="199840"/>
    <n v="28679"/>
    <n v="0"/>
    <n v="10815946.363036396"/>
    <n v="1120798.2260000007"/>
    <n v="2048728.7451714689"/>
    <n v="0"/>
    <m/>
    <n v="502991.92186835117"/>
    <n v="1000"/>
    <m/>
    <n v="80180120.797644928"/>
  </r>
  <r>
    <s v="330781204"/>
    <s v="CENTRE HOSPITALIER D'ARCACHON JEAN HAMEAU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2073.2314199170323"/>
    <n v="0"/>
    <n v="0"/>
    <n v="0"/>
    <m/>
    <n v="0"/>
    <n v="0"/>
    <m/>
    <n v="2073.2314199170323"/>
  </r>
  <r>
    <s v="330781253"/>
    <s v="CENTRE HOSPITALIER DE LIBOURN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30043.482089518126"/>
    <n v="69614.618999999948"/>
    <n v="77752.028374427347"/>
    <n v="0"/>
    <m/>
    <n v="0"/>
    <n v="0"/>
    <m/>
    <n v="177410.12946394543"/>
  </r>
  <r>
    <s v="330781287"/>
    <s v="CH CHARLES PERRENS"/>
    <s v="EPSM"/>
    <x v="9"/>
    <n v="1563930.5282258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563930.5282258028"/>
  </r>
  <r>
    <s v="330781402"/>
    <s v="POLYCLINIQUE DE BORDEAUX - TONDU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00011177"/>
    <s v="CENTRE HOSPITALIER DE MONT DE MARSAN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3042.6097273810196"/>
    <n v="62954.414999999979"/>
    <n v="95452.518234239571"/>
    <n v="0"/>
    <m/>
    <n v="0"/>
    <n v="0"/>
    <m/>
    <n v="161449.54296162055"/>
  </r>
  <r>
    <s v="400780193"/>
    <s v="CENTRE HOSPITALIER DE DAX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312599.68100000004"/>
    <n v="126043.62649255543"/>
    <n v="0"/>
    <m/>
    <n v="0"/>
    <n v="0"/>
    <m/>
    <n v="438643.30749255547"/>
  </r>
  <r>
    <s v="400780284"/>
    <s v="CLINIQUE ST-VINCENT DE PAUL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00780342"/>
    <s v="CAPIO CLINIQUE JEAN LE BON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3.4124932802151"/>
    <n v="0"/>
    <m/>
    <n v="0"/>
    <n v="0"/>
    <m/>
    <n v="4833.4124932802151"/>
  </r>
  <r>
    <s v="400780888"/>
    <s v="SANTE SERVICE DAX -HAD-"/>
    <s v="EBNL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5.00941730402553"/>
    <n v="0"/>
    <m/>
    <n v="0"/>
    <n v="0"/>
    <m/>
    <n v="575.00941730402553"/>
  </r>
  <r>
    <s v="470000027"/>
    <s v="CLINIQUE ESQUIROL - SAINT-HILAIR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70000159"/>
    <s v="CLINIQUE CALABET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11400"/>
    <n v="42855.495375483042"/>
    <n v="0"/>
    <m/>
    <n v="0"/>
    <n v="0"/>
    <m/>
    <n v="54255.495375483042"/>
  </r>
  <r>
    <s v="470000316"/>
    <s v="CENTRE HOSPITALIER AGEN"/>
    <s v="CH"/>
    <x v="9"/>
    <n v="0"/>
    <n v="0"/>
    <n v="0"/>
    <n v="0"/>
    <n v="0"/>
    <n v="0"/>
    <n v="0"/>
    <n v="0"/>
    <n v="0"/>
    <n v="0"/>
    <n v="0"/>
    <n v="0"/>
    <n v="0"/>
    <n v="122465"/>
    <n v="0"/>
    <n v="0"/>
    <n v="17101.979650035737"/>
    <n v="0"/>
    <n v="0"/>
    <n v="0"/>
    <m/>
    <n v="0"/>
    <n v="0"/>
    <m/>
    <n v="139566.97965003573"/>
  </r>
  <r>
    <s v="470016171"/>
    <s v="CH AGEN-NERAC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628.21462174048463"/>
    <n v="0"/>
    <n v="605.0131734681953"/>
    <n v="0"/>
    <m/>
    <n v="0"/>
    <n v="0"/>
    <m/>
    <n v="1233.2277952086799"/>
  </r>
  <r>
    <s v="640016580"/>
    <s v="CENTRE DE CARDIOLOGIE DU PAYS BASQUE"/>
    <s v="GCS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1.02878019978778"/>
    <n v="0"/>
    <m/>
    <n v="0"/>
    <n v="0"/>
    <m/>
    <n v="621.02878019978778"/>
  </r>
  <r>
    <s v="640018206"/>
    <s v="CAPIO CLINIQUE BELHARRA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1387.125"/>
    <n v="22405.850000000006"/>
    <n v="45838.262966009686"/>
    <n v="0"/>
    <m/>
    <n v="0"/>
    <n v="0"/>
    <m/>
    <n v="69631.237966009692"/>
  </r>
  <r>
    <s v="640780417"/>
    <s v="CHIC COTE BASQUE"/>
    <s v="CH"/>
    <x v="9"/>
    <n v="567057.93634457106"/>
    <n v="0"/>
    <n v="0"/>
    <n v="0"/>
    <n v="0"/>
    <n v="0"/>
    <n v="0"/>
    <n v="0"/>
    <n v="0"/>
    <n v="0"/>
    <n v="0"/>
    <n v="0"/>
    <n v="0"/>
    <n v="0"/>
    <n v="0"/>
    <n v="0"/>
    <n v="160794.69836678237"/>
    <n v="148733.75500000012"/>
    <n v="309131.54015855596"/>
    <n v="0"/>
    <m/>
    <n v="0"/>
    <n v="0"/>
    <m/>
    <n v="1185717.9298699095"/>
  </r>
  <r>
    <s v="640780433"/>
    <s v="CLINIQUE SAINT-ETIENNE ET PAYS BASQUE (CAPIO)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640780490"/>
    <s v="POLYCLINIQUE AGUILERA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462.375"/>
    <n v="5237.7299999999959"/>
    <n v="10687.675039020472"/>
    <n v="0"/>
    <m/>
    <n v="0"/>
    <n v="0"/>
    <m/>
    <n v="16387.780039020468"/>
  </r>
  <r>
    <s v="640780748"/>
    <s v="POLYCLINIQUE COTE BASQUE SUD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4364.7790000000023"/>
    <n v="0"/>
    <n v="0"/>
    <m/>
    <n v="0"/>
    <n v="0"/>
    <m/>
    <n v="4364.7790000000023"/>
  </r>
  <r>
    <n v="640780813"/>
    <s v="CENTRE HOSPITALIER D'ORTHEZ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639.32011707742231"/>
    <n v="0"/>
    <n v="0"/>
    <n v="0"/>
    <m/>
    <n v="0"/>
    <n v="0"/>
    <m/>
    <n v="639.32011707742231"/>
  </r>
  <r>
    <s v="640780821"/>
    <s v="CENTRE HOSPITALIER D'OLORON SAINTE MARI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91912.5"/>
    <n v="49315.205316625106"/>
    <n v="0"/>
    <m/>
    <n v="0"/>
    <n v="0"/>
    <m/>
    <n v="141227.7053166251"/>
  </r>
  <r>
    <s v="640780938"/>
    <s v="POLYCLINIQUE MARZET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34485"/>
    <n v="64617.267877547303"/>
    <n v="0"/>
    <m/>
    <n v="0"/>
    <n v="0"/>
    <m/>
    <n v="99102.267877547303"/>
  </r>
  <r>
    <s v="640781290"/>
    <s v="CENTRE HOSPITALIER DE PAU"/>
    <s v="CH"/>
    <x v="9"/>
    <n v="1280631.8625798074"/>
    <n v="0"/>
    <n v="0"/>
    <n v="0"/>
    <n v="0"/>
    <n v="0"/>
    <n v="0"/>
    <n v="0"/>
    <n v="0"/>
    <n v="0"/>
    <n v="0"/>
    <n v="0"/>
    <n v="0"/>
    <n v="0"/>
    <n v="0"/>
    <n v="0"/>
    <n v="70565.397495329235"/>
    <n v="106940.81200000003"/>
    <n v="198752.36952740204"/>
    <n v="0"/>
    <m/>
    <n v="0"/>
    <n v="0"/>
    <m/>
    <n v="1656890.4416025386"/>
  </r>
  <r>
    <s v="790000012"/>
    <s v="CENTRE HOSPITALIER GEORGES RENON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204311.19102008664"/>
    <n v="39210.319999999949"/>
    <n v="69393.774443739181"/>
    <n v="0"/>
    <m/>
    <n v="0"/>
    <n v="0"/>
    <m/>
    <n v="312915.2854638258"/>
  </r>
  <r>
    <s v="790006654"/>
    <s v="CH NORD DEUX-SEVRES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60010321"/>
    <s v="POLYCLNIQUE DE POITIERS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60013382"/>
    <s v="GROUPE HOSPITALIER NORD VIENNE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7262.1363652987475"/>
    <n v="0"/>
    <n v="18305.84665627663"/>
    <n v="0"/>
    <m/>
    <n v="0"/>
    <n v="0"/>
    <m/>
    <n v="25567.983021575375"/>
  </r>
  <r>
    <s v="860014208"/>
    <s v="CHR/U DE POITIERS"/>
    <s v="CHR/U"/>
    <x v="9"/>
    <n v="21273711.871823948"/>
    <n v="988666.00337887672"/>
    <n v="247166.50084471918"/>
    <n v="480000"/>
    <n v="0"/>
    <n v="254816.23950456158"/>
    <n v="0"/>
    <n v="0"/>
    <n v="187496"/>
    <n v="0"/>
    <n v="100327"/>
    <n v="0"/>
    <n v="0"/>
    <n v="0"/>
    <n v="0"/>
    <n v="0"/>
    <n v="4191981.9121026648"/>
    <n v="595096.38600000087"/>
    <n v="38408.293092499414"/>
    <n v="0"/>
    <m/>
    <n v="0"/>
    <n v="0"/>
    <m/>
    <n v="28357670.206747271"/>
  </r>
  <r>
    <s v="860780048"/>
    <s v="CH HENRI LABORIT"/>
    <s v="EPSM"/>
    <x v="9"/>
    <n v="629968.332038130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629968.33203813073"/>
  </r>
  <r>
    <s v="860780568"/>
    <s v="CLINIQUE DU FIEF DE GRIMOIRE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4623.75"/>
    <n v="0"/>
    <n v="0"/>
    <n v="0"/>
    <m/>
    <n v="0"/>
    <n v="0"/>
    <m/>
    <n v="4623.75"/>
  </r>
  <r>
    <s v="870000015"/>
    <s v="CHU DE LIMOGES"/>
    <s v="CHR/U"/>
    <x v="9"/>
    <n v="17028408.161379416"/>
    <n v="605661.17860010348"/>
    <n v="151415.29465002587"/>
    <n v="730000"/>
    <n v="0"/>
    <n v="333364.3024544298"/>
    <n v="0"/>
    <n v="0"/>
    <n v="0"/>
    <n v="0"/>
    <n v="106723"/>
    <n v="0"/>
    <n v="0"/>
    <n v="0"/>
    <n v="0"/>
    <n v="21199"/>
    <n v="3666039.1380164712"/>
    <n v="532323.06000000006"/>
    <n v="880604.21899715799"/>
    <n v="0"/>
    <m/>
    <n v="449630.04890615185"/>
    <n v="0"/>
    <m/>
    <n v="24505367.403003752"/>
  </r>
  <r>
    <s v="870000023"/>
    <s v="CENTRE HOSPITALIER DE ST-JUNIEN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1400.4745858748065"/>
    <n v="0"/>
    <n v="35094.110508388003"/>
    <n v="0"/>
    <m/>
    <n v="0"/>
    <n v="0"/>
    <m/>
    <n v="36494.585094262809"/>
  </r>
  <r>
    <s v="870000031"/>
    <s v="CH ST YRIEIX"/>
    <s v="CH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41070"/>
    <n v="16760.803395844036"/>
    <n v="0"/>
    <m/>
    <n v="0"/>
    <n v="0"/>
    <m/>
    <n v="57830.803395844036"/>
  </r>
  <r>
    <s v="870000288"/>
    <s v="CLINIQUE FRANCOIS CHENIEUX"/>
    <s v="Clinique"/>
    <x v="9"/>
    <n v="0"/>
    <n v="0"/>
    <n v="0"/>
    <n v="0"/>
    <n v="0"/>
    <n v="0"/>
    <n v="0"/>
    <n v="0"/>
    <n v="0"/>
    <n v="0"/>
    <n v="0"/>
    <n v="0"/>
    <n v="0"/>
    <n v="0"/>
    <n v="0"/>
    <n v="0"/>
    <n v="10634.625"/>
    <n v="130473"/>
    <n v="136859.61166433632"/>
    <n v="0"/>
    <m/>
    <n v="0"/>
    <n v="0"/>
    <m/>
    <n v="277967.23666433629"/>
  </r>
  <r>
    <n v="870002466"/>
    <s v="CENTRE HOSPITALIER ESQUIROL"/>
    <s v="EPSM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090781774"/>
    <s v="CHI DU VAL D'ARIEG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3176.8556083337403"/>
    <n v="45902.890000000014"/>
    <n v="174889.3987210342"/>
    <n v="0"/>
    <m/>
    <n v="0"/>
    <n v="0"/>
    <m/>
    <n v="223969.14432936796"/>
  </r>
  <r>
    <s v="110780061"/>
    <s v="CENTRE HOSPITALIER CARCASSONN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39511.823623339107"/>
    <n v="72263.187999999849"/>
    <n v="159760.00222663165"/>
    <n v="0"/>
    <m/>
    <n v="0"/>
    <n v="0"/>
    <m/>
    <n v="271535.01384997059"/>
  </r>
  <r>
    <s v="110780137"/>
    <s v="CENTRE HOSPITALIER NARBONN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36305.796767843531"/>
    <n v="3084.9410000000025"/>
    <n v="7710.2764557856908"/>
    <n v="0"/>
    <m/>
    <n v="0"/>
    <n v="0"/>
    <m/>
    <n v="47101.014223629223"/>
  </r>
  <r>
    <s v="110780228"/>
    <s v="POLYCLINIQUE LE LANGUEDOC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99043.191000000021"/>
    <n v="108361.57718940856"/>
    <n v="0"/>
    <m/>
    <n v="0"/>
    <n v="0"/>
    <m/>
    <n v="207404.76818940858"/>
  </r>
  <r>
    <s v="110780483"/>
    <s v="CLINIQUE MONTREAL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120004528"/>
    <s v="CH DE MILLAU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651.93990971750566"/>
    <n v="0"/>
    <n v="0"/>
    <n v="0"/>
    <m/>
    <n v="0"/>
    <n v="0"/>
    <m/>
    <n v="651.93990971750566"/>
  </r>
  <r>
    <s v="120004619"/>
    <s v="CH DE SAINT-AFFRIQU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253.5986437800205"/>
    <n v="0"/>
    <n v="675.1334860923472"/>
    <n v="0"/>
    <m/>
    <n v="0"/>
    <n v="0"/>
    <m/>
    <n v="928.73212987236775"/>
  </r>
  <r>
    <s v="120780044"/>
    <s v="CH &quot;HOPITAL JACQUES PUEL&quot; DE RODEZ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76970.826882962312"/>
    <n v="23703.839999999997"/>
    <n v="78535.852834223726"/>
    <n v="0"/>
    <m/>
    <n v="0"/>
    <n v="0"/>
    <m/>
    <n v="179210.51971718605"/>
  </r>
  <r>
    <s v="120780069"/>
    <s v="CH VILLEFRANCHE DE ROUERGU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814.8103746531756"/>
    <n v="0"/>
    <n v="12848.724960183919"/>
    <n v="0"/>
    <m/>
    <n v="0"/>
    <n v="0"/>
    <m/>
    <n v="14663.535334837095"/>
  </r>
  <r>
    <s v="120780085"/>
    <s v="CH DECAZEVILL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00017209"/>
    <s v="KENVAL INSTITUT DE CANCEROLOGI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51994.429999999935"/>
    <n v="55024.692393013545"/>
    <n v="0"/>
    <m/>
    <n v="0"/>
    <n v="0"/>
    <m/>
    <n v="107019.12239301347"/>
  </r>
  <r>
    <s v="300780038"/>
    <s v="CHU NIMES"/>
    <s v="CHR/U"/>
    <x v="10"/>
    <n v="21295674.410907935"/>
    <n v="1024285.145796631"/>
    <n v="256071.28644915775"/>
    <n v="0"/>
    <n v="0"/>
    <n v="388922.50440462702"/>
    <n v="0"/>
    <n v="0"/>
    <n v="46400"/>
    <n v="0"/>
    <n v="130650"/>
    <n v="0"/>
    <n v="0"/>
    <n v="0"/>
    <n v="7781"/>
    <n v="410470"/>
    <n v="1924222.0441403671"/>
    <n v="112552.96999999997"/>
    <n v="1197995.0039558869"/>
    <n v="0"/>
    <m/>
    <n v="95559.706950424385"/>
    <n v="0"/>
    <m/>
    <n v="26890584.072605029"/>
  </r>
  <r>
    <s v="300780046"/>
    <s v="CENTRE HOSPITALIER ALES - CEVENNES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086.3064544206777"/>
    <n v="54276.360000000044"/>
    <n v="123848.8827449987"/>
    <n v="0"/>
    <m/>
    <n v="0"/>
    <n v="3000"/>
    <m/>
    <n v="182211.54919941942"/>
  </r>
  <r>
    <s v="300780053"/>
    <s v="CENTRE HOSPITALIER BAGNOLS SUR CEZ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350.22291346145585"/>
    <n v="0"/>
    <n v="61677.356849178228"/>
    <n v="0"/>
    <m/>
    <n v="0"/>
    <n v="0"/>
    <m/>
    <n v="62027.579762639682"/>
  </r>
  <r>
    <s v="300780137"/>
    <s v="NOUVELLE CLINIQUE BONNEFON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32.6779073023117"/>
    <n v="0"/>
    <m/>
    <n v="0"/>
    <n v="0"/>
    <m/>
    <n v="4832.6779073023117"/>
  </r>
  <r>
    <s v="300780152"/>
    <s v="SA HOPITAL PRIVE LES FRANCISCAINES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00780228"/>
    <s v="POLYCLINIQUE LA GARAUD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11840.004000000001"/>
    <n v="2415.9724768688438"/>
    <n v="0"/>
    <m/>
    <n v="0"/>
    <n v="0"/>
    <m/>
    <n v="14255.976476868844"/>
  </r>
  <r>
    <s v="300780285"/>
    <s v="CLINIQUE VALDEGOUR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00788502"/>
    <s v="POLYCLINIQUE GRAND SUD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85866.099999999977"/>
    <n v="128085.43107192575"/>
    <n v="0"/>
    <m/>
    <n v="0"/>
    <n v="0"/>
    <m/>
    <n v="213951.53107192571"/>
  </r>
  <r>
    <s v="310780101"/>
    <s v="CLINIQUE SAINT JEAN LANGUEDOC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9324.1600000000035"/>
    <n v="19109.985683188537"/>
    <n v="0"/>
    <m/>
    <n v="0"/>
    <n v="0"/>
    <m/>
    <n v="28434.145683188541"/>
  </r>
  <r>
    <s v="310780150"/>
    <s v="CLINIQUE MEDIPOLE GARONN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1387.125"/>
    <n v="0"/>
    <n v="0"/>
    <n v="0"/>
    <m/>
    <n v="0"/>
    <n v="0"/>
    <m/>
    <n v="1387.125"/>
  </r>
  <r>
    <s v="310780259"/>
    <s v="S.A. CLINIQUE PASTEUR"/>
    <s v="Clinique"/>
    <x v="10"/>
    <n v="1030088.3379047413"/>
    <n v="0"/>
    <n v="0"/>
    <n v="0"/>
    <n v="0"/>
    <n v="0"/>
    <n v="0"/>
    <n v="0"/>
    <n v="0"/>
    <n v="0"/>
    <n v="0"/>
    <n v="0"/>
    <n v="0"/>
    <n v="0"/>
    <n v="0"/>
    <n v="0"/>
    <n v="1849.5"/>
    <n v="294212.79000000004"/>
    <n v="523368.2589410902"/>
    <n v="0"/>
    <m/>
    <n v="0"/>
    <n v="0"/>
    <m/>
    <n v="1849518.8868458315"/>
  </r>
  <r>
    <s v="310780283"/>
    <s v="NOUVELLE CLINIQUE DE L'UNION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48645.540000000037"/>
    <n v="124679.55583363926"/>
    <n v="0"/>
    <m/>
    <n v="0"/>
    <n v="0"/>
    <m/>
    <n v="173325.09583363929"/>
  </r>
  <r>
    <s v="310780382"/>
    <s v="CLINIQUE AMBROISE PAR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2960.8999999999942"/>
    <n v="19333.649973120857"/>
    <n v="0"/>
    <m/>
    <n v="0"/>
    <n v="0"/>
    <m/>
    <n v="22294.549973120851"/>
  </r>
  <r>
    <s v="310780671"/>
    <s v="CENTRE HOSPITALIER COMMINGES PYRENEES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10475.459999999992"/>
    <n v="23522.08373470169"/>
    <n v="0"/>
    <m/>
    <n v="0"/>
    <n v="0"/>
    <m/>
    <n v="33997.543734701685"/>
  </r>
  <r>
    <s v="310781000"/>
    <s v="CLINIQUE DES CEDRES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87150.794000000227"/>
    <n v="149832.89383914042"/>
    <n v="0"/>
    <m/>
    <n v="0"/>
    <n v="0"/>
    <m/>
    <n v="236983.68783914065"/>
  </r>
  <r>
    <s v="310781406"/>
    <s v="HOTEL DIEU ST-JACQUES CHU DE TOULOUSE"/>
    <s v="CHR/U"/>
    <x v="10"/>
    <n v="50953487.794839151"/>
    <n v="1600632.6833877258"/>
    <n v="375158.17084693146"/>
    <n v="725000"/>
    <n v="0"/>
    <n v="757204.20947905967"/>
    <n v="0"/>
    <n v="0"/>
    <n v="0"/>
    <n v="304782"/>
    <n v="254842"/>
    <n v="0"/>
    <n v="0"/>
    <n v="0"/>
    <n v="0"/>
    <n v="0"/>
    <n v="7290727.1607722044"/>
    <n v="794330.18399999849"/>
    <n v="1447109.8233427713"/>
    <n v="0"/>
    <m/>
    <n v="273162.73037351388"/>
    <n v="5000"/>
    <m/>
    <n v="64781436.757041357"/>
  </r>
  <r>
    <s v="310781505"/>
    <s v="CLINIQUE D'OCCITANI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72459"/>
    <n v="125408.51814777912"/>
    <n v="0"/>
    <m/>
    <n v="0"/>
    <n v="0"/>
    <m/>
    <n v="197867.5181477791"/>
  </r>
  <r>
    <s v="310782347"/>
    <s v="INSTITUT CLAUDIUS REGAUD"/>
    <s v="CLCC"/>
    <x v="10"/>
    <n v="5103496.1126306979"/>
    <n v="325296.91353020858"/>
    <n v="81324.228382552144"/>
    <n v="0"/>
    <n v="0"/>
    <n v="0"/>
    <n v="0"/>
    <n v="0"/>
    <n v="0"/>
    <n v="0"/>
    <n v="40979"/>
    <n v="0"/>
    <n v="0"/>
    <n v="0"/>
    <n v="66952"/>
    <n v="0"/>
    <n v="1287408.6320748157"/>
    <n v="160625.81000000006"/>
    <n v="282810.41041881446"/>
    <n v="0"/>
    <m/>
    <n v="0"/>
    <n v="0"/>
    <m/>
    <n v="7348893.1070370879"/>
  </r>
  <r>
    <s v="320780117"/>
    <s v="CENTRE HOSPITALIER D'AUCH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2900"/>
    <n v="43701.727811342163"/>
    <n v="0"/>
    <m/>
    <n v="0"/>
    <n v="0"/>
    <m/>
    <n v="46601.727811342163"/>
  </r>
  <r>
    <s v="340000025"/>
    <s v="INSTITUT SAINT PIERRE"/>
    <s v="EBNL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.72692253753303"/>
    <n v="0"/>
    <m/>
    <n v="0"/>
    <n v="0"/>
    <m/>
    <n v="469.72692253753303"/>
  </r>
  <r>
    <s v="340000207"/>
    <s v="ICM (INSTITUT REGIONAL DU CANCER DE MONTPELLIER)"/>
    <s v="CLCC"/>
    <x v="10"/>
    <n v="5236987.9092830829"/>
    <n v="473527.66332885553"/>
    <n v="118381.91583221388"/>
    <n v="920000"/>
    <n v="0"/>
    <n v="539287.16281594138"/>
    <n v="0"/>
    <n v="0"/>
    <n v="0"/>
    <n v="50000"/>
    <n v="72760"/>
    <n v="0"/>
    <n v="0"/>
    <n v="0"/>
    <n v="0"/>
    <n v="0"/>
    <n v="1046296.2279036627"/>
    <n v="41273.319999999949"/>
    <n v="154438.27860177946"/>
    <n v="0"/>
    <m/>
    <n v="0"/>
    <n v="1000"/>
    <m/>
    <n v="8653952.4777655359"/>
  </r>
  <r>
    <s v="340009885"/>
    <s v="POLYCLINIQUE CHAMPEAU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48594.619999999995"/>
    <n v="130326.59412363271"/>
    <n v="0"/>
    <m/>
    <n v="0"/>
    <n v="0"/>
    <m/>
    <n v="178921.2141236327"/>
  </r>
  <r>
    <s v="340011295"/>
    <s v="LES HOPITAUX DU BASSIN DE THAU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4.7946538544384678"/>
    <n v="0"/>
    <n v="33708.909891920761"/>
    <n v="0"/>
    <m/>
    <n v="0"/>
    <n v="0"/>
    <m/>
    <n v="33713.704545775203"/>
  </r>
  <r>
    <s v="340015502"/>
    <s v="CLINIQUE LE MILLENAIR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232.56791086578176"/>
    <n v="26648.099999999991"/>
    <n v="73053.236923664517"/>
    <n v="0"/>
    <m/>
    <n v="0"/>
    <n v="0"/>
    <m/>
    <n v="99933.904834530287"/>
  </r>
  <r>
    <s v="340015965"/>
    <s v="POLYCLINIQUE SAINT PRIVAT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10302.264185542183"/>
    <n v="214800.19"/>
    <n v="181625.56683013382"/>
    <n v="0"/>
    <m/>
    <n v="0"/>
    <n v="0"/>
    <m/>
    <n v="406728.02101567597"/>
  </r>
  <r>
    <n v="340022979"/>
    <s v="POLYCLINIQUE SAINT ROCH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41049.531821211218"/>
    <n v="0"/>
    <n v="0"/>
    <n v="0"/>
    <m/>
    <n v="0"/>
    <n v="0"/>
    <m/>
    <n v="41049.531821211218"/>
  </r>
  <r>
    <s v="340780055"/>
    <s v="CENTRE HOSPITALIER BEZIERS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5512.644231246637"/>
    <n v="50436.888000000035"/>
    <n v="159614.14120244575"/>
    <n v="0"/>
    <m/>
    <n v="0"/>
    <n v="0"/>
    <m/>
    <n v="225563.67343369243"/>
  </r>
  <r>
    <s v="340780477"/>
    <s v="CHU MONTPELLIER"/>
    <s v="CHR/U"/>
    <x v="10"/>
    <n v="52736782.317487299"/>
    <n v="2458453.2424867596"/>
    <n v="589613.31062168989"/>
    <n v="480000"/>
    <n v="0"/>
    <n v="355424.84765540727"/>
    <n v="0"/>
    <n v="0"/>
    <n v="284284"/>
    <n v="48212"/>
    <n v="368928"/>
    <n v="0"/>
    <n v="0"/>
    <n v="0"/>
    <n v="61395"/>
    <n v="31632"/>
    <n v="10189711.24710997"/>
    <n v="885279.78200000012"/>
    <n v="1313719.0335891645"/>
    <n v="108321.63333333333"/>
    <m/>
    <n v="399188.83165597962"/>
    <n v="5000"/>
    <m/>
    <n v="70315945.245939612"/>
  </r>
  <r>
    <s v="340780634"/>
    <s v="POLYCLINIQUE SAINT-JEAN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29000"/>
    <n v="4733.9985242705334"/>
    <n v="0"/>
    <m/>
    <n v="0"/>
    <n v="0"/>
    <m/>
    <n v="33733.99852427053"/>
  </r>
  <r>
    <s v="340780642"/>
    <s v="CLINIQUE BEAU SOLEIL"/>
    <s v="EBNL"/>
    <x v="10"/>
    <n v="287649.59684330667"/>
    <n v="0"/>
    <n v="0"/>
    <n v="0"/>
    <n v="0"/>
    <n v="0"/>
    <n v="0"/>
    <n v="0"/>
    <n v="0"/>
    <n v="0"/>
    <n v="0"/>
    <n v="0"/>
    <n v="0"/>
    <n v="0"/>
    <n v="0"/>
    <n v="0"/>
    <n v="0"/>
    <n v="8882.6999999999825"/>
    <n v="34325.529523839847"/>
    <n v="0"/>
    <m/>
    <n v="0"/>
    <n v="0"/>
    <m/>
    <n v="330857.82636714645"/>
  </r>
  <r>
    <s v="340780667"/>
    <s v="CLINIQUE DU PARC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8008.7023811634381"/>
    <n v="47616.030000000028"/>
    <n v="99733.962823722657"/>
    <n v="0"/>
    <m/>
    <n v="0"/>
    <n v="0"/>
    <m/>
    <n v="155358.69520488611"/>
  </r>
  <r>
    <s v="340780675"/>
    <s v="CLINIQUE CLEMENTVILL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9381.1257969763737"/>
    <n v="89571.039999999921"/>
    <n v="153556.29386637587"/>
    <n v="0"/>
    <m/>
    <n v="0"/>
    <n v="0"/>
    <m/>
    <n v="252508.45966335217"/>
  </r>
  <r>
    <n v="340780683"/>
    <s v="POLYCLINIQUE ST ROCH - MONTPELLIER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340781608"/>
    <s v="MSM MAS DE ROCHET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60006075"/>
    <s v="CLINIQUE FONT REDOND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00.308120045647"/>
    <n v="0"/>
    <m/>
    <n v="0"/>
    <n v="0"/>
    <m/>
    <n v="22800.308120045647"/>
  </r>
  <r>
    <s v="460780216"/>
    <s v="CENTRE HOSPITALIER JEAN ROUGIER CAHORS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36660.18346897226"/>
    <n v="21583.959999999992"/>
    <n v="51663.374691526762"/>
    <n v="0"/>
    <m/>
    <n v="0"/>
    <n v="0"/>
    <m/>
    <n v="109907.51816049902"/>
  </r>
  <r>
    <s v="650780158"/>
    <s v="CENTRE HOSPITALIER LOURDES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2644.0762755087885"/>
    <n v="0"/>
    <n v="0"/>
    <n v="0"/>
    <m/>
    <n v="0"/>
    <n v="0"/>
    <m/>
    <n v="2644.0762755087885"/>
  </r>
  <r>
    <s v="650780166"/>
    <s v="CENTRE HOSPITALIER BAGNERES DE BIGORR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05833.7794901915"/>
    <n v="0"/>
    <n v="0"/>
    <n v="0"/>
    <m/>
    <n v="0"/>
    <n v="0"/>
    <m/>
    <n v="105833.7794901915"/>
  </r>
  <r>
    <s v="650780679"/>
    <s v="S.A. CLINIQUE DE L'ORMEAU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577.90891020972"/>
    <n v="0"/>
    <m/>
    <n v="0"/>
    <n v="0"/>
    <m/>
    <n v="173577.90891020972"/>
  </r>
  <r>
    <s v="650783160"/>
    <s v="CENTRE HOSPITALIER DE BIGORRE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4604.6166224539784"/>
    <n v="58809.779999999912"/>
    <n v="88461.936882379043"/>
    <n v="0"/>
    <m/>
    <n v="0"/>
    <n v="0"/>
    <m/>
    <n v="151876.33350483293"/>
  </r>
  <r>
    <s v="660006305"/>
    <s v="LA CLINIQUE MUTUALISTE CATALANE"/>
    <s v="EBNL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502.13731856577"/>
    <n v="0"/>
    <m/>
    <n v="0"/>
    <n v="0"/>
    <m/>
    <n v="130502.13731856577"/>
  </r>
  <r>
    <s v="660780180"/>
    <s v="CENTRE HOSPITALIER PERPIGNAN"/>
    <s v="CH"/>
    <x v="10"/>
    <n v="778952.00325452222"/>
    <n v="0"/>
    <n v="0"/>
    <n v="0"/>
    <n v="0"/>
    <n v="109004.14391213044"/>
    <n v="0"/>
    <n v="0"/>
    <n v="0"/>
    <n v="0"/>
    <n v="0"/>
    <n v="0"/>
    <n v="0"/>
    <n v="0"/>
    <n v="0"/>
    <n v="0"/>
    <n v="80426.946882471835"/>
    <n v="105377.41399999999"/>
    <n v="338713.16567431652"/>
    <n v="0"/>
    <m/>
    <n v="0"/>
    <n v="0"/>
    <m/>
    <n v="1412473.6737234409"/>
  </r>
  <r>
    <s v="660780784"/>
    <s v="CLINIQUE SAINT PIERR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167022.21799999988"/>
    <n v="279472.69986203796"/>
    <n v="0"/>
    <m/>
    <n v="0"/>
    <n v="0"/>
    <m/>
    <n v="446494.91786203784"/>
  </r>
  <r>
    <s v="660790387"/>
    <s v="POLYCLINIQUE SAINT ROCH - CABESTANY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10000224"/>
    <s v="CENTRE MCO CLAUDE BERNARD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40447.01999999999"/>
    <n v="57344.785075632986"/>
    <n v="0"/>
    <m/>
    <n v="0"/>
    <n v="0"/>
    <m/>
    <n v="97791.805075632976"/>
  </r>
  <r>
    <s v="810000331"/>
    <s v="CENTRE HOSPITALIER D'ALBI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05848.12322949497"/>
    <n v="16346.210000000006"/>
    <n v="37676.450385119249"/>
    <n v="0"/>
    <m/>
    <n v="0"/>
    <n v="0"/>
    <m/>
    <n v="159870.78361461422"/>
  </r>
  <r>
    <s v="810000380"/>
    <s v="CHIC DE CASTRES-MAZAMET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7437.3079638505988"/>
    <n v="38290.843999999997"/>
    <n v="25258.747012297117"/>
    <n v="0"/>
    <m/>
    <n v="0"/>
    <n v="0"/>
    <m/>
    <n v="70986.898976147713"/>
  </r>
  <r>
    <s v="810000455"/>
    <s v="CENTRE HOSPITALIER DE LAVAUR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196.1933606863929"/>
    <n v="0"/>
    <n v="0"/>
    <n v="0"/>
    <m/>
    <n v="0"/>
    <n v="0"/>
    <m/>
    <n v="1196.1933606863929"/>
  </r>
  <r>
    <s v="820000016"/>
    <s v="CENTRE HOSPITALIER DE MONTAUBAN"/>
    <s v="CH"/>
    <x v="10"/>
    <n v="0"/>
    <n v="0"/>
    <n v="0"/>
    <n v="0"/>
    <n v="0"/>
    <n v="0"/>
    <n v="0"/>
    <n v="0"/>
    <n v="0"/>
    <n v="0"/>
    <n v="0"/>
    <n v="0"/>
    <n v="0"/>
    <n v="0"/>
    <n v="0"/>
    <n v="0"/>
    <n v="16143.592096846896"/>
    <n v="26770.640000000014"/>
    <n v="54295.94310880718"/>
    <n v="0"/>
    <m/>
    <n v="0"/>
    <n v="0"/>
    <m/>
    <n v="97210.175205654086"/>
  </r>
  <r>
    <s v="820000057"/>
    <s v="CLINIQUE DU PONT DE CHAUME"/>
    <s v="Clinique"/>
    <x v="10"/>
    <n v="0"/>
    <n v="0"/>
    <n v="0"/>
    <n v="0"/>
    <n v="0"/>
    <n v="0"/>
    <n v="0"/>
    <n v="0"/>
    <n v="0"/>
    <n v="0"/>
    <n v="0"/>
    <n v="0"/>
    <n v="0"/>
    <n v="0"/>
    <n v="0"/>
    <n v="0"/>
    <n v="1849.5"/>
    <n v="103008.76300000001"/>
    <n v="38950.659957565069"/>
    <n v="0"/>
    <m/>
    <n v="0"/>
    <n v="0"/>
    <m/>
    <n v="143808.92295756508"/>
  </r>
  <r>
    <s v="440000057"/>
    <s v="CENTRE HOSPITALIER DE ST NAZAIRE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33307.391947808137"/>
    <n v="0"/>
    <n v="12995.364645506408"/>
    <n v="0"/>
    <m/>
    <n v="0"/>
    <n v="0"/>
    <m/>
    <n v="46302.756593314545"/>
  </r>
  <r>
    <s v="440000289"/>
    <s v="CHU DE NANTES"/>
    <s v="CHR/U"/>
    <x v="11"/>
    <n v="43382245.849739768"/>
    <n v="2418439.3392096846"/>
    <n v="604609.83480242116"/>
    <n v="1090000"/>
    <n v="0"/>
    <n v="469365.27087330498"/>
    <n v="0"/>
    <n v="0"/>
    <n v="214708"/>
    <n v="104398"/>
    <n v="543610"/>
    <n v="317472"/>
    <n v="0"/>
    <n v="86742"/>
    <n v="57938"/>
    <n v="0"/>
    <n v="7780931.1646048296"/>
    <n v="1377876.2599999998"/>
    <n v="1446016.94060552"/>
    <n v="216643.26666666666"/>
    <m/>
    <n v="0"/>
    <n v="0"/>
    <m/>
    <n v="60110995.926502191"/>
  </r>
  <r>
    <s v="440000313"/>
    <s v="CENTRE HOSPITALIER CHATEAUBRIANT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47.563060393894283"/>
    <n v="0"/>
    <n v="0"/>
    <n v="0"/>
    <m/>
    <n v="0"/>
    <n v="0"/>
    <m/>
    <n v="47.563060393894283"/>
  </r>
  <r>
    <s v="440001113"/>
    <s v="CRLCC RENE GAUDUCHEAU"/>
    <s v="CLCC"/>
    <x v="11"/>
    <n v="0"/>
    <n v="0"/>
    <n v="0"/>
    <n v="0"/>
    <n v="0"/>
    <n v="0"/>
    <n v="0"/>
    <n v="0"/>
    <n v="0"/>
    <n v="0"/>
    <n v="0"/>
    <n v="0"/>
    <n v="0"/>
    <n v="0"/>
    <n v="0"/>
    <n v="0"/>
    <n v="2311.875"/>
    <n v="179871.91000000015"/>
    <n v="348371.67025036737"/>
    <n v="0"/>
    <m/>
    <n v="0"/>
    <n v="0"/>
    <m/>
    <n v="530555.45525036752"/>
  </r>
  <r>
    <s v="440002020"/>
    <s v="POLYCLINIQUE DE L'EUROPE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40023364"/>
    <s v="CENTRE CATHERINE DE SIENNE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653.18796388460146"/>
    <n v="0"/>
    <n v="814928.35885581246"/>
    <n v="0"/>
    <m/>
    <n v="0"/>
    <n v="0"/>
    <m/>
    <n v="815581.54681969702"/>
  </r>
  <r>
    <s v="440024982"/>
    <s v="CLINIQUE SAINT AUGUSTIN (ASSOCIATION HOSPITALIERE DE L'OUEST)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40041580"/>
    <s v="NOUVELLES CLINIQUES NANTAISES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3568.3858041129188"/>
    <n v="0"/>
    <n v="253554.57704908118"/>
    <n v="0"/>
    <m/>
    <n v="0"/>
    <n v="0"/>
    <m/>
    <n v="257122.9628531941"/>
  </r>
  <r>
    <s v="440050433"/>
    <s v="CLINIQUE MUTUALISTE DE L'ESTUAIRE"/>
    <s v="EBNL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70709.550000000047"/>
    <n v="140549.37989688347"/>
    <n v="0"/>
    <m/>
    <n v="0"/>
    <n v="0"/>
    <m/>
    <n v="211258.92989688352"/>
  </r>
  <r>
    <s v="490000031"/>
    <s v="CHU D'ANGERS"/>
    <s v="CHR/U"/>
    <x v="11"/>
    <n v="23932381.183053847"/>
    <n v="932826.02203407756"/>
    <n v="233206.50550851939"/>
    <n v="480000"/>
    <n v="0"/>
    <n v="262310.1346436154"/>
    <n v="0"/>
    <n v="77396"/>
    <n v="301452"/>
    <n v="0"/>
    <n v="289485"/>
    <n v="0"/>
    <n v="0"/>
    <n v="0"/>
    <n v="21809"/>
    <n v="0"/>
    <n v="4509989.9571164018"/>
    <n v="1618351.557"/>
    <n v="762071.48681806086"/>
    <n v="0"/>
    <m/>
    <n v="0"/>
    <n v="0"/>
    <m/>
    <n v="33421278.846174523"/>
  </r>
  <r>
    <s v="490000155"/>
    <s v="INSTITUT DE CANCEROLOGIE DE L'OUEST (ICO) "/>
    <s v="CLCC"/>
    <x v="11"/>
    <n v="6404221.7711994611"/>
    <n v="491473.32937559416"/>
    <n v="122868.33234389854"/>
    <n v="480000"/>
    <n v="0"/>
    <n v="256432.03687120898"/>
    <n v="0"/>
    <n v="0"/>
    <n v="0"/>
    <n v="134798"/>
    <n v="24055"/>
    <n v="0"/>
    <n v="0"/>
    <n v="0"/>
    <n v="0"/>
    <n v="0"/>
    <n v="1003784.680488575"/>
    <n v="46557.609999999986"/>
    <n v="77188.760089670206"/>
    <n v="0"/>
    <m/>
    <n v="0"/>
    <n v="0"/>
    <m/>
    <n v="9041379.5203684065"/>
  </r>
  <r>
    <s v="490000262"/>
    <s v="CLINIQUE SAINT-JOSEPH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468194.91"/>
    <n v="170765.30897767126"/>
    <n v="0"/>
    <m/>
    <n v="0"/>
    <n v="0"/>
    <m/>
    <n v="638960.21897767123"/>
  </r>
  <r>
    <s v="490000676"/>
    <s v="CENTRE HOSPITALIER DE CHOLET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21144.105666915308"/>
    <n v="54123.039999999979"/>
    <n v="125330.86424784822"/>
    <n v="0"/>
    <m/>
    <n v="0"/>
    <n v="0"/>
    <m/>
    <n v="200598.0099147635"/>
  </r>
  <r>
    <s v="490007929"/>
    <s v="CLINIQUE CHIRURGICALE DE LA LOIRE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490014909"/>
    <s v="CLINIQUE DE L'ANJOU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924.75"/>
    <n v="0"/>
    <n v="0"/>
    <n v="0"/>
    <m/>
    <n v="0"/>
    <n v="0"/>
    <m/>
    <n v="924.75"/>
  </r>
  <r>
    <n v="490018934"/>
    <s v="GCS&quot;HOPITAUX UNIVERSITAIRES GRAND OUEST&quot; (HUGO)"/>
    <s v="GCS"/>
    <x v="11"/>
    <n v="0"/>
    <n v="0"/>
    <n v="0"/>
    <n v="0"/>
    <n v="1891526.086956522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1891526.086956522"/>
  </r>
  <r>
    <s v="490528452"/>
    <s v="CENTRE HOSPITALIER DE SAUMUR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2147.1545585160425"/>
    <n v="2262.5349999999744"/>
    <n v="26672.743399098228"/>
    <n v="0"/>
    <m/>
    <n v="0"/>
    <n v="0"/>
    <m/>
    <n v="31082.432957614245"/>
  </r>
  <r>
    <n v="490531910"/>
    <s v="CENTRE LES CAPUCINS"/>
    <s v="EBNL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530000371"/>
    <s v="CENTRE HOSPITALIER DE LAVAL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11971.101435266261"/>
    <n v="22987.816999999995"/>
    <n v="60682.247505590582"/>
    <n v="0"/>
    <m/>
    <n v="0"/>
    <n v="0"/>
    <m/>
    <n v="95641.165940856838"/>
  </r>
  <r>
    <s v="530031962"/>
    <s v="POLYCLINIQUE DU MAINE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119700"/>
    <n v="113983.25757144483"/>
    <n v="0"/>
    <m/>
    <n v="0"/>
    <n v="0"/>
    <m/>
    <n v="233683.25757144485"/>
  </r>
  <r>
    <s v="720000025"/>
    <s v="CENTRE HOSPITALIER DU MANS"/>
    <s v="CH"/>
    <x v="11"/>
    <n v="1530182.5229659271"/>
    <n v="0"/>
    <n v="0"/>
    <n v="480000"/>
    <n v="0"/>
    <n v="0"/>
    <n v="0"/>
    <n v="0"/>
    <n v="0"/>
    <n v="0"/>
    <n v="0"/>
    <n v="0"/>
    <n v="0"/>
    <n v="0"/>
    <n v="0"/>
    <n v="0"/>
    <n v="1101289.427325293"/>
    <n v="122218.45999999996"/>
    <n v="298041.40586740815"/>
    <n v="0"/>
    <m/>
    <n v="0"/>
    <n v="0"/>
    <m/>
    <n v="3531731.8161586281"/>
  </r>
  <r>
    <s v="720000199"/>
    <s v="SA CLINIQUE CHIR. LE PRE-PASTEUR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720000249"/>
    <s v="CLINIQUE VICTOR HUGO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8126.6664210511017"/>
    <n v="109653.56999999995"/>
    <n v="239084.13111167768"/>
    <n v="0"/>
    <m/>
    <n v="0"/>
    <n v="0"/>
    <m/>
    <n v="356864.36753272871"/>
  </r>
  <r>
    <s v="720000389"/>
    <s v="CENTRE MÉDICAL GEORGES COULON"/>
    <s v="EBNL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n v="720016724"/>
    <s v="POLE SANTE SARTHE ET LOIR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1435.0750024045349"/>
    <n v="0"/>
    <n v="0"/>
    <n v="0"/>
    <m/>
    <n v="0"/>
    <n v="0"/>
    <m/>
    <n v="1435.0750024045349"/>
  </r>
  <r>
    <s v="720017748"/>
    <s v="POLE SANTE SUD SITE CMCM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50000019"/>
    <s v="CENTRE HOSPITALIER DE LA ROCHE/YON"/>
    <s v="CH"/>
    <x v="11"/>
    <n v="2643084.2013209639"/>
    <n v="0"/>
    <n v="0"/>
    <n v="480000"/>
    <n v="0"/>
    <n v="0"/>
    <n v="0"/>
    <n v="0"/>
    <n v="0"/>
    <n v="0"/>
    <n v="69615"/>
    <n v="0"/>
    <n v="0"/>
    <n v="0"/>
    <n v="0"/>
    <n v="0"/>
    <n v="72013.125352311574"/>
    <n v="164777.56000000006"/>
    <n v="301110.88970021298"/>
    <n v="0"/>
    <m/>
    <n v="0"/>
    <n v="0"/>
    <m/>
    <n v="3730600.7763734884"/>
  </r>
  <r>
    <s v="850000035"/>
    <s v="CENTRE HOSPITALIER FONTENAY LE COMTE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1242.5185514750463"/>
    <n v="0"/>
    <n v="0"/>
    <n v="0"/>
    <m/>
    <n v="0"/>
    <n v="0"/>
    <m/>
    <n v="1242.5185514750463"/>
  </r>
  <r>
    <s v="850000084"/>
    <s v="CENTRE HOSPITALIER LES SABLES D'OLONNES"/>
    <s v="CH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65471.810000000056"/>
    <n v="124019.03244644077"/>
    <n v="0"/>
    <m/>
    <n v="0"/>
    <n v="0"/>
    <m/>
    <n v="189490.84244644083"/>
  </r>
  <r>
    <s v="850000126"/>
    <s v="CLINIQUE SUD VENDEE"/>
    <s v="Clinique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040780215"/>
    <s v="CH MANOSQU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047.449999999983"/>
    <n v="34242.227473945553"/>
    <n v="0"/>
    <m/>
    <n v="0"/>
    <n v="0"/>
    <m/>
    <n v="63289.677473945536"/>
  </r>
  <r>
    <s v="040788879"/>
    <s v="CH DIGN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60.9000000000087"/>
    <n v="4833.4124932802051"/>
    <n v="0"/>
    <m/>
    <n v="0"/>
    <n v="0"/>
    <m/>
    <n v="7794.3124932802139"/>
  </r>
  <r>
    <s v="050000090"/>
    <s v="POLYCINIQUE DES ALPES DU SUD GAP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60.9"/>
    <n v="9666.8249865604303"/>
    <n v="0"/>
    <m/>
    <n v="0"/>
    <n v="0"/>
    <m/>
    <n v="12627.72498656043"/>
  </r>
  <r>
    <s v="050000116"/>
    <s v="CH ESCARTON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6864.1667792033177"/>
    <n v="0"/>
    <n v="8588.289529668873"/>
    <n v="0"/>
    <m/>
    <n v="0"/>
    <n v="0"/>
    <m/>
    <n v="15452.456308872192"/>
  </r>
  <r>
    <s v="050002948"/>
    <s v="CHICAS GAP-SISTERON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29646.532191640734"/>
    <n v="67293.413999999932"/>
    <n v="153441.99636924721"/>
    <n v="0"/>
    <m/>
    <n v="0"/>
    <n v="0"/>
    <m/>
    <n v="250381.94256088787"/>
  </r>
  <r>
    <s v="060000528"/>
    <s v="CENTRE ANTOINE LACASSAGNE"/>
    <s v="CLCC"/>
    <x v="12"/>
    <n v="5722425.6149879405"/>
    <n v="319315.02484796231"/>
    <n v="79828.756211990578"/>
    <n v="0"/>
    <n v="0"/>
    <n v="158435.91682480925"/>
    <n v="0"/>
    <n v="0"/>
    <n v="0"/>
    <n v="134853"/>
    <n v="142712"/>
    <n v="0"/>
    <n v="0"/>
    <n v="0"/>
    <n v="0"/>
    <n v="0"/>
    <n v="505957.4586902759"/>
    <n v="457056.51300000027"/>
    <n v="301370.79846229457"/>
    <n v="0"/>
    <m/>
    <n v="0"/>
    <n v="0"/>
    <m/>
    <n v="7821955.0830252739"/>
  </r>
  <r>
    <s v="060780491"/>
    <s v="INSTITUT ARNAULT TZANCK"/>
    <s v="EBNL"/>
    <x v="12"/>
    <n v="0"/>
    <n v="0"/>
    <n v="0"/>
    <n v="0"/>
    <n v="0"/>
    <n v="0"/>
    <n v="0"/>
    <n v="0"/>
    <n v="0"/>
    <n v="0"/>
    <n v="0"/>
    <n v="0"/>
    <n v="0"/>
    <n v="0"/>
    <n v="0"/>
    <n v="0"/>
    <n v="733.59899254178777"/>
    <n v="0"/>
    <n v="0"/>
    <n v="0"/>
    <m/>
    <n v="0"/>
    <n v="0"/>
    <m/>
    <n v="733.59899254178777"/>
  </r>
  <r>
    <s v="060780517"/>
    <s v="POLYCLINIQUE SAINT-JEAN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42764.729999999923"/>
    <n v="51612.26383159744"/>
    <n v="0"/>
    <m/>
    <n v="0"/>
    <n v="0"/>
    <m/>
    <n v="94376.993831597356"/>
  </r>
  <r>
    <s v="060780590"/>
    <s v="CLINIQUE DU PALAIS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5921.8000000000029"/>
    <n v="14500.237479840638"/>
    <n v="0"/>
    <m/>
    <n v="0"/>
    <n v="0"/>
    <m/>
    <n v="20422.037479840641"/>
  </r>
  <r>
    <s v="060780715"/>
    <s v="CLINIQUE SAINT GEORG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938.52758789173"/>
    <n v="0"/>
    <m/>
    <n v="0"/>
    <n v="0"/>
    <m/>
    <n v="215938.52758789173"/>
  </r>
  <r>
    <s v="060780897"/>
    <s v="CH DE GRASS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8653.2410048768706"/>
    <n v="0"/>
    <n v="0"/>
    <n v="0"/>
    <m/>
    <n v="0"/>
    <n v="0"/>
    <m/>
    <n v="8653.2410048768706"/>
  </r>
  <r>
    <s v="060780947"/>
    <s v="HOPITAUX PEDIATRIQUES NICE CHU LENVAL"/>
    <s v="EBNL"/>
    <x v="12"/>
    <n v="0"/>
    <n v="0"/>
    <n v="0"/>
    <n v="0"/>
    <n v="0"/>
    <n v="0"/>
    <n v="0"/>
    <n v="0"/>
    <n v="0"/>
    <n v="0"/>
    <n v="0"/>
    <n v="0"/>
    <n v="0"/>
    <n v="0"/>
    <n v="0"/>
    <n v="50000"/>
    <n v="56261.434921651497"/>
    <n v="0"/>
    <n v="1616.1707720531174"/>
    <n v="0"/>
    <m/>
    <n v="0"/>
    <n v="0"/>
    <m/>
    <n v="107877.60569370461"/>
  </r>
  <r>
    <s v="060780954"/>
    <s v="CH D'ANTIBES JUAN LES PIN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24977.03875829848"/>
    <n v="64973.81700000001"/>
    <n v="35972.18643018265"/>
    <n v="0"/>
    <m/>
    <n v="0"/>
    <n v="0"/>
    <m/>
    <n v="125923.04218848114"/>
  </r>
  <r>
    <s v="060780988"/>
    <s v="CH DE CANNE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1430.0599175887"/>
    <n v="0"/>
    <m/>
    <n v="0"/>
    <n v="0"/>
    <m/>
    <n v="3411430.0599175887"/>
  </r>
  <r>
    <s v="060785011"/>
    <s v="CHU DE NICE"/>
    <s v="CHR/U"/>
    <x v="12"/>
    <n v="25244995.515776042"/>
    <n v="814678.15782539186"/>
    <n v="203669.53945634796"/>
    <n v="480000"/>
    <n v="0"/>
    <n v="253126.60220258898"/>
    <n v="0"/>
    <n v="81670"/>
    <n v="428564"/>
    <n v="0"/>
    <n v="187809"/>
    <n v="0"/>
    <n v="0"/>
    <n v="0"/>
    <n v="0"/>
    <n v="0"/>
    <n v="7495237.9447591929"/>
    <n v="454350.56000000006"/>
    <n v="924520.73240257998"/>
    <n v="108321.63333333333"/>
    <m/>
    <n v="0"/>
    <n v="0"/>
    <m/>
    <n v="36676943.685755476"/>
  </r>
  <r>
    <s v="060785219"/>
    <s v="CLINIQUE PLEIN CIEL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59085.429999999935"/>
    <n v="171300.29162124603"/>
    <n v="0"/>
    <m/>
    <n v="0"/>
    <n v="0"/>
    <m/>
    <n v="230385.72162124596"/>
  </r>
  <r>
    <s v="060791811"/>
    <s v="HOPITAL PRIVE GERIATRIQUE LES SOURCES"/>
    <s v="EBNL"/>
    <x v="12"/>
    <n v="0"/>
    <n v="0"/>
    <n v="0"/>
    <n v="0"/>
    <n v="0"/>
    <n v="0"/>
    <n v="0"/>
    <n v="0"/>
    <n v="0"/>
    <n v="0"/>
    <n v="0"/>
    <n v="0"/>
    <n v="0"/>
    <n v="0"/>
    <n v="0"/>
    <n v="0"/>
    <n v="4426.0464744931724"/>
    <n v="0"/>
    <n v="0"/>
    <n v="0"/>
    <m/>
    <n v="0"/>
    <n v="0"/>
    <m/>
    <n v="4426.0464744931724"/>
  </r>
  <r>
    <s v="060800166"/>
    <s v="CLINIQUE DE L'ESPERANC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130001647"/>
    <s v="INSTITUT PAOLI CALMETTES"/>
    <s v="CLCC"/>
    <x v="12"/>
    <n v="9322773.0070321076"/>
    <n v="484775.42104113701"/>
    <n v="121193.85526028425"/>
    <n v="960000"/>
    <n v="0"/>
    <n v="702291.38706228102"/>
    <n v="0"/>
    <n v="71438"/>
    <n v="0"/>
    <n v="197593"/>
    <n v="81908"/>
    <n v="0"/>
    <n v="0"/>
    <n v="0"/>
    <n v="0"/>
    <n v="0"/>
    <n v="4269601.9492089245"/>
    <n v="423711.87700000033"/>
    <n v="642133.20435849112"/>
    <n v="108321.63333333333"/>
    <m/>
    <n v="0"/>
    <n v="0"/>
    <m/>
    <n v="17385741.334296558"/>
  </r>
  <r>
    <s v="130037922"/>
    <s v="CLINIQUE DE LA RESIDENCE DU PARC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5921.8"/>
    <n v="4833.4124932802151"/>
    <n v="0"/>
    <m/>
    <n v="0"/>
    <n v="0"/>
    <m/>
    <n v="10755.212493280214"/>
  </r>
  <r>
    <s v="130041767"/>
    <s v="EUROMED CARDIO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6095.0399999999991"/>
    <n v="2533.2768792670595"/>
    <n v="0"/>
    <m/>
    <n v="0"/>
    <n v="0"/>
    <m/>
    <n v="8628.3168792670585"/>
  </r>
  <r>
    <s v="130041916"/>
    <s v="CH PAYS D'AIX - CHI AIX-PERTUIS"/>
    <s v="CH"/>
    <x v="12"/>
    <n v="399571.18181184534"/>
    <n v="0"/>
    <n v="0"/>
    <n v="0"/>
    <n v="0"/>
    <n v="0"/>
    <n v="0"/>
    <n v="0"/>
    <n v="0"/>
    <n v="0"/>
    <n v="0"/>
    <n v="0"/>
    <n v="0"/>
    <n v="0"/>
    <n v="0"/>
    <n v="0"/>
    <n v="237765.71929560252"/>
    <n v="99714.807999999961"/>
    <n v="183722.24661446686"/>
    <n v="0"/>
    <m/>
    <n v="0"/>
    <n v="0"/>
    <m/>
    <n v="920773.95572191477"/>
  </r>
  <r>
    <s v="130043326"/>
    <s v="GCS PRRC PACA OUEST ET SIEGE"/>
    <s v="CH"/>
    <x v="12"/>
    <n v="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600000"/>
  </r>
  <r>
    <s v="130043664"/>
    <s v="HOPITAL EUROPEEN DESBIEF AMBOISE PARE"/>
    <s v="EBNL"/>
    <x v="12"/>
    <n v="1327225.6079016821"/>
    <n v="0"/>
    <n v="0"/>
    <n v="0"/>
    <n v="0"/>
    <n v="0"/>
    <n v="0"/>
    <n v="0"/>
    <n v="0"/>
    <n v="0"/>
    <n v="0"/>
    <n v="0"/>
    <n v="0"/>
    <n v="0"/>
    <n v="0"/>
    <n v="0"/>
    <n v="130470.28506838562"/>
    <n v="120077.54999999993"/>
    <n v="259548.9210597745"/>
    <n v="0"/>
    <m/>
    <n v="0"/>
    <n v="0"/>
    <m/>
    <n v="1837322.3640298422"/>
  </r>
  <r>
    <s v="130781289"/>
    <s v="POLYCLINIQUE DU PARC RAMBOT LA PROVENCAL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4161.375"/>
    <n v="137926.89000000001"/>
    <n v="246291.62754074682"/>
    <n v="0"/>
    <m/>
    <n v="0"/>
    <n v="0"/>
    <m/>
    <n v="388379.89254074683"/>
  </r>
  <r>
    <s v="130781446"/>
    <s v="CH D'AUBAGN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10675.773304593858"/>
    <n v="8882.7000000000007"/>
    <n v="0"/>
    <n v="0"/>
    <m/>
    <n v="0"/>
    <n v="0"/>
    <m/>
    <n v="19558.473304593859"/>
  </r>
  <r>
    <s v="130781479"/>
    <s v="CLINIQUE LA CASAMANC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1362.4277697875787"/>
    <n v="41661.989999999991"/>
    <n v="74100.805500554226"/>
    <n v="0"/>
    <m/>
    <n v="0"/>
    <n v="0"/>
    <m/>
    <n v="117125.2232703418"/>
  </r>
  <r>
    <s v="130782162"/>
    <s v="CLINIQUE DE MARTIGUES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00"/>
    <n v="9467.9970485410668"/>
    <n v="0"/>
    <m/>
    <n v="0"/>
    <n v="0"/>
    <m/>
    <n v="12367.997048541067"/>
  </r>
  <r>
    <s v="130782634"/>
    <s v="CH SALON DE PROVENC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149.570000000007"/>
    <n v="49596.812932287852"/>
    <n v="0"/>
    <m/>
    <n v="0"/>
    <n v="0"/>
    <m/>
    <n v="78746.382932287859"/>
  </r>
  <r>
    <n v="130783327"/>
    <s v="CLINIQUE BOUCHARD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14627.664209642624"/>
    <n v="0"/>
    <n v="0"/>
    <n v="0"/>
    <m/>
    <n v="0"/>
    <n v="0"/>
    <m/>
    <n v="14627.664209642624"/>
  </r>
  <r>
    <s v="130783962"/>
    <s v="CLINIQUE WULFRAN PUGET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130784051"/>
    <s v="POLYCLINIQUE CLAIRVAL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87233.375999999815"/>
    <n v="185823.33228225406"/>
    <n v="0"/>
    <m/>
    <n v="0"/>
    <n v="0"/>
    <m/>
    <n v="273056.70828225388"/>
  </r>
  <r>
    <s v="130784713"/>
    <s v="CLINIQUE BEAUREGARD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9.6779154490905"/>
    <n v="0"/>
    <m/>
    <n v="0"/>
    <n v="0"/>
    <m/>
    <n v="2859.6779154490905"/>
  </r>
  <r>
    <s v="130785652"/>
    <s v="FONDATION HOPITAL SAINT JOSEPH"/>
    <s v="EBNL"/>
    <x v="12"/>
    <n v="1812293.8497479688"/>
    <n v="0"/>
    <n v="0"/>
    <n v="0"/>
    <n v="0"/>
    <n v="0"/>
    <n v="0"/>
    <n v="0"/>
    <n v="0"/>
    <n v="0"/>
    <n v="0"/>
    <n v="0"/>
    <n v="0"/>
    <n v="0"/>
    <n v="0"/>
    <n v="0"/>
    <n v="146740.18666699706"/>
    <n v="149885.53000000003"/>
    <n v="376202.37417470134"/>
    <n v="0"/>
    <m/>
    <n v="0"/>
    <n v="0"/>
    <m/>
    <n v="2485121.9405896678"/>
  </r>
  <r>
    <s v="130785678"/>
    <s v="CLINIQUE VERT COTEAU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10184.490000000005"/>
    <n v="24225.470213710862"/>
    <n v="0"/>
    <m/>
    <n v="0"/>
    <n v="0"/>
    <m/>
    <n v="34409.960213710867"/>
  </r>
  <r>
    <s v="130786049"/>
    <s v="AP-HM"/>
    <s v="CHR/U"/>
    <x v="12"/>
    <n v="67573553.656742245"/>
    <n v="2279653.958840122"/>
    <n v="544913.4897100305"/>
    <n v="865000"/>
    <n v="1099983.043478261"/>
    <n v="491901.59514077316"/>
    <n v="0"/>
    <n v="0"/>
    <n v="272220"/>
    <n v="224595"/>
    <n v="205425"/>
    <n v="0"/>
    <n v="0"/>
    <n v="0"/>
    <n v="55327"/>
    <n v="0"/>
    <n v="13101692.320370492"/>
    <n v="1953706.4899999972"/>
    <n v="2046411.6838803154"/>
    <n v="216643.26666666666"/>
    <m/>
    <n v="0"/>
    <n v="5500"/>
    <m/>
    <n v="90936526.5048289"/>
  </r>
  <r>
    <s v="130786445"/>
    <s v="MATERNITE CATHOLIQUE PROVENCE L'ETOILE"/>
    <s v="EBNL"/>
    <x v="12"/>
    <n v="0"/>
    <n v="0"/>
    <n v="0"/>
    <n v="0"/>
    <n v="0"/>
    <n v="0"/>
    <n v="0"/>
    <n v="0"/>
    <n v="0"/>
    <n v="0"/>
    <n v="0"/>
    <n v="0"/>
    <n v="0"/>
    <n v="0"/>
    <n v="0"/>
    <n v="0"/>
    <n v="462.375"/>
    <n v="0"/>
    <n v="0"/>
    <n v="0"/>
    <m/>
    <n v="0"/>
    <n v="0"/>
    <m/>
    <n v="462.375"/>
  </r>
  <r>
    <s v="130789274"/>
    <s v="CH JOSEPH IMBERT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1101.9321178392722"/>
    <n v="14918.194000000003"/>
    <n v="45424.67147149027"/>
    <n v="0"/>
    <m/>
    <n v="0"/>
    <n v="0"/>
    <m/>
    <n v="61444.797589329544"/>
  </r>
  <r>
    <s v="130789316"/>
    <s v="CH LES RAYETTE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26599.604604095846"/>
    <n v="56139.685000000012"/>
    <n v="42260.695395727606"/>
    <n v="0"/>
    <m/>
    <n v="0"/>
    <n v="0"/>
    <m/>
    <n v="124999.98499982347"/>
  </r>
  <r>
    <s v="130810740"/>
    <s v="CLINIQUE AXIUM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30100103"/>
    <s v="CLINIQUE STE MARGUERIT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76238.259999999893"/>
    <n v="162057.50230939745"/>
    <n v="0"/>
    <m/>
    <n v="0"/>
    <n v="0"/>
    <m/>
    <n v="238295.76230939734"/>
  </r>
  <r>
    <s v="830100251"/>
    <s v="CLINIQUE DU CAP D'OR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235.47051401114979"/>
    <n v="44229.830000000016"/>
    <n v="78376.487671144001"/>
    <n v="0"/>
    <m/>
    <n v="0"/>
    <n v="0"/>
    <m/>
    <n v="122841.78818515516"/>
  </r>
  <r>
    <s v="830100319"/>
    <s v="POLYCLINIQUE LES FLEURS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507.74603926184329"/>
    <n v="0"/>
    <n v="0"/>
    <n v="0"/>
    <m/>
    <n v="0"/>
    <n v="0"/>
    <m/>
    <n v="507.74603926184329"/>
  </r>
  <r>
    <s v="830100434"/>
    <s v="CLINIQUE SAINT JEAN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43935.77999999997"/>
    <n v="62824.959712125667"/>
    <n v="0"/>
    <m/>
    <n v="0"/>
    <n v="0"/>
    <m/>
    <n v="106760.73971212564"/>
  </r>
  <r>
    <s v="830100525"/>
    <s v="CH DE DRAGUIGNAN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124505.84999999998"/>
    <n v="92722.347826694851"/>
    <n v="0"/>
    <m/>
    <n v="0"/>
    <n v="0"/>
    <m/>
    <n v="217228.19782669481"/>
  </r>
  <r>
    <s v="830100533"/>
    <s v="CH DE HYERE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50.1187399203218"/>
    <n v="0"/>
    <m/>
    <n v="0"/>
    <n v="0"/>
    <m/>
    <n v="7250.1187399203218"/>
  </r>
  <r>
    <s v="830100566"/>
    <s v="CHI DE FREJUS SAINT RAPHAEL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5617.832000000053"/>
    <n v="58230.433762653127"/>
    <n v="0"/>
    <m/>
    <n v="0"/>
    <n v="0"/>
    <m/>
    <n v="83848.265762653173"/>
  </r>
  <r>
    <s v="830100590"/>
    <s v="CH DE SAINT-TROPEZ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8882.7000000000044"/>
    <n v="12083.531233200536"/>
    <n v="0"/>
    <m/>
    <n v="0"/>
    <n v="0"/>
    <m/>
    <n v="20966.231233200539"/>
  </r>
  <r>
    <s v="830100616"/>
    <s v="CHI TOULON LA SEYNE"/>
    <s v="CH"/>
    <x v="12"/>
    <n v="1053999.2105844442"/>
    <n v="0"/>
    <n v="0"/>
    <n v="0"/>
    <n v="0"/>
    <n v="0"/>
    <n v="0"/>
    <n v="0"/>
    <n v="0"/>
    <n v="0"/>
    <n v="0"/>
    <n v="0"/>
    <n v="0"/>
    <n v="0"/>
    <n v="0"/>
    <n v="0"/>
    <n v="619578.35073827754"/>
    <n v="393040.44199999981"/>
    <n v="409684.683881398"/>
    <n v="0"/>
    <m/>
    <n v="0"/>
    <n v="0"/>
    <m/>
    <n v="2476302.6872041193"/>
  </r>
  <r>
    <s v="840000012"/>
    <s v="CH DU PAYS D'APT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518.849519279378"/>
    <n v="0"/>
    <m/>
    <n v="0"/>
    <n v="0"/>
    <m/>
    <n v="61518.849519279378"/>
  </r>
  <r>
    <s v="840000046"/>
    <s v="CH DE CARPENTRA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957.43"/>
    <n v="9655.4960383678663"/>
    <n v="0"/>
    <m/>
    <n v="0"/>
    <n v="0"/>
    <m/>
    <n v="12612.926038367867"/>
  </r>
  <r>
    <s v="840000087"/>
    <s v="CH LOUIS GIORGI D'ORANGE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5921.8000000000029"/>
    <n v="12083.531233200536"/>
    <n v="0"/>
    <m/>
    <n v="0"/>
    <n v="0"/>
    <m/>
    <n v="18005.331233200537"/>
  </r>
  <r>
    <s v="840000137"/>
    <s v="CHS DE MONTFAVET"/>
    <s v="EPSM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40000285"/>
    <s v="POLYCLINIQUE URBAIN V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17535.545274943415"/>
    <n v="0"/>
    <n v="0"/>
    <n v="0"/>
    <m/>
    <n v="0"/>
    <n v="0"/>
    <m/>
    <n v="17535.545274943415"/>
  </r>
  <r>
    <s v="840000350"/>
    <s v="CLINIQUE SAINTE CATHERINE"/>
    <s v="EBNL"/>
    <x v="12"/>
    <n v="701224.90399983677"/>
    <n v="0"/>
    <n v="0"/>
    <n v="0"/>
    <n v="0"/>
    <n v="0"/>
    <n v="0"/>
    <n v="0"/>
    <n v="0"/>
    <n v="0"/>
    <n v="0"/>
    <n v="0"/>
    <n v="0"/>
    <n v="0"/>
    <n v="0"/>
    <n v="0"/>
    <n v="8067.4393442698529"/>
    <n v="199325.39999999991"/>
    <n v="303531.03217681631"/>
    <n v="0"/>
    <m/>
    <n v="0"/>
    <n v="0"/>
    <m/>
    <n v="1212148.7755209228"/>
  </r>
  <r>
    <s v="840004659"/>
    <s v="CHI CAVAILLON LAURIS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00.640010920757"/>
    <n v="0"/>
    <m/>
    <n v="0"/>
    <n v="0"/>
    <m/>
    <n v="32300.640010920757"/>
  </r>
  <r>
    <s v="840006597"/>
    <s v="CH HENRI DUFFAUT"/>
    <s v="CH"/>
    <x v="12"/>
    <n v="520156.24010405719"/>
    <n v="0"/>
    <n v="0"/>
    <n v="0"/>
    <n v="0"/>
    <n v="0"/>
    <n v="0"/>
    <n v="0"/>
    <n v="0"/>
    <n v="0"/>
    <n v="0"/>
    <n v="0"/>
    <n v="0"/>
    <n v="0"/>
    <n v="0"/>
    <n v="0"/>
    <n v="264643.48192453757"/>
    <n v="144287.72000000009"/>
    <n v="260665.18893352439"/>
    <n v="0"/>
    <m/>
    <n v="0"/>
    <n v="0"/>
    <m/>
    <n v="1189752.6309621192"/>
  </r>
  <r>
    <n v="840006597"/>
    <s v="CH LES SABLES D'O."/>
    <s v="CH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840013312"/>
    <s v="CLINIQUE RHONE DURANCE"/>
    <s v="Cliniqu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970100178"/>
    <s v="CENTRE HOSPITALIER DE LA BASSE-TERRE"/>
    <s v="CH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002.85056489575"/>
    <n v="0"/>
    <m/>
    <n v="0"/>
    <n v="0"/>
    <m/>
    <n v="189002.85056489575"/>
  </r>
  <r>
    <s v="970100228"/>
    <s v="CHU DE POINTE A PITRE/ ABYMES"/>
    <s v="CHR/U"/>
    <x v="13"/>
    <n v="2249748.1182403332"/>
    <n v="297142.7368536563"/>
    <n v="74285.684213414075"/>
    <n v="201600"/>
    <n v="0"/>
    <n v="182436.1013113278"/>
    <n v="0"/>
    <n v="0"/>
    <n v="0"/>
    <n v="0"/>
    <n v="0"/>
    <n v="0"/>
    <n v="0"/>
    <n v="0"/>
    <n v="0"/>
    <n v="0"/>
    <n v="68235.287802853214"/>
    <n v="0"/>
    <n v="45279.185086153098"/>
    <n v="0"/>
    <m/>
    <n v="0"/>
    <n v="0"/>
    <m/>
    <n v="3118727.1135077374"/>
  </r>
  <r>
    <s v="970107249"/>
    <s v="CLINIQUE LES EAUX CLAIRES"/>
    <s v="Clinique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8700"/>
    <n v="0"/>
    <n v="0"/>
    <m/>
    <n v="0"/>
    <n v="0"/>
    <m/>
    <n v="8700"/>
  </r>
  <r>
    <s v="970111662"/>
    <s v="GGCO"/>
    <s v="GCS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98312.29999999993"/>
    <n v="124372.09895362076"/>
    <n v="0"/>
    <m/>
    <n v="0"/>
    <n v="0"/>
    <m/>
    <n v="222684.39895362069"/>
  </r>
  <r>
    <s v="970302022"/>
    <s v="CENTRE HOSPITALIER DE CAYENNE"/>
    <s v="CH"/>
    <x v="14"/>
    <n v="759006.12794938486"/>
    <n v="0"/>
    <n v="0"/>
    <n v="201600"/>
    <n v="0"/>
    <n v="0"/>
    <n v="0"/>
    <n v="0"/>
    <n v="0"/>
    <n v="0"/>
    <n v="0"/>
    <n v="0"/>
    <n v="0"/>
    <n v="0"/>
    <n v="0"/>
    <n v="0"/>
    <n v="334677.64268221566"/>
    <n v="0"/>
    <n v="0"/>
    <n v="0"/>
    <m/>
    <n v="266018.7781734686"/>
    <n v="0"/>
    <m/>
    <n v="1561302.5488050692"/>
  </r>
  <r>
    <s v="970300083"/>
    <s v="CENTRE HOSPITALIER DE ST LAURENT DU MARONI"/>
    <s v="CH"/>
    <x v="14"/>
    <n v="0"/>
    <n v="0"/>
    <n v="0"/>
    <n v="0"/>
    <n v="0"/>
    <n v="0"/>
    <n v="0"/>
    <n v="0"/>
    <n v="0"/>
    <n v="0"/>
    <n v="0"/>
    <n v="0"/>
    <n v="0"/>
    <n v="0"/>
    <n v="0"/>
    <n v="0"/>
    <n v="17883.489266562767"/>
    <n v="0"/>
    <n v="0"/>
    <n v="0"/>
    <m/>
    <n v="0"/>
    <n v="0"/>
    <m/>
    <n v="17883.489266562767"/>
  </r>
  <r>
    <s v="970300265"/>
    <s v="CENTRE MEDICO CHIRURGICAL DE KOUROU"/>
    <s v="EBNL"/>
    <x v="14"/>
    <n v="0"/>
    <n v="0"/>
    <n v="0"/>
    <n v="0"/>
    <n v="0"/>
    <n v="0"/>
    <n v="0"/>
    <n v="0"/>
    <n v="0"/>
    <n v="0"/>
    <n v="0"/>
    <n v="0"/>
    <n v="0"/>
    <n v="0"/>
    <n v="0"/>
    <n v="0"/>
    <n v="20933.850312029994"/>
    <n v="0"/>
    <n v="0"/>
    <n v="0"/>
    <m/>
    <n v="0"/>
    <n v="0"/>
    <m/>
    <n v="20933.850312029994"/>
  </r>
  <r>
    <s v="970302121"/>
    <s v="CH DE L'OUEST GUYANAIS FRANCK JOLY"/>
    <s v="CH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m/>
    <n v="0"/>
  </r>
  <r>
    <s v="970211207"/>
    <s v="CHU DE MARTINIQUE"/>
    <s v="CHR/U"/>
    <x v="15"/>
    <n v="2590797.9472333901"/>
    <n v="297142.7368536563"/>
    <n v="74285.684213414075"/>
    <n v="201600"/>
    <n v="0"/>
    <n v="207299.01945184136"/>
    <n v="0"/>
    <n v="0"/>
    <n v="0"/>
    <n v="0"/>
    <n v="94682"/>
    <n v="0"/>
    <n v="0"/>
    <n v="0"/>
    <n v="0"/>
    <n v="0"/>
    <n v="362494.07173446601"/>
    <n v="86604.20000000007"/>
    <n v="218858.6023462374"/>
    <n v="0"/>
    <m/>
    <n v="0"/>
    <n v="0"/>
    <m/>
    <n v="4133764.2618330051"/>
  </r>
  <r>
    <s v="970403606"/>
    <s v="G.H. EST-REUNION"/>
    <s v="CH"/>
    <x v="16"/>
    <n v="0"/>
    <n v="0"/>
    <n v="0"/>
    <n v="0"/>
    <n v="0"/>
    <n v="0"/>
    <n v="0"/>
    <n v="0"/>
    <n v="0"/>
    <n v="0"/>
    <n v="0"/>
    <n v="0"/>
    <n v="0"/>
    <n v="0"/>
    <n v="0"/>
    <n v="0"/>
    <n v="1112.9210972672415"/>
    <n v="0"/>
    <n v="0"/>
    <n v="0"/>
    <m/>
    <n v="0"/>
    <n v="0"/>
    <m/>
    <n v="1112.9210972672415"/>
  </r>
  <r>
    <s v="970408589"/>
    <s v="CHR/U REUNION"/>
    <s v="CHR/U"/>
    <x v="16"/>
    <n v="5363771.4687978094"/>
    <n v="308934.11530023004"/>
    <n v="77233.52882505751"/>
    <n v="628800"/>
    <n v="0"/>
    <n v="152630.94553909102"/>
    <n v="0"/>
    <n v="0"/>
    <n v="0"/>
    <n v="0"/>
    <n v="0"/>
    <n v="0"/>
    <n v="0"/>
    <n v="0"/>
    <n v="0"/>
    <n v="0"/>
    <n v="2439529.9417608832"/>
    <n v="0"/>
    <n v="157588.19878295835"/>
    <n v="108321.63333333333"/>
    <m/>
    <n v="384330.81681240385"/>
    <n v="0"/>
    <m/>
    <n v="9621140.6491517648"/>
  </r>
  <r>
    <s v="970421038"/>
    <s v="CH GABRIEL MARTIN"/>
    <s v="CH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6.879906379778"/>
    <n v="0"/>
    <m/>
    <n v="0"/>
    <n v="0"/>
    <m/>
    <n v="14016.879906379778"/>
  </r>
  <r>
    <s v="970462081"/>
    <s v="CLINIQUE DES ORCHIDÉES"/>
    <s v="Clinique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26425.200000000001"/>
    <n v="5675.9009892719432"/>
    <n v="0"/>
    <m/>
    <n v="0"/>
    <n v="0"/>
    <m/>
    <n v="32101.100989271945"/>
  </r>
  <r>
    <s v="970462107"/>
    <s v="CLINIQUE SAINTE CLOTILDE"/>
    <s v="Clinique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121592.4"/>
    <n v="69529.787118581342"/>
    <n v="0"/>
    <m/>
    <n v="0"/>
    <n v="0"/>
    <m/>
    <n v="191122.18711858132"/>
  </r>
  <r>
    <m/>
    <m/>
    <m/>
    <x v="17"/>
    <n v="1560310276.9595556"/>
    <n v="57410247.42616313"/>
    <n v="14177561.856540782"/>
    <n v="40792708"/>
    <n v="13822163.086956521"/>
    <n v="24298272.567482911"/>
    <n v="308557"/>
    <n v="1013411"/>
    <n v="8270848"/>
    <n v="4958303"/>
    <n v="7415724"/>
    <n v="466112"/>
    <n v="94250"/>
    <n v="1388779"/>
    <n v="620533"/>
    <n v="1621034"/>
    <n v="378175413.86407918"/>
    <n v="49530149.122699946"/>
    <n v="99781583.711484581"/>
    <n v="3033005.7333333329"/>
    <n v="0"/>
    <n v="12374835.289705433"/>
    <n v="165500"/>
    <n v="0"/>
    <n v="2280029268.6180024"/>
  </r>
  <r>
    <m/>
    <m/>
    <m/>
    <x v="17"/>
    <m/>
    <m/>
    <m/>
    <m/>
    <m/>
    <m/>
    <m/>
    <m/>
    <m/>
    <m/>
    <m/>
    <m/>
    <m/>
    <m/>
    <s v=" "/>
    <s v=" "/>
    <m/>
    <m/>
    <m/>
    <m/>
    <m/>
    <m/>
    <m/>
    <m/>
    <m/>
  </r>
  <r>
    <s v="750810814"/>
    <s v="SERVICE DE SANTE DES ARMEES"/>
    <s v="SSA"/>
    <x v="18"/>
    <n v="15135676.791554203"/>
    <n v="0"/>
    <n v="0"/>
    <n v="0"/>
    <n v="0"/>
    <n v="151607.43251709073"/>
    <n v="0"/>
    <n v="0"/>
    <n v="0"/>
    <n v="0"/>
    <n v="0"/>
    <n v="0"/>
    <n v="0"/>
    <n v="0"/>
    <n v="0"/>
    <n v="0"/>
    <n v="1922956.1359208387"/>
    <n v="320793.87600000005"/>
    <n v="367473.2898154743"/>
    <n v="216643.26666666666"/>
    <n v="0"/>
    <n v="791898.52675895579"/>
    <n v="0"/>
    <n v="0"/>
    <n v="18907049.319233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W20" firstHeaderRow="0" firstDataRow="1" firstDataCol="1"/>
  <pivotFields count="29">
    <pivotField showAll="0"/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Somme de Les actes de biologie et d'anatomocyto-pathologie non inscrits aux nomenclatures" fld="20" baseField="3" baseItem="0"/>
    <dataField name="Somme de Dotation socle de financement des activités de recherche, d'enseignement et d'innovation" fld="4" baseField="3" baseItem="9"/>
    <dataField name="Somme de Organisation, surveillance et coordination de la recherche" fld="5" baseField="3" baseItem="0"/>
    <dataField name="Somme de Les projets du programme hospitalier de recherche clinique interrégional" fld="14" baseField="3" baseItem="0"/>
    <dataField name="Somme de Les projets du programme de recherche médico économique en cancérologie" fld="16" baseField="3" baseItem="0"/>
    <dataField name="Somme de Les dispositifs innovants en matière de thérapie cellulaire et tissulaire" fld="23" baseField="3" baseItem="0"/>
    <dataField name="Somme de Préparation, conservation et mise à disposition des ressources biologiques" fld="9" baseField="3" baseItem="0"/>
    <dataField name="Somme de L'effort d'expertise des établissements de santé" fld="26" baseField="3" baseItem="0"/>
    <dataField name="Somme de Les médicaments bénéficiant ou ayant bénéficié d'une ATU en attente de leur agrément - octobre 2016 (avance)" fld="21" baseField="3" baseItem="0"/>
    <dataField name="Somme de Les centres nationaux de référence pour la lutte contre les maladies transmissibles" fld="25" baseField="3" baseItem="0"/>
    <dataField name="Somme de Le soutien exceptionnel à la recherche clinique et à l'innovation" fld="19" baseField="3" baseItem="0"/>
    <dataField name="Somme de Les projets du programme hospitalier de recherche infirmière et paramédicale" fld="18" baseField="3" baseItem="0"/>
    <dataField name="Somme de Les projets du programme de recherche sur la performance du sytème de soins" fld="17" baseField="3" baseItem="0"/>
    <dataField name="Somme de Les projets du programme de recherche médico économique" fld="15" baseField="3" baseItem="0"/>
    <dataField name="Somme de Les projets du programme hospitalier de recherche clinique national" fld="12" baseField="3" baseItem="0"/>
    <dataField name="Somme de Les projets du programme hospitalier de recherche clinique en cancérologie" fld="13" baseField="3" baseItem="0"/>
    <dataField name="Somme de Les médicaments bénéficiant ou ayant bénéficié d'une ATU en attente de leur agrément - novembre + décembre 2016" fld="22" baseField="3" baseItem="0"/>
    <dataField name="Somme de Les projets du programme de recherche translationnelle en cancérologie" fld="11" baseField="3" baseItem="0"/>
    <dataField name="Somme de Conception des protocoles, gestion et analyse des données" fld="6" baseField="3" baseItem="0"/>
    <dataField name="Somme de  Investigation (ex CIC - CRC/RIC - SIRIC)" fld="7" baseField="3" baseItem="0"/>
    <dataField name="Somme de  Coordination territoriale (ex GIRCI - EMRC)" fld="8" baseField="3" baseItem="0"/>
    <dataField name="Somme de Les projets du programme de recherche translationnelle en santé" fld="10" baseField="3" baseItem="0"/>
  </dataFields>
  <formats count="3"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C650"/>
  <sheetViews>
    <sheetView tabSelected="1" workbookViewId="0">
      <pane xSplit="3" topLeftCell="T1" activePane="topRight" state="frozen"/>
      <selection pane="topRight" activeCell="T1" sqref="T1"/>
    </sheetView>
  </sheetViews>
  <sheetFormatPr baseColWidth="10" defaultRowHeight="15" x14ac:dyDescent="0.25"/>
  <cols>
    <col min="1" max="1" width="14" bestFit="1" customWidth="1"/>
    <col min="2" max="2" width="37" customWidth="1"/>
    <col min="3" max="3" width="10.140625" customWidth="1"/>
    <col min="4" max="4" width="16.85546875" customWidth="1"/>
    <col min="5" max="5" width="17.85546875" bestFit="1" customWidth="1"/>
    <col min="6" max="6" width="15" bestFit="1" customWidth="1"/>
    <col min="7" max="7" width="13.5703125" bestFit="1" customWidth="1"/>
    <col min="8" max="8" width="13.140625" customWidth="1"/>
    <col min="9" max="9" width="14" customWidth="1"/>
    <col min="10" max="10" width="14.28515625" customWidth="1"/>
    <col min="11" max="11" width="15.28515625" customWidth="1"/>
    <col min="12" max="12" width="13.42578125" customWidth="1"/>
    <col min="13" max="13" width="14.140625" customWidth="1"/>
    <col min="14" max="14" width="15" customWidth="1"/>
    <col min="15" max="15" width="15.28515625" customWidth="1"/>
    <col min="16" max="16" width="15.7109375" customWidth="1"/>
    <col min="17" max="17" width="16" customWidth="1"/>
    <col min="18" max="18" width="14.42578125" customWidth="1"/>
    <col min="19" max="19" width="14.28515625" customWidth="1"/>
    <col min="20" max="20" width="12.7109375" customWidth="1"/>
    <col min="21" max="21" width="15.7109375" customWidth="1"/>
    <col min="22" max="23" width="19.28515625" customWidth="1"/>
    <col min="24" max="24" width="15.140625" customWidth="1"/>
    <col min="25" max="25" width="15.140625" hidden="1" customWidth="1"/>
    <col min="26" max="27" width="16.28515625" customWidth="1"/>
    <col min="28" max="28" width="16.28515625" hidden="1" customWidth="1"/>
    <col min="29" max="33" width="16.28515625" customWidth="1"/>
  </cols>
  <sheetData>
    <row r="1" spans="1:29" s="54" customFormat="1" ht="93" customHeight="1" x14ac:dyDescent="0.2">
      <c r="A1" s="49" t="s">
        <v>0</v>
      </c>
      <c r="B1" s="50" t="s">
        <v>1340</v>
      </c>
      <c r="C1" s="51" t="s">
        <v>1</v>
      </c>
      <c r="D1" s="51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15</v>
      </c>
      <c r="R1" s="52" t="s">
        <v>16</v>
      </c>
      <c r="S1" s="52" t="s">
        <v>17</v>
      </c>
      <c r="T1" s="53" t="s">
        <v>18</v>
      </c>
      <c r="U1" s="52" t="s">
        <v>19</v>
      </c>
      <c r="V1" s="53" t="s">
        <v>1177</v>
      </c>
      <c r="W1" s="53" t="s">
        <v>1178</v>
      </c>
      <c r="X1" s="52" t="s">
        <v>20</v>
      </c>
      <c r="Y1" s="1" t="s">
        <v>1091</v>
      </c>
      <c r="Z1" s="52" t="s">
        <v>21</v>
      </c>
      <c r="AA1" s="52" t="s">
        <v>1092</v>
      </c>
      <c r="AB1" s="1" t="s">
        <v>1093</v>
      </c>
      <c r="AC1" s="52" t="s">
        <v>22</v>
      </c>
    </row>
    <row r="2" spans="1:29" hidden="1" x14ac:dyDescent="0.25">
      <c r="A2" s="39" t="s">
        <v>1214</v>
      </c>
      <c r="B2" s="2" t="s">
        <v>1215</v>
      </c>
      <c r="C2" s="2" t="s">
        <v>31</v>
      </c>
      <c r="D2" s="2" t="s">
        <v>1038</v>
      </c>
      <c r="E2" s="19">
        <f>IFERROR(VLOOKUP(A2,[1]Montants!$A$1:$W$248,21,FALSE),0)</f>
        <v>0</v>
      </c>
      <c r="F2" s="19">
        <f>IFERROR(VLOOKUP(A2,[2]Feuil1!$A$1:$I$47,8,FALSE),0)</f>
        <v>0</v>
      </c>
      <c r="G2" s="19">
        <f>IFERROR(VLOOKUP(A2,[3]Feuil1!$A$1:$G$47,6,FALSE),0)</f>
        <v>0</v>
      </c>
      <c r="H2" s="19">
        <f>IFERROR(VLOOKUP(B2,[4]Feuil6!$A$23:$B$73,2,FALSE),0)</f>
        <v>0</v>
      </c>
      <c r="I2" s="19">
        <f>IFERROR(VLOOKUP(A2,[5]Feuil1!$A$1:$F$9,5,FALSE),0)</f>
        <v>0</v>
      </c>
      <c r="J2" s="19">
        <f>IFERROR(VLOOKUP(A2,'[6]CRB-ES'!$A$1:$V$382,19,FALSE),0)</f>
        <v>0</v>
      </c>
      <c r="K2" s="19">
        <f>IFERROR(VLOOKUP($A2,[7]Feuil4!$A$23:$L$137,10,FALSE),0)</f>
        <v>0</v>
      </c>
      <c r="L2" s="19">
        <f>IFERROR(VLOOKUP($A2,[7]Feuil4!$A$23:$L$137,9,FALSE),0)</f>
        <v>0</v>
      </c>
      <c r="M2" s="19">
        <f>IFERROR(VLOOKUP($A2,[7]Feuil4!$A$23:$L$137,4,FALSE),0)</f>
        <v>0</v>
      </c>
      <c r="N2" s="19">
        <f>IFERROR(VLOOKUP($A2,[7]Feuil4!$A$23:$L$81,3,FALSE),0)</f>
        <v>0</v>
      </c>
      <c r="O2" s="19">
        <f>IFERROR(VLOOKUP($A2,[7]Feuil4!$A$23:$L$137,2,FALSE),0)</f>
        <v>0</v>
      </c>
      <c r="P2" s="19">
        <f>IFERROR(VLOOKUP($A2,[7]Feuil4!$A$23:$L$81,7,FALSE),0)</f>
        <v>0</v>
      </c>
      <c r="Q2" s="19">
        <f>IFERROR(VLOOKUP($A2,[7]Feuil4!$A$23:$L$137,8,FALSE),0)</f>
        <v>0</v>
      </c>
      <c r="R2" s="19">
        <f>IFERROR(VLOOKUP($A2,[7]Feuil4!$A$23:$L$137,6,FALSE),0)</f>
        <v>0</v>
      </c>
      <c r="S2" s="19">
        <f>IFERROR(VLOOKUP($A2,[7]Feuil4!$A$23:$L$137,5,FALSE),0)</f>
        <v>0</v>
      </c>
      <c r="T2" s="19">
        <v>0</v>
      </c>
      <c r="U2" s="19">
        <f>IFERROR(VLOOKUP(B2,'[8]C1-2017'!$B$1:$Q$475,14,FALSE),0)</f>
        <v>557.37457157540643</v>
      </c>
      <c r="V2" s="19">
        <f>IFERROR(VLOOKUP(A2,'[9]TOTAL M10 par région'!$A$1:$J$375,8,FALSE),0)</f>
        <v>0</v>
      </c>
      <c r="W2" s="19">
        <f>IFERROR(VLOOKUP(A2,'[10]TOTAL M11M12 par région'!$A$1:$J$479,10,FALSE),0)</f>
        <v>0</v>
      </c>
      <c r="X2" s="19">
        <f>IFERROR(VLOOKUP(B2,[11]Feuil1!$A$1:$G$24,7,FALSE),0)</f>
        <v>0</v>
      </c>
      <c r="Y2" s="19">
        <f>IFERROR(VLOOKUP(#REF!,'[12]avec LE'!$A$1:$F$21,6,FALSE),0)</f>
        <v>0</v>
      </c>
      <c r="Z2" s="19">
        <f>IFERROR(VLOOKUP(A2,'[12]avec LE'!$A$1:$F$22,6,FALSE),0)</f>
        <v>0</v>
      </c>
      <c r="AA2" s="19">
        <f>IFERROR(VLOOKUP(B2,[13]total!$E$20:$F$40,2,FALSE),0)</f>
        <v>0</v>
      </c>
      <c r="AB2" s="19"/>
      <c r="AC2" s="24">
        <f t="shared" ref="AC2:AC66" si="0">SUM(E2:AB2)</f>
        <v>557.37457157540643</v>
      </c>
    </row>
    <row r="3" spans="1:29" hidden="1" x14ac:dyDescent="0.25">
      <c r="A3" s="2" t="s">
        <v>717</v>
      </c>
      <c r="B3" s="2" t="s">
        <v>718</v>
      </c>
      <c r="C3" s="2" t="s">
        <v>31</v>
      </c>
      <c r="D3" s="2" t="s">
        <v>1038</v>
      </c>
      <c r="E3" s="19">
        <f>IFERROR(VLOOKUP(A3,[1]Montants!$A$1:$W$248,21,FALSE),0)</f>
        <v>0</v>
      </c>
      <c r="F3" s="19">
        <f>IFERROR(VLOOKUP(A3,[2]Feuil1!$A$1:$I$47,8,FALSE),0)</f>
        <v>0</v>
      </c>
      <c r="G3" s="19">
        <f>IFERROR(VLOOKUP(A3,[3]Feuil1!$A$1:$G$47,6,FALSE),0)</f>
        <v>0</v>
      </c>
      <c r="H3" s="19">
        <f>IFERROR(VLOOKUP(B3,[4]Feuil6!$A$23:$B$73,2,FALSE),0)</f>
        <v>0</v>
      </c>
      <c r="I3" s="19">
        <f>IFERROR(VLOOKUP(A3,[5]Feuil1!$A$1:$F$9,5,FALSE),0)</f>
        <v>0</v>
      </c>
      <c r="J3" s="19">
        <f>IFERROR(VLOOKUP(A3,'[6]CRB-ES'!$A$1:$V$382,19,FALSE),0)</f>
        <v>0</v>
      </c>
      <c r="K3" s="19">
        <f>IFERROR(VLOOKUP($A3,[7]Feuil4!$A$23:$L$137,10,FALSE),0)</f>
        <v>0</v>
      </c>
      <c r="L3" s="19">
        <f>IFERROR(VLOOKUP($A3,[7]Feuil4!$A$23:$L$137,9,FALSE),0)</f>
        <v>0</v>
      </c>
      <c r="M3" s="19">
        <f>IFERROR(VLOOKUP($A3,[7]Feuil4!$A$23:$L$137,4,FALSE),0)</f>
        <v>0</v>
      </c>
      <c r="N3" s="19">
        <f>IFERROR(VLOOKUP($A3,[7]Feuil4!$A$23:$L$81,3,FALSE),0)</f>
        <v>0</v>
      </c>
      <c r="O3" s="19">
        <f>IFERROR(VLOOKUP($A3,[7]Feuil4!$A$23:$L$137,2,FALSE),0)</f>
        <v>0</v>
      </c>
      <c r="P3" s="19">
        <f>IFERROR(VLOOKUP($A3,[7]Feuil4!$A$23:$L$81,7,FALSE),0)</f>
        <v>0</v>
      </c>
      <c r="Q3" s="19">
        <f>IFERROR(VLOOKUP($A3,[7]Feuil4!$A$23:$L$137,8,FALSE),0)</f>
        <v>0</v>
      </c>
      <c r="R3" s="19">
        <f>IFERROR(VLOOKUP($A3,[7]Feuil4!$A$23:$L$137,6,FALSE),0)</f>
        <v>0</v>
      </c>
      <c r="S3" s="19">
        <f>IFERROR(VLOOKUP($A3,[7]Feuil4!$A$23:$L$137,5,FALSE),0)</f>
        <v>0</v>
      </c>
      <c r="T3" s="19">
        <v>0</v>
      </c>
      <c r="U3" s="19">
        <f>IFERROR(VLOOKUP(B3,'[8]C1-2017'!$B$1:$Q$475,14,FALSE),0)</f>
        <v>35003.699502324671</v>
      </c>
      <c r="V3" s="19">
        <f>IFERROR(VLOOKUP(A3,'[9]TOTAL M10 par région'!$A$1:$J$375,8,FALSE),0)</f>
        <v>178074.75199999998</v>
      </c>
      <c r="W3" s="19">
        <f>IFERROR(VLOOKUP(A3,'[10]TOTAL M11M12 par région'!$A$1:$J$479,10,FALSE),0)</f>
        <v>285200.75319091469</v>
      </c>
      <c r="X3" s="19">
        <f>IFERROR(VLOOKUP(B3,[11]Feuil1!$A$1:$G$24,7,FALSE),0)</f>
        <v>0</v>
      </c>
      <c r="Y3" s="19">
        <f>IFERROR(VLOOKUP(#REF!,'[12]avec LE'!$A$1:$F$21,6,FALSE),0)</f>
        <v>0</v>
      </c>
      <c r="Z3" s="19">
        <f>IFERROR(VLOOKUP(A3,'[12]avec LE'!$A$1:$F$22,6,FALSE),0)</f>
        <v>0</v>
      </c>
      <c r="AA3" s="19">
        <f>IFERROR(VLOOKUP(B3,[13]total!$E$20:$F$40,2,FALSE),0)</f>
        <v>0</v>
      </c>
      <c r="AB3" s="19"/>
      <c r="AC3" s="24">
        <f t="shared" si="0"/>
        <v>498279.20469323936</v>
      </c>
    </row>
    <row r="4" spans="1:29" hidden="1" x14ac:dyDescent="0.25">
      <c r="A4" s="2" t="s">
        <v>715</v>
      </c>
      <c r="B4" s="2" t="s">
        <v>716</v>
      </c>
      <c r="C4" s="2" t="s">
        <v>31</v>
      </c>
      <c r="D4" s="2" t="s">
        <v>1038</v>
      </c>
      <c r="E4" s="19">
        <f>IFERROR(VLOOKUP(A4,[1]Montants!$A$1:$W$248,21,FALSE),0)</f>
        <v>0</v>
      </c>
      <c r="F4" s="19">
        <f>IFERROR(VLOOKUP(A4,[2]Feuil1!$A$1:$I$47,8,FALSE),0)</f>
        <v>0</v>
      </c>
      <c r="G4" s="19">
        <f>IFERROR(VLOOKUP(A4,[3]Feuil1!$A$1:$G$47,6,FALSE),0)</f>
        <v>0</v>
      </c>
      <c r="H4" s="19">
        <f>IFERROR(VLOOKUP(B4,[4]Feuil6!$A$23:$B$73,2,FALSE),0)</f>
        <v>0</v>
      </c>
      <c r="I4" s="19">
        <f>IFERROR(VLOOKUP(A4,[5]Feuil1!$A$1:$F$9,5,FALSE),0)</f>
        <v>0</v>
      </c>
      <c r="J4" s="19">
        <f>IFERROR(VLOOKUP(A4,'[6]CRB-ES'!$A$1:$V$382,19,FALSE),0)</f>
        <v>0</v>
      </c>
      <c r="K4" s="19">
        <f>IFERROR(VLOOKUP($A4,[7]Feuil4!$A$23:$L$137,10,FALSE),0)</f>
        <v>0</v>
      </c>
      <c r="L4" s="19">
        <f>IFERROR(VLOOKUP($A4,[7]Feuil4!$A$23:$L$137,9,FALSE),0)</f>
        <v>0</v>
      </c>
      <c r="M4" s="19">
        <f>IFERROR(VLOOKUP($A4,[7]Feuil4!$A$23:$L$137,4,FALSE),0)</f>
        <v>0</v>
      </c>
      <c r="N4" s="19">
        <f>IFERROR(VLOOKUP($A4,[7]Feuil4!$A$23:$L$81,3,FALSE),0)</f>
        <v>0</v>
      </c>
      <c r="O4" s="19">
        <f>IFERROR(VLOOKUP($A4,[7]Feuil4!$A$23:$L$137,2,FALSE),0)</f>
        <v>0</v>
      </c>
      <c r="P4" s="19">
        <f>IFERROR(VLOOKUP($A4,[7]Feuil4!$A$23:$L$81,7,FALSE),0)</f>
        <v>0</v>
      </c>
      <c r="Q4" s="19">
        <f>IFERROR(VLOOKUP($A4,[7]Feuil4!$A$23:$L$137,8,FALSE),0)</f>
        <v>0</v>
      </c>
      <c r="R4" s="19">
        <f>IFERROR(VLOOKUP($A4,[7]Feuil4!$A$23:$L$137,6,FALSE),0)</f>
        <v>0</v>
      </c>
      <c r="S4" s="19">
        <f>IFERROR(VLOOKUP($A4,[7]Feuil4!$A$23:$L$137,5,FALSE),0)</f>
        <v>0</v>
      </c>
      <c r="T4" s="19">
        <v>0</v>
      </c>
      <c r="U4" s="19">
        <f>IFERROR(VLOOKUP(B4,'[8]C1-2017'!$B$1:$Q$475,14,FALSE),0)</f>
        <v>5700.139957166466</v>
      </c>
      <c r="V4" s="19">
        <f>IFERROR(VLOOKUP(A4,'[9]TOTAL M10 par région'!$A$1:$J$375,8,FALSE),0)</f>
        <v>0</v>
      </c>
      <c r="W4" s="19">
        <f>IFERROR(VLOOKUP(A4,'[10]TOTAL M11M12 par région'!$A$1:$J$479,10,FALSE),0)</f>
        <v>0</v>
      </c>
      <c r="X4" s="19">
        <f>IFERROR(VLOOKUP(B4,[11]Feuil1!$A$1:$G$24,7,FALSE),0)</f>
        <v>0</v>
      </c>
      <c r="Y4" s="19"/>
      <c r="Z4" s="19">
        <f>IFERROR(VLOOKUP(A4,'[12]avec LE'!$A$1:$F$22,6,FALSE),0)</f>
        <v>0</v>
      </c>
      <c r="AA4" s="19">
        <f>IFERROR(VLOOKUP(B4,[13]total!$E$20:$F$40,2,FALSE),0)</f>
        <v>0</v>
      </c>
      <c r="AB4" s="19"/>
      <c r="AC4" s="24">
        <f t="shared" si="0"/>
        <v>5700.139957166466</v>
      </c>
    </row>
    <row r="5" spans="1:29" hidden="1" x14ac:dyDescent="0.25">
      <c r="A5" s="27" t="s">
        <v>961</v>
      </c>
      <c r="B5" s="2" t="s">
        <v>1039</v>
      </c>
      <c r="C5" s="2" t="s">
        <v>85</v>
      </c>
      <c r="D5" s="2" t="s">
        <v>1038</v>
      </c>
      <c r="E5" s="19">
        <f>IFERROR(VLOOKUP(A5,[1]Montants!$A$1:$W$248,21,FALSE),0)</f>
        <v>0</v>
      </c>
      <c r="F5" s="19">
        <f>IFERROR(VLOOKUP(A5,[2]Feuil1!$A$1:$I$47,8,FALSE),0)</f>
        <v>0</v>
      </c>
      <c r="G5" s="19">
        <f>IFERROR(VLOOKUP(A5,[3]Feuil1!$A$1:$G$47,6,FALSE),0)</f>
        <v>0</v>
      </c>
      <c r="H5" s="19">
        <f>IFERROR(VLOOKUP(B5,[4]Feuil6!$A$23:$B$73,2,FALSE),0)</f>
        <v>0</v>
      </c>
      <c r="I5" s="19">
        <f>IFERROR(VLOOKUP(A5,[5]Feuil1!$A$1:$F$9,5,FALSE),0)</f>
        <v>0</v>
      </c>
      <c r="J5" s="19">
        <f>IFERROR(VLOOKUP(A5,'[6]CRB-ES'!$A$1:$V$382,19,FALSE),0)</f>
        <v>0</v>
      </c>
      <c r="K5" s="19">
        <f>IFERROR(VLOOKUP($A5,[7]Feuil4!$A$23:$L$137,10,FALSE),0)</f>
        <v>0</v>
      </c>
      <c r="L5" s="19">
        <f>IFERROR(VLOOKUP($A5,[7]Feuil4!$A$23:$L$137,9,FALSE),0)</f>
        <v>0</v>
      </c>
      <c r="M5" s="19">
        <f>IFERROR(VLOOKUP($A5,[7]Feuil4!$A$23:$L$137,4,FALSE),0)</f>
        <v>0</v>
      </c>
      <c r="N5" s="19">
        <f>IFERROR(VLOOKUP($A5,[7]Feuil4!$A$23:$L$81,3,FALSE),0)</f>
        <v>0</v>
      </c>
      <c r="O5" s="19">
        <f>IFERROR(VLOOKUP($A5,[7]Feuil4!$A$23:$L$137,2,FALSE),0)</f>
        <v>0</v>
      </c>
      <c r="P5" s="19">
        <f>IFERROR(VLOOKUP($A5,[7]Feuil4!$A$23:$L$81,7,FALSE),0)</f>
        <v>0</v>
      </c>
      <c r="Q5" s="19">
        <f>IFERROR(VLOOKUP($A5,[7]Feuil4!$A$23:$L$137,8,FALSE),0)</f>
        <v>0</v>
      </c>
      <c r="R5" s="19">
        <f>IFERROR(VLOOKUP($A5,[7]Feuil4!$A$23:$L$137,6,FALSE),0)</f>
        <v>0</v>
      </c>
      <c r="S5" s="19">
        <f>IFERROR(VLOOKUP($A5,[7]Feuil4!$A$23:$L$137,5,FALSE),0)</f>
        <v>0</v>
      </c>
      <c r="T5" s="19">
        <v>0</v>
      </c>
      <c r="U5" s="19">
        <f>IFERROR(VLOOKUP(B5,'[8]C1-2017'!$B$1:$Q$475,14,FALSE),0)</f>
        <v>0</v>
      </c>
      <c r="V5" s="19">
        <f>IFERROR(VLOOKUP(A5,'[9]TOTAL M10 par région'!$A$1:$J$375,8,FALSE),0)</f>
        <v>40600.150000000023</v>
      </c>
      <c r="W5" s="19">
        <f>IFERROR(VLOOKUP(A5,'[10]TOTAL M11M12 par région'!$A$1:$J$479,10,FALSE),0)</f>
        <v>50084.25970102568</v>
      </c>
      <c r="X5" s="19">
        <f>IFERROR(VLOOKUP(B5,[11]Feuil1!$A$1:$G$24,7,FALSE),0)</f>
        <v>0</v>
      </c>
      <c r="Y5" s="19"/>
      <c r="Z5" s="19">
        <f>IFERROR(VLOOKUP(A5,'[12]avec LE'!$A$1:$F$22,6,FALSE),0)</f>
        <v>0</v>
      </c>
      <c r="AA5" s="19">
        <f>IFERROR(VLOOKUP(B5,[13]total!$E$20:$F$40,2,FALSE),0)</f>
        <v>0</v>
      </c>
      <c r="AB5" s="19"/>
      <c r="AC5" s="24">
        <f t="shared" si="0"/>
        <v>90684.409701025696</v>
      </c>
    </row>
    <row r="6" spans="1:29" hidden="1" x14ac:dyDescent="0.25">
      <c r="A6" s="2" t="s">
        <v>699</v>
      </c>
      <c r="B6" s="2" t="s">
        <v>700</v>
      </c>
      <c r="C6" s="2" t="s">
        <v>31</v>
      </c>
      <c r="D6" s="2" t="s">
        <v>1038</v>
      </c>
      <c r="E6" s="19">
        <f>IFERROR(VLOOKUP(A6,[1]Montants!$A$1:$W$248,21,FALSE),0)</f>
        <v>0</v>
      </c>
      <c r="F6" s="19">
        <f>IFERROR(VLOOKUP(A6,[2]Feuil1!$A$1:$I$47,8,FALSE),0)</f>
        <v>0</v>
      </c>
      <c r="G6" s="19">
        <f>IFERROR(VLOOKUP(A6,[3]Feuil1!$A$1:$G$47,6,FALSE),0)</f>
        <v>0</v>
      </c>
      <c r="H6" s="19">
        <f>IFERROR(VLOOKUP(B6,[4]Feuil6!$A$23:$B$73,2,FALSE),0)</f>
        <v>0</v>
      </c>
      <c r="I6" s="19">
        <f>IFERROR(VLOOKUP(A6,[5]Feuil1!$A$1:$F$9,5,FALSE),0)</f>
        <v>0</v>
      </c>
      <c r="J6" s="19">
        <f>IFERROR(VLOOKUP(A6,'[6]CRB-ES'!$A$1:$V$382,19,FALSE),0)</f>
        <v>0</v>
      </c>
      <c r="K6" s="19">
        <f>IFERROR(VLOOKUP($A6,[7]Feuil4!$A$23:$L$137,10,FALSE),0)</f>
        <v>0</v>
      </c>
      <c r="L6" s="19">
        <f>IFERROR(VLOOKUP($A6,[7]Feuil4!$A$23:$L$137,9,FALSE),0)</f>
        <v>0</v>
      </c>
      <c r="M6" s="19">
        <f>IFERROR(VLOOKUP($A6,[7]Feuil4!$A$23:$L$137,4,FALSE),0)</f>
        <v>0</v>
      </c>
      <c r="N6" s="19">
        <f>IFERROR(VLOOKUP($A6,[7]Feuil4!$A$23:$L$81,3,FALSE),0)</f>
        <v>0</v>
      </c>
      <c r="O6" s="19">
        <f>IFERROR(VLOOKUP($A6,[7]Feuil4!$A$23:$L$137,2,FALSE),0)</f>
        <v>0</v>
      </c>
      <c r="P6" s="19">
        <f>IFERROR(VLOOKUP($A6,[7]Feuil4!$A$23:$L$81,7,FALSE),0)</f>
        <v>0</v>
      </c>
      <c r="Q6" s="19">
        <f>IFERROR(VLOOKUP($A6,[7]Feuil4!$A$23:$L$137,8,FALSE),0)</f>
        <v>0</v>
      </c>
      <c r="R6" s="19">
        <f>IFERROR(VLOOKUP($A6,[7]Feuil4!$A$23:$L$137,6,FALSE),0)</f>
        <v>0</v>
      </c>
      <c r="S6" s="19">
        <f>IFERROR(VLOOKUP($A6,[7]Feuil4!$A$23:$L$137,5,FALSE),0)</f>
        <v>0</v>
      </c>
      <c r="T6" s="19">
        <v>0</v>
      </c>
      <c r="U6" s="19">
        <f>IFERROR(VLOOKUP(B6,'[8]C1-2017'!$B$1:$Q$475,14,FALSE),0)</f>
        <v>8769.4149074979723</v>
      </c>
      <c r="V6" s="19">
        <f>IFERROR(VLOOKUP(A6,'[9]TOTAL M10 par région'!$A$1:$J$375,8,FALSE),0)</f>
        <v>55704.743999999948</v>
      </c>
      <c r="W6" s="19">
        <f>IFERROR(VLOOKUP(A6,'[10]TOTAL M11M12 par région'!$A$1:$J$479,10,FALSE),0)</f>
        <v>169945.02619958491</v>
      </c>
      <c r="X6" s="19">
        <f>IFERROR(VLOOKUP(B6,[11]Feuil1!$A$1:$G$24,7,FALSE),0)</f>
        <v>0</v>
      </c>
      <c r="Y6" s="19"/>
      <c r="Z6" s="19">
        <f>IFERROR(VLOOKUP(A6,'[12]avec LE'!$A$1:$F$22,6,FALSE),0)</f>
        <v>0</v>
      </c>
      <c r="AA6" s="19">
        <f>IFERROR(VLOOKUP(B6,[13]total!$E$20:$F$40,2,FALSE),0)</f>
        <v>0</v>
      </c>
      <c r="AB6" s="19"/>
      <c r="AC6" s="24">
        <f t="shared" si="0"/>
        <v>234419.18510708283</v>
      </c>
    </row>
    <row r="7" spans="1:29" hidden="1" x14ac:dyDescent="0.25">
      <c r="A7" s="2" t="s">
        <v>695</v>
      </c>
      <c r="B7" s="2" t="s">
        <v>696</v>
      </c>
      <c r="C7" s="2" t="s">
        <v>31</v>
      </c>
      <c r="D7" s="2" t="s">
        <v>1038</v>
      </c>
      <c r="E7" s="19">
        <f>IFERROR(VLOOKUP(A7,[1]Montants!$A$1:$W$248,21,FALSE),0)</f>
        <v>0</v>
      </c>
      <c r="F7" s="19">
        <f>IFERROR(VLOOKUP(A7,[2]Feuil1!$A$1:$I$47,8,FALSE),0)</f>
        <v>0</v>
      </c>
      <c r="G7" s="19">
        <f>IFERROR(VLOOKUP(A7,[3]Feuil1!$A$1:$G$47,6,FALSE),0)</f>
        <v>0</v>
      </c>
      <c r="H7" s="19">
        <f>IFERROR(VLOOKUP(B7,[4]Feuil6!$A$23:$B$73,2,FALSE),0)</f>
        <v>0</v>
      </c>
      <c r="I7" s="19">
        <f>IFERROR(VLOOKUP(A7,[5]Feuil1!$A$1:$F$9,5,FALSE),0)</f>
        <v>0</v>
      </c>
      <c r="J7" s="19">
        <f>IFERROR(VLOOKUP(A7,'[6]CRB-ES'!$A$1:$V$382,19,FALSE),0)</f>
        <v>0</v>
      </c>
      <c r="K7" s="19">
        <f>IFERROR(VLOOKUP($A7,[7]Feuil4!$A$23:$L$137,10,FALSE),0)</f>
        <v>0</v>
      </c>
      <c r="L7" s="19">
        <f>IFERROR(VLOOKUP($A7,[7]Feuil4!$A$23:$L$137,9,FALSE),0)</f>
        <v>0</v>
      </c>
      <c r="M7" s="19">
        <f>IFERROR(VLOOKUP($A7,[7]Feuil4!$A$23:$L$137,4,FALSE),0)</f>
        <v>0</v>
      </c>
      <c r="N7" s="19">
        <f>IFERROR(VLOOKUP($A7,[7]Feuil4!$A$23:$L$81,3,FALSE),0)</f>
        <v>0</v>
      </c>
      <c r="O7" s="19">
        <f>IFERROR(VLOOKUP($A7,[7]Feuil4!$A$23:$L$137,2,FALSE),0)</f>
        <v>0</v>
      </c>
      <c r="P7" s="19">
        <f>IFERROR(VLOOKUP($A7,[7]Feuil4!$A$23:$L$81,7,FALSE),0)</f>
        <v>0</v>
      </c>
      <c r="Q7" s="19">
        <f>IFERROR(VLOOKUP($A7,[7]Feuil4!$A$23:$L$137,8,FALSE),0)</f>
        <v>0</v>
      </c>
      <c r="R7" s="19">
        <f>IFERROR(VLOOKUP($A7,[7]Feuil4!$A$23:$L$137,6,FALSE),0)</f>
        <v>0</v>
      </c>
      <c r="S7" s="19">
        <f>IFERROR(VLOOKUP($A7,[7]Feuil4!$A$23:$L$137,5,FALSE),0)</f>
        <v>0</v>
      </c>
      <c r="T7" s="19">
        <v>0</v>
      </c>
      <c r="U7" s="19">
        <f>IFERROR(VLOOKUP(B7,'[8]C1-2017'!$B$1:$Q$475,14,FALSE),0)</f>
        <v>1684.6012782154414</v>
      </c>
      <c r="V7" s="19">
        <f>IFERROR(VLOOKUP(A7,'[9]TOTAL M10 par région'!$A$1:$J$375,8,FALSE),0)</f>
        <v>0</v>
      </c>
      <c r="W7" s="19">
        <f>IFERROR(VLOOKUP(A7,'[10]TOTAL M11M12 par région'!$A$1:$J$479,10,FALSE),0)</f>
        <v>59552.641999101848</v>
      </c>
      <c r="X7" s="19">
        <f>IFERROR(VLOOKUP(B7,[11]Feuil1!$A$1:$G$24,7,FALSE),0)</f>
        <v>0</v>
      </c>
      <c r="Y7" s="19"/>
      <c r="Z7" s="19">
        <f>IFERROR(VLOOKUP(A7,'[12]avec LE'!$A$1:$F$22,6,FALSE),0)</f>
        <v>0</v>
      </c>
      <c r="AA7" s="19">
        <f>IFERROR(VLOOKUP(B7,[13]total!$E$20:$F$40,2,FALSE),0)</f>
        <v>0</v>
      </c>
      <c r="AB7" s="19"/>
      <c r="AC7" s="24">
        <f t="shared" si="0"/>
        <v>61237.243277317291</v>
      </c>
    </row>
    <row r="8" spans="1:29" hidden="1" x14ac:dyDescent="0.25">
      <c r="A8" s="2" t="s">
        <v>697</v>
      </c>
      <c r="B8" s="2" t="s">
        <v>698</v>
      </c>
      <c r="C8" s="2" t="s">
        <v>31</v>
      </c>
      <c r="D8" s="2" t="s">
        <v>1038</v>
      </c>
      <c r="E8" s="19">
        <f>IFERROR(VLOOKUP(A8,[1]Montants!$A$1:$W$248,21,FALSE),0)</f>
        <v>0</v>
      </c>
      <c r="F8" s="19">
        <f>IFERROR(VLOOKUP(A8,[2]Feuil1!$A$1:$I$47,8,FALSE),0)</f>
        <v>0</v>
      </c>
      <c r="G8" s="19">
        <f>IFERROR(VLOOKUP(A8,[3]Feuil1!$A$1:$G$47,6,FALSE),0)</f>
        <v>0</v>
      </c>
      <c r="H8" s="19">
        <f>IFERROR(VLOOKUP(B8,[4]Feuil6!$A$23:$B$73,2,FALSE),0)</f>
        <v>0</v>
      </c>
      <c r="I8" s="19">
        <f>IFERROR(VLOOKUP(A8,[5]Feuil1!$A$1:$F$9,5,FALSE),0)</f>
        <v>0</v>
      </c>
      <c r="J8" s="19">
        <f>IFERROR(VLOOKUP(A8,'[6]CRB-ES'!$A$1:$V$382,19,FALSE),0)</f>
        <v>0</v>
      </c>
      <c r="K8" s="19">
        <f>IFERROR(VLOOKUP($A8,[7]Feuil4!$A$23:$L$137,10,FALSE),0)</f>
        <v>0</v>
      </c>
      <c r="L8" s="19">
        <f>IFERROR(VLOOKUP($A8,[7]Feuil4!$A$23:$L$137,9,FALSE),0)</f>
        <v>0</v>
      </c>
      <c r="M8" s="19">
        <f>IFERROR(VLOOKUP($A8,[7]Feuil4!$A$23:$L$137,4,FALSE),0)</f>
        <v>0</v>
      </c>
      <c r="N8" s="19">
        <f>IFERROR(VLOOKUP($A8,[7]Feuil4!$A$23:$L$81,3,FALSE),0)</f>
        <v>0</v>
      </c>
      <c r="O8" s="19">
        <f>IFERROR(VLOOKUP($A8,[7]Feuil4!$A$23:$L$137,2,FALSE),0)</f>
        <v>0</v>
      </c>
      <c r="P8" s="19">
        <f>IFERROR(VLOOKUP($A8,[7]Feuil4!$A$23:$L$81,7,FALSE),0)</f>
        <v>0</v>
      </c>
      <c r="Q8" s="19">
        <f>IFERROR(VLOOKUP($A8,[7]Feuil4!$A$23:$L$137,8,FALSE),0)</f>
        <v>0</v>
      </c>
      <c r="R8" s="19">
        <f>IFERROR(VLOOKUP($A8,[7]Feuil4!$A$23:$L$137,6,FALSE),0)</f>
        <v>0</v>
      </c>
      <c r="S8" s="19">
        <f>IFERROR(VLOOKUP($A8,[7]Feuil4!$A$23:$L$137,5,FALSE),0)</f>
        <v>0</v>
      </c>
      <c r="T8" s="19">
        <v>0</v>
      </c>
      <c r="U8" s="19">
        <f>IFERROR(VLOOKUP(B8,'[8]C1-2017'!$B$1:$Q$475,14,FALSE),0)</f>
        <v>33742.005005279549</v>
      </c>
      <c r="V8" s="19">
        <f>IFERROR(VLOOKUP(A8,'[9]TOTAL M10 par région'!$A$1:$J$375,8,FALSE),0)</f>
        <v>58030.270000000019</v>
      </c>
      <c r="W8" s="19">
        <f>IFERROR(VLOOKUP(A8,'[10]TOTAL M11M12 par région'!$A$1:$J$479,10,FALSE),0)</f>
        <v>88225.963380077053</v>
      </c>
      <c r="X8" s="19">
        <f>IFERROR(VLOOKUP(B8,[11]Feuil1!$A$1:$G$24,7,FALSE),0)</f>
        <v>0</v>
      </c>
      <c r="Y8" s="19"/>
      <c r="Z8" s="19">
        <f>IFERROR(VLOOKUP(A8,'[12]avec LE'!$A$1:$F$22,6,FALSE),0)</f>
        <v>0</v>
      </c>
      <c r="AA8" s="19">
        <f>IFERROR(VLOOKUP(B8,[13]total!$E$20:$F$40,2,FALSE),0)</f>
        <v>0</v>
      </c>
      <c r="AB8" s="19"/>
      <c r="AC8" s="24">
        <f t="shared" si="0"/>
        <v>179998.23838535661</v>
      </c>
    </row>
    <row r="9" spans="1:29" ht="15" hidden="1" customHeight="1" x14ac:dyDescent="0.25">
      <c r="A9" s="2" t="s">
        <v>772</v>
      </c>
      <c r="B9" s="2" t="s">
        <v>773</v>
      </c>
      <c r="C9" s="2" t="s">
        <v>85</v>
      </c>
      <c r="D9" s="2" t="s">
        <v>1038</v>
      </c>
      <c r="E9" s="19">
        <f>IFERROR(VLOOKUP(A9,[1]Montants!$A$1:$W$248,21,FALSE),0)</f>
        <v>0</v>
      </c>
      <c r="F9" s="19">
        <f>IFERROR(VLOOKUP(A9,[2]Feuil1!$A$1:$I$47,8,FALSE),0)</f>
        <v>0</v>
      </c>
      <c r="G9" s="19">
        <f>IFERROR(VLOOKUP(A9,[3]Feuil1!$A$1:$G$47,6,FALSE),0)</f>
        <v>0</v>
      </c>
      <c r="H9" s="19">
        <f>IFERROR(VLOOKUP(B9,[4]Feuil6!$A$23:$B$73,2,FALSE),0)</f>
        <v>0</v>
      </c>
      <c r="I9" s="19">
        <f>IFERROR(VLOOKUP(A9,[5]Feuil1!$A$1:$F$9,5,FALSE),0)</f>
        <v>0</v>
      </c>
      <c r="J9" s="19">
        <f>IFERROR(VLOOKUP(A9,'[6]CRB-ES'!$A$1:$V$382,19,FALSE),0)</f>
        <v>0</v>
      </c>
      <c r="K9" s="19">
        <f>IFERROR(VLOOKUP($A9,[7]Feuil4!$A$23:$L$137,10,FALSE),0)</f>
        <v>0</v>
      </c>
      <c r="L9" s="19">
        <f>IFERROR(VLOOKUP($A9,[7]Feuil4!$A$23:$L$137,9,FALSE),0)</f>
        <v>0</v>
      </c>
      <c r="M9" s="19">
        <f>IFERROR(VLOOKUP($A9,[7]Feuil4!$A$23:$L$137,4,FALSE),0)</f>
        <v>0</v>
      </c>
      <c r="N9" s="19">
        <f>IFERROR(VLOOKUP($A9,[7]Feuil4!$A$23:$L$81,3,FALSE),0)</f>
        <v>0</v>
      </c>
      <c r="O9" s="19">
        <f>IFERROR(VLOOKUP($A9,[7]Feuil4!$A$23:$L$137,2,FALSE),0)</f>
        <v>0</v>
      </c>
      <c r="P9" s="19">
        <f>IFERROR(VLOOKUP($A9,[7]Feuil4!$A$23:$L$81,7,FALSE),0)</f>
        <v>0</v>
      </c>
      <c r="Q9" s="19">
        <f>IFERROR(VLOOKUP($A9,[7]Feuil4!$A$23:$L$137,8,FALSE),0)</f>
        <v>0</v>
      </c>
      <c r="R9" s="19">
        <f>IFERROR(VLOOKUP($A9,[7]Feuil4!$A$23:$L$137,6,FALSE),0)</f>
        <v>0</v>
      </c>
      <c r="S9" s="19">
        <f>IFERROR(VLOOKUP($A9,[7]Feuil4!$A$23:$L$137,5,FALSE),0)</f>
        <v>0</v>
      </c>
      <c r="T9" s="19">
        <v>0</v>
      </c>
      <c r="U9" s="19">
        <f>IFERROR(VLOOKUP(B9,'[8]C1-2017'!$B$1:$Q$475,14,FALSE),0)</f>
        <v>0</v>
      </c>
      <c r="V9" s="19">
        <f>IFERROR(VLOOKUP(A9,'[9]TOTAL M10 par région'!$A$1:$J$375,8,FALSE),0)</f>
        <v>0</v>
      </c>
      <c r="W9" s="19">
        <f>IFERROR(VLOOKUP(A9,'[10]TOTAL M11M12 par région'!$A$1:$J$479,10,FALSE),0)</f>
        <v>0</v>
      </c>
      <c r="X9" s="19">
        <f>IFERROR(VLOOKUP(B9,[11]Feuil1!$A$1:$G$24,7,FALSE),0)</f>
        <v>0</v>
      </c>
      <c r="Y9" s="19"/>
      <c r="Z9" s="19">
        <f>IFERROR(VLOOKUP(A9,'[12]avec LE'!$A$1:$F$22,6,FALSE),0)</f>
        <v>0</v>
      </c>
      <c r="AA9" s="19">
        <f>IFERROR(VLOOKUP(B9,[13]total!$E$20:$F$40,2,FALSE),0)</f>
        <v>0</v>
      </c>
      <c r="AB9" s="19"/>
      <c r="AC9" s="24">
        <f t="shared" si="0"/>
        <v>0</v>
      </c>
    </row>
    <row r="10" spans="1:29" hidden="1" x14ac:dyDescent="0.25">
      <c r="A10" s="27" t="s">
        <v>822</v>
      </c>
      <c r="B10" s="2" t="s">
        <v>1040</v>
      </c>
      <c r="C10" s="2" t="s">
        <v>85</v>
      </c>
      <c r="D10" s="2" t="s">
        <v>1038</v>
      </c>
      <c r="E10" s="19">
        <f>IFERROR(VLOOKUP(A10,[1]Montants!$A$1:$W$248,21,FALSE),0)</f>
        <v>0</v>
      </c>
      <c r="F10" s="19">
        <f>IFERROR(VLOOKUP(A10,[2]Feuil1!$A$1:$I$47,8,FALSE),0)</f>
        <v>0</v>
      </c>
      <c r="G10" s="19">
        <f>IFERROR(VLOOKUP(A10,[3]Feuil1!$A$1:$G$47,6,FALSE),0)</f>
        <v>0</v>
      </c>
      <c r="H10" s="19">
        <f>IFERROR(VLOOKUP(B10,[4]Feuil6!$A$23:$B$73,2,FALSE),0)</f>
        <v>0</v>
      </c>
      <c r="I10" s="19">
        <f>IFERROR(VLOOKUP(A10,[5]Feuil1!$A$1:$F$9,5,FALSE),0)</f>
        <v>0</v>
      </c>
      <c r="J10" s="19">
        <f>IFERROR(VLOOKUP(A10,'[6]CRB-ES'!$A$1:$V$382,19,FALSE),0)</f>
        <v>0</v>
      </c>
      <c r="K10" s="19">
        <f>IFERROR(VLOOKUP($A10,[7]Feuil4!$A$23:$L$137,10,FALSE),0)</f>
        <v>0</v>
      </c>
      <c r="L10" s="19">
        <f>IFERROR(VLOOKUP($A10,[7]Feuil4!$A$23:$L$137,9,FALSE),0)</f>
        <v>0</v>
      </c>
      <c r="M10" s="19">
        <f>IFERROR(VLOOKUP($A10,[7]Feuil4!$A$23:$L$137,4,FALSE),0)</f>
        <v>0</v>
      </c>
      <c r="N10" s="19">
        <f>IFERROR(VLOOKUP($A10,[7]Feuil4!$A$23:$L$81,3,FALSE),0)</f>
        <v>0</v>
      </c>
      <c r="O10" s="19">
        <f>IFERROR(VLOOKUP($A10,[7]Feuil4!$A$23:$L$137,2,FALSE),0)</f>
        <v>0</v>
      </c>
      <c r="P10" s="19">
        <f>IFERROR(VLOOKUP($A10,[7]Feuil4!$A$23:$L$81,7,FALSE),0)</f>
        <v>0</v>
      </c>
      <c r="Q10" s="19">
        <f>IFERROR(VLOOKUP($A10,[7]Feuil4!$A$23:$L$137,8,FALSE),0)</f>
        <v>0</v>
      </c>
      <c r="R10" s="19">
        <f>IFERROR(VLOOKUP($A10,[7]Feuil4!$A$23:$L$137,6,FALSE),0)</f>
        <v>0</v>
      </c>
      <c r="S10" s="19">
        <f>IFERROR(VLOOKUP($A10,[7]Feuil4!$A$23:$L$137,5,FALSE),0)</f>
        <v>0</v>
      </c>
      <c r="T10" s="19">
        <v>0</v>
      </c>
      <c r="U10" s="19">
        <f>IFERROR(VLOOKUP(B10,'[8]C1-2017'!$B$1:$Q$475,14,FALSE),0)</f>
        <v>0</v>
      </c>
      <c r="V10" s="19">
        <f>IFERROR(VLOOKUP(A10,'[9]TOTAL M10 par région'!$A$1:$J$375,8,FALSE),0)</f>
        <v>155865.5</v>
      </c>
      <c r="W10" s="19">
        <f>IFERROR(VLOOKUP(A10,'[10]TOTAL M11M12 par région'!$A$1:$J$479,10,FALSE),0)</f>
        <v>187923.01733944303</v>
      </c>
      <c r="X10" s="19">
        <f>IFERROR(VLOOKUP(B10,[11]Feuil1!$A$1:$G$24,7,FALSE),0)</f>
        <v>0</v>
      </c>
      <c r="Y10" s="19"/>
      <c r="Z10" s="19">
        <f>IFERROR(VLOOKUP(A10,'[12]avec LE'!$A$1:$F$22,6,FALSE),0)</f>
        <v>0</v>
      </c>
      <c r="AA10" s="19">
        <f>IFERROR(VLOOKUP(B10,[13]total!$E$20:$F$40,2,FALSE),0)</f>
        <v>0</v>
      </c>
      <c r="AB10" s="19"/>
      <c r="AC10" s="24">
        <f t="shared" si="0"/>
        <v>343788.51733944303</v>
      </c>
    </row>
    <row r="11" spans="1:29" hidden="1" x14ac:dyDescent="0.25">
      <c r="A11" s="27" t="s">
        <v>823</v>
      </c>
      <c r="B11" s="2" t="s">
        <v>1041</v>
      </c>
      <c r="C11" s="2" t="s">
        <v>85</v>
      </c>
      <c r="D11" s="2" t="s">
        <v>1038</v>
      </c>
      <c r="E11" s="19">
        <f>IFERROR(VLOOKUP(A11,[1]Montants!$A$1:$W$248,21,FALSE),0)</f>
        <v>0</v>
      </c>
      <c r="F11" s="19">
        <f>IFERROR(VLOOKUP(A11,[2]Feuil1!$A$1:$I$47,8,FALSE),0)</f>
        <v>0</v>
      </c>
      <c r="G11" s="19">
        <f>IFERROR(VLOOKUP(A11,[3]Feuil1!$A$1:$G$47,6,FALSE),0)</f>
        <v>0</v>
      </c>
      <c r="H11" s="19">
        <f>IFERROR(VLOOKUP(B11,[4]Feuil6!$A$23:$B$73,2,FALSE),0)</f>
        <v>0</v>
      </c>
      <c r="I11" s="19">
        <f>IFERROR(VLOOKUP(A11,[5]Feuil1!$A$1:$F$9,5,FALSE),0)</f>
        <v>0</v>
      </c>
      <c r="J11" s="19">
        <f>IFERROR(VLOOKUP(A11,'[6]CRB-ES'!$A$1:$V$382,19,FALSE),0)</f>
        <v>0</v>
      </c>
      <c r="K11" s="19">
        <f>IFERROR(VLOOKUP($A11,[7]Feuil4!$A$23:$L$137,10,FALSE),0)</f>
        <v>0</v>
      </c>
      <c r="L11" s="19">
        <f>IFERROR(VLOOKUP($A11,[7]Feuil4!$A$23:$L$137,9,FALSE),0)</f>
        <v>0</v>
      </c>
      <c r="M11" s="19">
        <f>IFERROR(VLOOKUP($A11,[7]Feuil4!$A$23:$L$137,4,FALSE),0)</f>
        <v>0</v>
      </c>
      <c r="N11" s="19">
        <f>IFERROR(VLOOKUP($A11,[7]Feuil4!$A$23:$L$81,3,FALSE),0)</f>
        <v>0</v>
      </c>
      <c r="O11" s="19">
        <f>IFERROR(VLOOKUP($A11,[7]Feuil4!$A$23:$L$137,2,FALSE),0)</f>
        <v>0</v>
      </c>
      <c r="P11" s="19">
        <f>IFERROR(VLOOKUP($A11,[7]Feuil4!$A$23:$L$81,7,FALSE),0)</f>
        <v>0</v>
      </c>
      <c r="Q11" s="19">
        <f>IFERROR(VLOOKUP($A11,[7]Feuil4!$A$23:$L$137,8,FALSE),0)</f>
        <v>0</v>
      </c>
      <c r="R11" s="19">
        <f>IFERROR(VLOOKUP($A11,[7]Feuil4!$A$23:$L$137,6,FALSE),0)</f>
        <v>0</v>
      </c>
      <c r="S11" s="19">
        <f>IFERROR(VLOOKUP($A11,[7]Feuil4!$A$23:$L$137,5,FALSE),0)</f>
        <v>0</v>
      </c>
      <c r="T11" s="19">
        <v>0</v>
      </c>
      <c r="U11" s="19">
        <f>IFERROR(VLOOKUP(B11,'[8]C1-2017'!$B$1:$Q$475,14,FALSE),0)</f>
        <v>0</v>
      </c>
      <c r="V11" s="19">
        <f>IFERROR(VLOOKUP(A11,'[9]TOTAL M10 par région'!$A$1:$J$375,8,FALSE),0)</f>
        <v>2566.4900000000052</v>
      </c>
      <c r="W11" s="19">
        <f>IFERROR(VLOOKUP(A11,'[10]TOTAL M11M12 par région'!$A$1:$J$479,10,FALSE),0)</f>
        <v>6284.3585547698704</v>
      </c>
      <c r="X11" s="19">
        <f>IFERROR(VLOOKUP(B11,[11]Feuil1!$A$1:$G$24,7,FALSE),0)</f>
        <v>0</v>
      </c>
      <c r="Y11" s="19"/>
      <c r="Z11" s="19">
        <f>IFERROR(VLOOKUP(A11,'[12]avec LE'!$A$1:$F$22,6,FALSE),0)</f>
        <v>0</v>
      </c>
      <c r="AA11" s="19">
        <f>IFERROR(VLOOKUP(B11,[13]total!$E$20:$F$40,2,FALSE),0)</f>
        <v>0</v>
      </c>
      <c r="AB11" s="19"/>
      <c r="AC11" s="24">
        <f t="shared" si="0"/>
        <v>8850.8485547698765</v>
      </c>
    </row>
    <row r="12" spans="1:29" hidden="1" x14ac:dyDescent="0.25">
      <c r="A12" s="2" t="s">
        <v>732</v>
      </c>
      <c r="B12" s="2" t="s">
        <v>733</v>
      </c>
      <c r="C12" s="2" t="s">
        <v>31</v>
      </c>
      <c r="D12" s="2" t="s">
        <v>1038</v>
      </c>
      <c r="E12" s="19">
        <f>IFERROR(VLOOKUP(A12,[1]Montants!$A$1:$W$248,21,FALSE),0)</f>
        <v>0</v>
      </c>
      <c r="F12" s="19">
        <f>IFERROR(VLOOKUP(A12,[2]Feuil1!$A$1:$I$47,8,FALSE),0)</f>
        <v>0</v>
      </c>
      <c r="G12" s="19">
        <f>IFERROR(VLOOKUP(A12,[3]Feuil1!$A$1:$G$47,6,FALSE),0)</f>
        <v>0</v>
      </c>
      <c r="H12" s="19">
        <f>IFERROR(VLOOKUP(B12,[4]Feuil6!$A$23:$B$73,2,FALSE),0)</f>
        <v>0</v>
      </c>
      <c r="I12" s="19">
        <f>IFERROR(VLOOKUP(A12,[5]Feuil1!$A$1:$F$9,5,FALSE),0)</f>
        <v>0</v>
      </c>
      <c r="J12" s="19">
        <f>IFERROR(VLOOKUP(A12,'[6]CRB-ES'!$A$1:$V$382,19,FALSE),0)</f>
        <v>0</v>
      </c>
      <c r="K12" s="19">
        <f>IFERROR(VLOOKUP($A12,[7]Feuil4!$A$23:$L$137,10,FALSE),0)</f>
        <v>0</v>
      </c>
      <c r="L12" s="19">
        <f>IFERROR(VLOOKUP($A12,[7]Feuil4!$A$23:$L$137,9,FALSE),0)</f>
        <v>0</v>
      </c>
      <c r="M12" s="19">
        <f>IFERROR(VLOOKUP($A12,[7]Feuil4!$A$23:$L$137,4,FALSE),0)</f>
        <v>0</v>
      </c>
      <c r="N12" s="19">
        <f>IFERROR(VLOOKUP($A12,[7]Feuil4!$A$23:$L$81,3,FALSE),0)</f>
        <v>0</v>
      </c>
      <c r="O12" s="19">
        <f>IFERROR(VLOOKUP($A12,[7]Feuil4!$A$23:$L$137,2,FALSE),0)</f>
        <v>0</v>
      </c>
      <c r="P12" s="19">
        <f>IFERROR(VLOOKUP($A12,[7]Feuil4!$A$23:$L$81,7,FALSE),0)</f>
        <v>0</v>
      </c>
      <c r="Q12" s="19">
        <f>IFERROR(VLOOKUP($A12,[7]Feuil4!$A$23:$L$137,8,FALSE),0)</f>
        <v>0</v>
      </c>
      <c r="R12" s="19">
        <f>IFERROR(VLOOKUP($A12,[7]Feuil4!$A$23:$L$137,6,FALSE),0)</f>
        <v>0</v>
      </c>
      <c r="S12" s="19">
        <f>IFERROR(VLOOKUP($A12,[7]Feuil4!$A$23:$L$137,5,FALSE),0)</f>
        <v>0</v>
      </c>
      <c r="T12" s="19">
        <v>0</v>
      </c>
      <c r="U12" s="19">
        <f>IFERROR(VLOOKUP(B12,'[8]C1-2017'!$B$1:$Q$475,14,FALSE),0)</f>
        <v>721.84406600763623</v>
      </c>
      <c r="V12" s="19">
        <f>IFERROR(VLOOKUP(A12,'[9]TOTAL M10 par région'!$A$1:$J$375,8,FALSE),0)</f>
        <v>6983.6399999999976</v>
      </c>
      <c r="W12" s="19">
        <f>IFERROR(VLOOKUP(A12,'[10]TOTAL M11M12 par région'!$A$1:$J$479,10,FALSE),0)</f>
        <v>11400.186708288511</v>
      </c>
      <c r="X12" s="19">
        <f>IFERROR(VLOOKUP(B12,[11]Feuil1!$A$1:$G$24,7,FALSE),0)</f>
        <v>0</v>
      </c>
      <c r="Y12" s="19"/>
      <c r="Z12" s="19">
        <f>IFERROR(VLOOKUP(A12,'[12]avec LE'!$A$1:$F$22,6,FALSE),0)</f>
        <v>0</v>
      </c>
      <c r="AA12" s="19">
        <f>IFERROR(VLOOKUP(B12,[13]total!$E$20:$F$40,2,FALSE),0)</f>
        <v>0</v>
      </c>
      <c r="AB12" s="19"/>
      <c r="AC12" s="24">
        <f t="shared" si="0"/>
        <v>19105.670774296144</v>
      </c>
    </row>
    <row r="13" spans="1:29" hidden="1" x14ac:dyDescent="0.25">
      <c r="A13" s="2" t="s">
        <v>711</v>
      </c>
      <c r="B13" s="2" t="s">
        <v>712</v>
      </c>
      <c r="C13" s="2" t="s">
        <v>31</v>
      </c>
      <c r="D13" s="2" t="s">
        <v>1038</v>
      </c>
      <c r="E13" s="19">
        <f>IFERROR(VLOOKUP(A13,[1]Montants!$A$1:$W$248,21,FALSE),0)</f>
        <v>0</v>
      </c>
      <c r="F13" s="19">
        <f>IFERROR(VLOOKUP(A13,[2]Feuil1!$A$1:$I$47,8,FALSE),0)</f>
        <v>0</v>
      </c>
      <c r="G13" s="19">
        <f>IFERROR(VLOOKUP(A13,[3]Feuil1!$A$1:$G$47,6,FALSE),0)</f>
        <v>0</v>
      </c>
      <c r="H13" s="19">
        <f>IFERROR(VLOOKUP(B13,[4]Feuil6!$A$23:$B$73,2,FALSE),0)</f>
        <v>0</v>
      </c>
      <c r="I13" s="19">
        <f>IFERROR(VLOOKUP(A13,[5]Feuil1!$A$1:$F$9,5,FALSE),0)</f>
        <v>0</v>
      </c>
      <c r="J13" s="19">
        <f>IFERROR(VLOOKUP(A13,'[6]CRB-ES'!$A$1:$V$382,19,FALSE),0)</f>
        <v>0</v>
      </c>
      <c r="K13" s="19">
        <f>IFERROR(VLOOKUP($A13,[7]Feuil4!$A$23:$L$137,10,FALSE),0)</f>
        <v>0</v>
      </c>
      <c r="L13" s="19">
        <f>IFERROR(VLOOKUP($A13,[7]Feuil4!$A$23:$L$137,9,FALSE),0)</f>
        <v>0</v>
      </c>
      <c r="M13" s="19">
        <f>IFERROR(VLOOKUP($A13,[7]Feuil4!$A$23:$L$137,4,FALSE),0)</f>
        <v>0</v>
      </c>
      <c r="N13" s="19">
        <f>IFERROR(VLOOKUP($A13,[7]Feuil4!$A$23:$L$81,3,FALSE),0)</f>
        <v>0</v>
      </c>
      <c r="O13" s="19">
        <f>IFERROR(VLOOKUP($A13,[7]Feuil4!$A$23:$L$137,2,FALSE),0)</f>
        <v>0</v>
      </c>
      <c r="P13" s="19">
        <f>IFERROR(VLOOKUP($A13,[7]Feuil4!$A$23:$L$81,7,FALSE),0)</f>
        <v>0</v>
      </c>
      <c r="Q13" s="19">
        <f>IFERROR(VLOOKUP($A13,[7]Feuil4!$A$23:$L$137,8,FALSE),0)</f>
        <v>0</v>
      </c>
      <c r="R13" s="19">
        <f>IFERROR(VLOOKUP($A13,[7]Feuil4!$A$23:$L$137,6,FALSE),0)</f>
        <v>0</v>
      </c>
      <c r="S13" s="19">
        <f>IFERROR(VLOOKUP($A13,[7]Feuil4!$A$23:$L$137,5,FALSE),0)</f>
        <v>0</v>
      </c>
      <c r="T13" s="19">
        <v>0</v>
      </c>
      <c r="U13" s="19">
        <f>IFERROR(VLOOKUP(B13,'[8]C1-2017'!$B$1:$Q$475,14,FALSE),0)</f>
        <v>6302.7925724730449</v>
      </c>
      <c r="V13" s="19">
        <f>IFERROR(VLOOKUP(A13,'[9]TOTAL M10 par région'!$A$1:$J$375,8,FALSE),0)</f>
        <v>30203.239999999991</v>
      </c>
      <c r="W13" s="19">
        <f>IFERROR(VLOOKUP(A13,'[10]TOTAL M11M12 par région'!$A$1:$J$479,10,FALSE),0)</f>
        <v>26105.659348289155</v>
      </c>
      <c r="X13" s="19">
        <f>IFERROR(VLOOKUP(B13,[11]Feuil1!$A$1:$G$24,7,FALSE),0)</f>
        <v>0</v>
      </c>
      <c r="Y13" s="19"/>
      <c r="Z13" s="19">
        <f>IFERROR(VLOOKUP(A13,'[12]avec LE'!$A$1:$F$22,6,FALSE),0)</f>
        <v>0</v>
      </c>
      <c r="AA13" s="19">
        <f>IFERROR(VLOOKUP(B13,[13]total!$E$20:$F$40,2,FALSE),0)</f>
        <v>0</v>
      </c>
      <c r="AB13" s="19"/>
      <c r="AC13" s="24">
        <f t="shared" si="0"/>
        <v>62611.69192076219</v>
      </c>
    </row>
    <row r="14" spans="1:29" hidden="1" x14ac:dyDescent="0.25">
      <c r="A14" s="2" t="s">
        <v>713</v>
      </c>
      <c r="B14" s="2" t="s">
        <v>714</v>
      </c>
      <c r="C14" s="2" t="s">
        <v>31</v>
      </c>
      <c r="D14" s="2" t="s">
        <v>1038</v>
      </c>
      <c r="E14" s="19">
        <f>IFERROR(VLOOKUP(A14,[1]Montants!$A$1:$W$248,21,FALSE),0)</f>
        <v>0</v>
      </c>
      <c r="F14" s="19">
        <f>IFERROR(VLOOKUP(A14,[2]Feuil1!$A$1:$I$47,8,FALSE),0)</f>
        <v>0</v>
      </c>
      <c r="G14" s="19">
        <f>IFERROR(VLOOKUP(A14,[3]Feuil1!$A$1:$G$47,6,FALSE),0)</f>
        <v>0</v>
      </c>
      <c r="H14" s="19">
        <f>IFERROR(VLOOKUP(B14,[4]Feuil6!$A$23:$B$73,2,FALSE),0)</f>
        <v>0</v>
      </c>
      <c r="I14" s="19">
        <f>IFERROR(VLOOKUP(A14,[5]Feuil1!$A$1:$F$9,5,FALSE),0)</f>
        <v>0</v>
      </c>
      <c r="J14" s="19">
        <f>IFERROR(VLOOKUP(A14,'[6]CRB-ES'!$A$1:$V$382,19,FALSE),0)</f>
        <v>0</v>
      </c>
      <c r="K14" s="19">
        <f>IFERROR(VLOOKUP($A14,[7]Feuil4!$A$23:$L$137,10,FALSE),0)</f>
        <v>0</v>
      </c>
      <c r="L14" s="19">
        <f>IFERROR(VLOOKUP($A14,[7]Feuil4!$A$23:$L$137,9,FALSE),0)</f>
        <v>0</v>
      </c>
      <c r="M14" s="19">
        <f>IFERROR(VLOOKUP($A14,[7]Feuil4!$A$23:$L$137,4,FALSE),0)</f>
        <v>0</v>
      </c>
      <c r="N14" s="19">
        <f>IFERROR(VLOOKUP($A14,[7]Feuil4!$A$23:$L$81,3,FALSE),0)</f>
        <v>0</v>
      </c>
      <c r="O14" s="19">
        <f>IFERROR(VLOOKUP($A14,[7]Feuil4!$A$23:$L$137,2,FALSE),0)</f>
        <v>0</v>
      </c>
      <c r="P14" s="19">
        <f>IFERROR(VLOOKUP($A14,[7]Feuil4!$A$23:$L$81,7,FALSE),0)</f>
        <v>0</v>
      </c>
      <c r="Q14" s="19">
        <f>IFERROR(VLOOKUP($A14,[7]Feuil4!$A$23:$L$137,8,FALSE),0)</f>
        <v>0</v>
      </c>
      <c r="R14" s="19">
        <f>IFERROR(VLOOKUP($A14,[7]Feuil4!$A$23:$L$137,6,FALSE),0)</f>
        <v>0</v>
      </c>
      <c r="S14" s="19">
        <f>IFERROR(VLOOKUP($A14,[7]Feuil4!$A$23:$L$137,5,FALSE),0)</f>
        <v>0</v>
      </c>
      <c r="T14" s="19">
        <v>0</v>
      </c>
      <c r="U14" s="19">
        <f>IFERROR(VLOOKUP(B14,'[8]C1-2017'!$B$1:$Q$475,14,FALSE),0)</f>
        <v>105797.24095436461</v>
      </c>
      <c r="V14" s="19">
        <f>IFERROR(VLOOKUP(A14,'[9]TOTAL M10 par région'!$A$1:$J$375,8,FALSE),0)</f>
        <v>11945.7</v>
      </c>
      <c r="W14" s="19">
        <f>IFERROR(VLOOKUP(A14,'[10]TOTAL M11M12 par région'!$A$1:$J$479,10,FALSE),0)</f>
        <v>6357.5706581543536</v>
      </c>
      <c r="X14" s="19">
        <f>IFERROR(VLOOKUP(B14,[11]Feuil1!$A$1:$G$24,7,FALSE),0)</f>
        <v>0</v>
      </c>
      <c r="Y14" s="19"/>
      <c r="Z14" s="19">
        <f>IFERROR(VLOOKUP(A14,'[12]avec LE'!$A$1:$F$22,6,FALSE),0)</f>
        <v>0</v>
      </c>
      <c r="AA14" s="19">
        <f>IFERROR(VLOOKUP(B14,[13]total!$E$20:$F$40,2,FALSE),0)</f>
        <v>0</v>
      </c>
      <c r="AB14" s="19"/>
      <c r="AC14" s="24">
        <f t="shared" si="0"/>
        <v>124100.51161251895</v>
      </c>
    </row>
    <row r="15" spans="1:29" hidden="1" x14ac:dyDescent="0.25">
      <c r="A15" s="27" t="s">
        <v>824</v>
      </c>
      <c r="B15" s="2" t="s">
        <v>994</v>
      </c>
      <c r="C15" s="2" t="s">
        <v>31</v>
      </c>
      <c r="D15" s="2" t="s">
        <v>1038</v>
      </c>
      <c r="E15" s="19">
        <f>IFERROR(VLOOKUP(A15,[1]Montants!$A$1:$W$248,21,FALSE),0)</f>
        <v>0</v>
      </c>
      <c r="F15" s="19">
        <f>IFERROR(VLOOKUP(A15,[2]Feuil1!$A$1:$I$47,8,FALSE),0)</f>
        <v>0</v>
      </c>
      <c r="G15" s="19">
        <f>IFERROR(VLOOKUP(A15,[3]Feuil1!$A$1:$G$47,6,FALSE),0)</f>
        <v>0</v>
      </c>
      <c r="H15" s="19">
        <f>IFERROR(VLOOKUP(B15,[4]Feuil6!$A$23:$B$73,2,FALSE),0)</f>
        <v>0</v>
      </c>
      <c r="I15" s="19">
        <f>IFERROR(VLOOKUP(A15,[5]Feuil1!$A$1:$F$9,5,FALSE),0)</f>
        <v>0</v>
      </c>
      <c r="J15" s="19">
        <f>IFERROR(VLOOKUP(A15,'[6]CRB-ES'!$A$1:$V$382,19,FALSE),0)</f>
        <v>0</v>
      </c>
      <c r="K15" s="19">
        <f>IFERROR(VLOOKUP($A15,[7]Feuil4!$A$23:$L$137,10,FALSE),0)</f>
        <v>0</v>
      </c>
      <c r="L15" s="19">
        <f>IFERROR(VLOOKUP($A15,[7]Feuil4!$A$23:$L$137,9,FALSE),0)</f>
        <v>0</v>
      </c>
      <c r="M15" s="19">
        <f>IFERROR(VLOOKUP($A15,[7]Feuil4!$A$23:$L$137,4,FALSE),0)</f>
        <v>0</v>
      </c>
      <c r="N15" s="19">
        <f>IFERROR(VLOOKUP($A15,[7]Feuil4!$A$23:$L$81,3,FALSE),0)</f>
        <v>0</v>
      </c>
      <c r="O15" s="19">
        <f>IFERROR(VLOOKUP($A15,[7]Feuil4!$A$23:$L$137,2,FALSE),0)</f>
        <v>0</v>
      </c>
      <c r="P15" s="19">
        <f>IFERROR(VLOOKUP($A15,[7]Feuil4!$A$23:$L$81,7,FALSE),0)</f>
        <v>0</v>
      </c>
      <c r="Q15" s="19">
        <f>IFERROR(VLOOKUP($A15,[7]Feuil4!$A$23:$L$137,8,FALSE),0)</f>
        <v>0</v>
      </c>
      <c r="R15" s="19">
        <f>IFERROR(VLOOKUP($A15,[7]Feuil4!$A$23:$L$137,6,FALSE),0)</f>
        <v>0</v>
      </c>
      <c r="S15" s="19">
        <f>IFERROR(VLOOKUP($A15,[7]Feuil4!$A$23:$L$137,5,FALSE),0)</f>
        <v>0</v>
      </c>
      <c r="T15" s="19">
        <v>0</v>
      </c>
      <c r="U15" s="19">
        <f>IFERROR(VLOOKUP(B15,'[8]C1-2017'!$B$1:$Q$475,14,FALSE),0)</f>
        <v>2026.6367777622042</v>
      </c>
      <c r="V15" s="19">
        <f>IFERROR(VLOOKUP(A15,'[9]TOTAL M10 par région'!$A$1:$J$375,8,FALSE),0)</f>
        <v>89439.650000000023</v>
      </c>
      <c r="W15" s="19">
        <f>IFERROR(VLOOKUP(A15,'[10]TOTAL M11M12 par région'!$A$1:$J$479,10,FALSE),0)</f>
        <v>153550.01723729796</v>
      </c>
      <c r="X15" s="19">
        <f>IFERROR(VLOOKUP(B15,[11]Feuil1!$A$1:$G$24,7,FALSE),0)</f>
        <v>0</v>
      </c>
      <c r="Y15" s="19"/>
      <c r="Z15" s="19">
        <f>IFERROR(VLOOKUP(A15,'[12]avec LE'!$A$1:$F$22,6,FALSE),0)</f>
        <v>0</v>
      </c>
      <c r="AA15" s="19">
        <f>IFERROR(VLOOKUP(B15,[13]total!$E$20:$F$40,2,FALSE),0)</f>
        <v>0</v>
      </c>
      <c r="AB15" s="19"/>
      <c r="AC15" s="24">
        <f t="shared" si="0"/>
        <v>245016.30401506019</v>
      </c>
    </row>
    <row r="16" spans="1:29" hidden="1" x14ac:dyDescent="0.25">
      <c r="A16" s="27" t="s">
        <v>825</v>
      </c>
      <c r="B16" s="2" t="s">
        <v>995</v>
      </c>
      <c r="C16" s="28" t="s">
        <v>85</v>
      </c>
      <c r="D16" s="2" t="s">
        <v>1038</v>
      </c>
      <c r="E16" s="19">
        <f>IFERROR(VLOOKUP(A16,[1]Montants!$A$1:$W$248,21,FALSE),0)</f>
        <v>0</v>
      </c>
      <c r="F16" s="19">
        <f>IFERROR(VLOOKUP(A16,[2]Feuil1!$A$1:$I$47,8,FALSE),0)</f>
        <v>0</v>
      </c>
      <c r="G16" s="19">
        <f>IFERROR(VLOOKUP(A16,[3]Feuil1!$A$1:$G$47,6,FALSE),0)</f>
        <v>0</v>
      </c>
      <c r="H16" s="19">
        <f>IFERROR(VLOOKUP(B16,[4]Feuil6!$A$23:$B$73,2,FALSE),0)</f>
        <v>0</v>
      </c>
      <c r="I16" s="19">
        <f>IFERROR(VLOOKUP(A16,[5]Feuil1!$A$1:$F$9,5,FALSE),0)</f>
        <v>0</v>
      </c>
      <c r="J16" s="19">
        <f>IFERROR(VLOOKUP(A16,'[6]CRB-ES'!$A$1:$V$382,19,FALSE),0)</f>
        <v>0</v>
      </c>
      <c r="K16" s="19">
        <f>IFERROR(VLOOKUP($A16,[7]Feuil4!$A$23:$L$137,10,FALSE),0)</f>
        <v>0</v>
      </c>
      <c r="L16" s="19">
        <f>IFERROR(VLOOKUP($A16,[7]Feuil4!$A$23:$L$137,9,FALSE),0)</f>
        <v>0</v>
      </c>
      <c r="M16" s="19">
        <f>IFERROR(VLOOKUP($A16,[7]Feuil4!$A$23:$L$137,4,FALSE),0)</f>
        <v>0</v>
      </c>
      <c r="N16" s="19">
        <f>IFERROR(VLOOKUP($A16,[7]Feuil4!$A$23:$L$81,3,FALSE),0)</f>
        <v>0</v>
      </c>
      <c r="O16" s="19">
        <f>IFERROR(VLOOKUP($A16,[7]Feuil4!$A$23:$L$137,2,FALSE),0)</f>
        <v>0</v>
      </c>
      <c r="P16" s="19">
        <f>IFERROR(VLOOKUP($A16,[7]Feuil4!$A$23:$L$81,7,FALSE),0)</f>
        <v>0</v>
      </c>
      <c r="Q16" s="19">
        <f>IFERROR(VLOOKUP($A16,[7]Feuil4!$A$23:$L$137,8,FALSE),0)</f>
        <v>0</v>
      </c>
      <c r="R16" s="19">
        <f>IFERROR(VLOOKUP($A16,[7]Feuil4!$A$23:$L$137,6,FALSE),0)</f>
        <v>0</v>
      </c>
      <c r="S16" s="19">
        <f>IFERROR(VLOOKUP($A16,[7]Feuil4!$A$23:$L$137,5,FALSE),0)</f>
        <v>0</v>
      </c>
      <c r="T16" s="19">
        <v>0</v>
      </c>
      <c r="U16" s="19">
        <f>IFERROR(VLOOKUP(B16,'[8]C1-2017'!$B$1:$Q$475,14,FALSE),0)</f>
        <v>462.375</v>
      </c>
      <c r="V16" s="19">
        <f>IFERROR(VLOOKUP(A16,'[9]TOTAL M10 par région'!$A$1:$J$375,8,FALSE),0)</f>
        <v>21988.790000000008</v>
      </c>
      <c r="W16" s="19">
        <f>IFERROR(VLOOKUP(A16,'[10]TOTAL M11M12 par région'!$A$1:$J$479,10,FALSE),0)</f>
        <v>22668.662150738819</v>
      </c>
      <c r="X16" s="19">
        <f>IFERROR(VLOOKUP(B16,[11]Feuil1!$A$1:$G$24,7,FALSE),0)</f>
        <v>0</v>
      </c>
      <c r="Y16" s="19"/>
      <c r="Z16" s="19">
        <f>IFERROR(VLOOKUP(A16,'[12]avec LE'!$A$1:$F$22,6,FALSE),0)</f>
        <v>0</v>
      </c>
      <c r="AA16" s="19">
        <f>IFERROR(VLOOKUP(B16,[13]total!$E$20:$F$40,2,FALSE),0)</f>
        <v>0</v>
      </c>
      <c r="AB16" s="19"/>
      <c r="AC16" s="24">
        <f t="shared" si="0"/>
        <v>45119.827150738827</v>
      </c>
    </row>
    <row r="17" spans="1:29" hidden="1" x14ac:dyDescent="0.25">
      <c r="A17" s="2" t="s">
        <v>730</v>
      </c>
      <c r="B17" s="2" t="s">
        <v>731</v>
      </c>
      <c r="C17" s="2" t="s">
        <v>31</v>
      </c>
      <c r="D17" s="2" t="s">
        <v>1038</v>
      </c>
      <c r="E17" s="19">
        <f>IFERROR(VLOOKUP(A17,[1]Montants!$A$1:$W$248,21,FALSE),0)</f>
        <v>0</v>
      </c>
      <c r="F17" s="19">
        <f>IFERROR(VLOOKUP(A17,[2]Feuil1!$A$1:$I$47,8,FALSE),0)</f>
        <v>0</v>
      </c>
      <c r="G17" s="19">
        <f>IFERROR(VLOOKUP(A17,[3]Feuil1!$A$1:$G$47,6,FALSE),0)</f>
        <v>0</v>
      </c>
      <c r="H17" s="19">
        <f>IFERROR(VLOOKUP(B17,[4]Feuil6!$A$23:$B$73,2,FALSE),0)</f>
        <v>0</v>
      </c>
      <c r="I17" s="19">
        <f>IFERROR(VLOOKUP(A17,[5]Feuil1!$A$1:$F$9,5,FALSE),0)</f>
        <v>0</v>
      </c>
      <c r="J17" s="19">
        <f>IFERROR(VLOOKUP(A17,'[6]CRB-ES'!$A$1:$V$382,19,FALSE),0)</f>
        <v>0</v>
      </c>
      <c r="K17" s="19">
        <f>IFERROR(VLOOKUP($A17,[7]Feuil4!$A$23:$L$137,10,FALSE),0)</f>
        <v>0</v>
      </c>
      <c r="L17" s="19">
        <f>IFERROR(VLOOKUP($A17,[7]Feuil4!$A$23:$L$137,9,FALSE),0)</f>
        <v>0</v>
      </c>
      <c r="M17" s="19">
        <f>IFERROR(VLOOKUP($A17,[7]Feuil4!$A$23:$L$137,4,FALSE),0)</f>
        <v>0</v>
      </c>
      <c r="N17" s="19">
        <f>IFERROR(VLOOKUP($A17,[7]Feuil4!$A$23:$L$81,3,FALSE),0)</f>
        <v>0</v>
      </c>
      <c r="O17" s="19">
        <f>IFERROR(VLOOKUP($A17,[7]Feuil4!$A$23:$L$137,2,FALSE),0)</f>
        <v>0</v>
      </c>
      <c r="P17" s="19">
        <f>IFERROR(VLOOKUP($A17,[7]Feuil4!$A$23:$L$81,7,FALSE),0)</f>
        <v>0</v>
      </c>
      <c r="Q17" s="19">
        <f>IFERROR(VLOOKUP($A17,[7]Feuil4!$A$23:$L$137,8,FALSE),0)</f>
        <v>0</v>
      </c>
      <c r="R17" s="19">
        <f>IFERROR(VLOOKUP($A17,[7]Feuil4!$A$23:$L$137,6,FALSE),0)</f>
        <v>0</v>
      </c>
      <c r="S17" s="19">
        <f>IFERROR(VLOOKUP($A17,[7]Feuil4!$A$23:$L$137,5,FALSE),0)</f>
        <v>0</v>
      </c>
      <c r="T17" s="19">
        <v>0</v>
      </c>
      <c r="U17" s="19">
        <f>IFERROR(VLOOKUP(B17,'[8]C1-2017'!$B$1:$Q$475,14,FALSE),0)</f>
        <v>29542.901426733395</v>
      </c>
      <c r="V17" s="19">
        <f>IFERROR(VLOOKUP(A17,'[9]TOTAL M10 par région'!$A$1:$J$375,8,FALSE),0)</f>
        <v>255059.92399999965</v>
      </c>
      <c r="W17" s="19">
        <f>IFERROR(VLOOKUP(A17,'[10]TOTAL M11M12 par région'!$A$1:$J$479,10,FALSE),0)</f>
        <v>279485.01315544121</v>
      </c>
      <c r="X17" s="19">
        <f>IFERROR(VLOOKUP(B17,[11]Feuil1!$A$1:$G$24,7,FALSE),0)</f>
        <v>0</v>
      </c>
      <c r="Y17" s="19"/>
      <c r="Z17" s="19">
        <f>IFERROR(VLOOKUP(A17,'[12]avec LE'!$A$1:$F$22,6,FALSE),0)</f>
        <v>0</v>
      </c>
      <c r="AA17" s="19">
        <f>IFERROR(VLOOKUP(B17,[13]total!$E$20:$F$40,2,FALSE),0)</f>
        <v>0</v>
      </c>
      <c r="AB17" s="19"/>
      <c r="AC17" s="24">
        <f t="shared" si="0"/>
        <v>564087.83858217427</v>
      </c>
    </row>
    <row r="18" spans="1:29" hidden="1" x14ac:dyDescent="0.25">
      <c r="A18" s="27" t="s">
        <v>722</v>
      </c>
      <c r="B18" s="2" t="s">
        <v>723</v>
      </c>
      <c r="C18" s="2" t="s">
        <v>31</v>
      </c>
      <c r="D18" s="2" t="s">
        <v>1038</v>
      </c>
      <c r="E18" s="19">
        <f>IFERROR(VLOOKUP(A18,[1]Montants!$A$1:$W$248,21,FALSE),0)</f>
        <v>0</v>
      </c>
      <c r="F18" s="19">
        <f>IFERROR(VLOOKUP(A18,[2]Feuil1!$A$1:$I$47,8,FALSE),0)</f>
        <v>0</v>
      </c>
      <c r="G18" s="19">
        <f>IFERROR(VLOOKUP(A18,[3]Feuil1!$A$1:$G$47,6,FALSE),0)</f>
        <v>0</v>
      </c>
      <c r="H18" s="19">
        <f>IFERROR(VLOOKUP(B18,[4]Feuil6!$A$23:$B$73,2,FALSE),0)</f>
        <v>0</v>
      </c>
      <c r="I18" s="19">
        <f>IFERROR(VLOOKUP(A18,[5]Feuil1!$A$1:$F$9,5,FALSE),0)</f>
        <v>0</v>
      </c>
      <c r="J18" s="19">
        <f>IFERROR(VLOOKUP(A18,'[6]CRB-ES'!$A$1:$V$382,19,FALSE),0)</f>
        <v>0</v>
      </c>
      <c r="K18" s="19">
        <f>IFERROR(VLOOKUP($A18,[7]Feuil4!$A$23:$L$137,10,FALSE),0)</f>
        <v>0</v>
      </c>
      <c r="L18" s="19">
        <f>IFERROR(VLOOKUP($A18,[7]Feuil4!$A$23:$L$137,9,FALSE),0)</f>
        <v>0</v>
      </c>
      <c r="M18" s="19">
        <f>IFERROR(VLOOKUP($A18,[7]Feuil4!$A$23:$L$137,4,FALSE),0)</f>
        <v>0</v>
      </c>
      <c r="N18" s="19">
        <f>IFERROR(VLOOKUP($A18,[7]Feuil4!$A$23:$L$81,3,FALSE),0)</f>
        <v>0</v>
      </c>
      <c r="O18" s="19">
        <f>IFERROR(VLOOKUP($A18,[7]Feuil4!$A$23:$L$137,2,FALSE),0)</f>
        <v>0</v>
      </c>
      <c r="P18" s="19">
        <f>IFERROR(VLOOKUP($A18,[7]Feuil4!$A$23:$L$81,7,FALSE),0)</f>
        <v>0</v>
      </c>
      <c r="Q18" s="19">
        <f>IFERROR(VLOOKUP($A18,[7]Feuil4!$A$23:$L$137,8,FALSE),0)</f>
        <v>0</v>
      </c>
      <c r="R18" s="19">
        <f>IFERROR(VLOOKUP($A18,[7]Feuil4!$A$23:$L$137,6,FALSE),0)</f>
        <v>0</v>
      </c>
      <c r="S18" s="19">
        <f>IFERROR(VLOOKUP($A18,[7]Feuil4!$A$23:$L$137,5,FALSE),0)</f>
        <v>0</v>
      </c>
      <c r="T18" s="19">
        <v>0</v>
      </c>
      <c r="U18" s="19">
        <f>IFERROR(VLOOKUP(B18,'[8]C1-2017'!$B$1:$Q$475,14,FALSE),0)</f>
        <v>13145.96050061717</v>
      </c>
      <c r="V18" s="19">
        <f>IFERROR(VLOOKUP(A18,'[9]TOTAL M10 par région'!$A$1:$J$375,8,FALSE),0)</f>
        <v>69938.699999999837</v>
      </c>
      <c r="W18" s="19">
        <f>IFERROR(VLOOKUP(A18,'[10]TOTAL M11M12 par région'!$A$1:$J$479,10,FALSE),0)</f>
        <v>134143.92076262305</v>
      </c>
      <c r="X18" s="19">
        <f>IFERROR(VLOOKUP(B18,[11]Feuil1!$A$1:$G$24,7,FALSE),0)</f>
        <v>0</v>
      </c>
      <c r="Y18" s="19"/>
      <c r="Z18" s="19">
        <f>IFERROR(VLOOKUP(A18,'[12]avec LE'!$A$1:$F$22,6,FALSE),0)</f>
        <v>0</v>
      </c>
      <c r="AA18" s="19">
        <f>IFERROR(VLOOKUP(B18,[13]total!$E$20:$F$40,2,FALSE),0)</f>
        <v>0</v>
      </c>
      <c r="AB18" s="19"/>
      <c r="AC18" s="24">
        <f t="shared" si="0"/>
        <v>217228.58126324005</v>
      </c>
    </row>
    <row r="19" spans="1:29" hidden="1" x14ac:dyDescent="0.25">
      <c r="A19" s="27" t="s">
        <v>962</v>
      </c>
      <c r="B19" s="2" t="s">
        <v>963</v>
      </c>
      <c r="C19" s="2" t="s">
        <v>31</v>
      </c>
      <c r="D19" s="2" t="s">
        <v>1038</v>
      </c>
      <c r="E19" s="19">
        <f>IFERROR(VLOOKUP(A19,[1]Montants!$A$1:$W$248,21,FALSE),0)</f>
        <v>0</v>
      </c>
      <c r="F19" s="19">
        <f>IFERROR(VLOOKUP(A19,[2]Feuil1!$A$1:$I$47,8,FALSE),0)</f>
        <v>0</v>
      </c>
      <c r="G19" s="19">
        <f>IFERROR(VLOOKUP(A19,[3]Feuil1!$A$1:$G$47,6,FALSE),0)</f>
        <v>0</v>
      </c>
      <c r="H19" s="19">
        <f>IFERROR(VLOOKUP(B19,[4]Feuil6!$A$23:$B$73,2,FALSE),0)</f>
        <v>0</v>
      </c>
      <c r="I19" s="19">
        <f>IFERROR(VLOOKUP(A19,[5]Feuil1!$A$1:$F$9,5,FALSE),0)</f>
        <v>0</v>
      </c>
      <c r="J19" s="19">
        <f>IFERROR(VLOOKUP(A19,'[6]CRB-ES'!$A$1:$V$382,19,FALSE),0)</f>
        <v>0</v>
      </c>
      <c r="K19" s="19">
        <f>IFERROR(VLOOKUP($A19,[7]Feuil4!$A$23:$L$137,10,FALSE),0)</f>
        <v>0</v>
      </c>
      <c r="L19" s="19">
        <f>IFERROR(VLOOKUP($A19,[7]Feuil4!$A$23:$L$137,9,FALSE),0)</f>
        <v>0</v>
      </c>
      <c r="M19" s="19">
        <f>IFERROR(VLOOKUP($A19,[7]Feuil4!$A$23:$L$137,4,FALSE),0)</f>
        <v>0</v>
      </c>
      <c r="N19" s="19">
        <f>IFERROR(VLOOKUP($A19,[7]Feuil4!$A$23:$L$81,3,FALSE),0)</f>
        <v>0</v>
      </c>
      <c r="O19" s="19">
        <f>IFERROR(VLOOKUP($A19,[7]Feuil4!$A$23:$L$137,2,FALSE),0)</f>
        <v>0</v>
      </c>
      <c r="P19" s="19">
        <f>IFERROR(VLOOKUP($A19,[7]Feuil4!$A$23:$L$81,7,FALSE),0)</f>
        <v>0</v>
      </c>
      <c r="Q19" s="19">
        <f>IFERROR(VLOOKUP($A19,[7]Feuil4!$A$23:$L$137,8,FALSE),0)</f>
        <v>0</v>
      </c>
      <c r="R19" s="19">
        <f>IFERROR(VLOOKUP($A19,[7]Feuil4!$A$23:$L$137,6,FALSE),0)</f>
        <v>0</v>
      </c>
      <c r="S19" s="19">
        <f>IFERROR(VLOOKUP($A19,[7]Feuil4!$A$23:$L$137,5,FALSE),0)</f>
        <v>0</v>
      </c>
      <c r="T19" s="19">
        <v>0</v>
      </c>
      <c r="U19" s="19">
        <f>IFERROR(VLOOKUP(B19,'[8]C1-2017'!$B$1:$Q$475,14,FALSE),0)</f>
        <v>0</v>
      </c>
      <c r="V19" s="19">
        <f>IFERROR(VLOOKUP(A19,'[9]TOTAL M10 par région'!$A$1:$J$375,8,FALSE),0)</f>
        <v>303.95000000000073</v>
      </c>
      <c r="W19" s="19">
        <f>IFERROR(VLOOKUP(A19,'[10]TOTAL M11M12 par région'!$A$1:$J$479,10,FALSE),0)</f>
        <v>0</v>
      </c>
      <c r="X19" s="19">
        <f>IFERROR(VLOOKUP(B19,[11]Feuil1!$A$1:$G$24,7,FALSE),0)</f>
        <v>0</v>
      </c>
      <c r="Y19" s="19"/>
      <c r="Z19" s="19">
        <f>IFERROR(VLOOKUP(A19,'[12]avec LE'!$A$1:$F$22,6,FALSE),0)</f>
        <v>0</v>
      </c>
      <c r="AA19" s="19">
        <f>IFERROR(VLOOKUP(B19,[13]total!$E$20:$F$40,2,FALSE),0)</f>
        <v>0</v>
      </c>
      <c r="AB19" s="19"/>
      <c r="AC19" s="24">
        <f t="shared" si="0"/>
        <v>303.95000000000073</v>
      </c>
    </row>
    <row r="20" spans="1:29" hidden="1" x14ac:dyDescent="0.25">
      <c r="A20" s="27" t="s">
        <v>964</v>
      </c>
      <c r="B20" s="2" t="s">
        <v>881</v>
      </c>
      <c r="C20" s="2" t="s">
        <v>85</v>
      </c>
      <c r="D20" s="2" t="s">
        <v>1038</v>
      </c>
      <c r="E20" s="19">
        <f>IFERROR(VLOOKUP(A20,[1]Montants!$A$1:$W$248,21,FALSE),0)</f>
        <v>0</v>
      </c>
      <c r="F20" s="19">
        <f>IFERROR(VLOOKUP(A20,[2]Feuil1!$A$1:$I$47,8,FALSE),0)</f>
        <v>0</v>
      </c>
      <c r="G20" s="19">
        <f>IFERROR(VLOOKUP(A20,[3]Feuil1!$A$1:$G$47,6,FALSE),0)</f>
        <v>0</v>
      </c>
      <c r="H20" s="19">
        <f>IFERROR(VLOOKUP(B20,[4]Feuil6!$A$23:$B$73,2,FALSE),0)</f>
        <v>0</v>
      </c>
      <c r="I20" s="19">
        <f>IFERROR(VLOOKUP(A20,[5]Feuil1!$A$1:$F$9,5,FALSE),0)</f>
        <v>0</v>
      </c>
      <c r="J20" s="19">
        <f>IFERROR(VLOOKUP(A20,'[6]CRB-ES'!$A$1:$V$382,19,FALSE),0)</f>
        <v>0</v>
      </c>
      <c r="K20" s="19">
        <f>IFERROR(VLOOKUP($A20,[7]Feuil4!$A$23:$L$137,10,FALSE),0)</f>
        <v>0</v>
      </c>
      <c r="L20" s="19">
        <f>IFERROR(VLOOKUP($A20,[7]Feuil4!$A$23:$L$137,9,FALSE),0)</f>
        <v>0</v>
      </c>
      <c r="M20" s="19">
        <f>IFERROR(VLOOKUP($A20,[7]Feuil4!$A$23:$L$137,4,FALSE),0)</f>
        <v>0</v>
      </c>
      <c r="N20" s="19">
        <f>IFERROR(VLOOKUP($A20,[7]Feuil4!$A$23:$L$81,3,FALSE),0)</f>
        <v>0</v>
      </c>
      <c r="O20" s="19">
        <f>IFERROR(VLOOKUP($A20,[7]Feuil4!$A$23:$L$137,2,FALSE),0)</f>
        <v>0</v>
      </c>
      <c r="P20" s="19">
        <f>IFERROR(VLOOKUP($A20,[7]Feuil4!$A$23:$L$81,7,FALSE),0)</f>
        <v>0</v>
      </c>
      <c r="Q20" s="19">
        <f>IFERROR(VLOOKUP($A20,[7]Feuil4!$A$23:$L$137,8,FALSE),0)</f>
        <v>0</v>
      </c>
      <c r="R20" s="19">
        <f>IFERROR(VLOOKUP($A20,[7]Feuil4!$A$23:$L$137,6,FALSE),0)</f>
        <v>0</v>
      </c>
      <c r="S20" s="19">
        <f>IFERROR(VLOOKUP($A20,[7]Feuil4!$A$23:$L$137,5,FALSE),0)</f>
        <v>0</v>
      </c>
      <c r="T20" s="19">
        <v>0</v>
      </c>
      <c r="U20" s="19">
        <f>IFERROR(VLOOKUP(B20,'[8]C1-2017'!$B$1:$Q$475,14,FALSE),0)</f>
        <v>0</v>
      </c>
      <c r="V20" s="19">
        <f>IFERROR(VLOOKUP(A20,'[9]TOTAL M10 par région'!$A$1:$J$375,8,FALSE),0)</f>
        <v>2960.8999999999996</v>
      </c>
      <c r="W20" s="19">
        <f>IFERROR(VLOOKUP(A20,'[10]TOTAL M11M12 par région'!$A$1:$J$479,10,FALSE),0)</f>
        <v>2416.7062466401085</v>
      </c>
      <c r="X20" s="19">
        <f>IFERROR(VLOOKUP(B20,[11]Feuil1!$A$1:$G$24,7,FALSE),0)</f>
        <v>0</v>
      </c>
      <c r="Y20" s="19"/>
      <c r="Z20" s="19">
        <f>IFERROR(VLOOKUP(A20,'[12]avec LE'!$A$1:$F$22,6,FALSE),0)</f>
        <v>0</v>
      </c>
      <c r="AA20" s="19">
        <f>IFERROR(VLOOKUP(B20,[13]total!$E$20:$F$40,2,FALSE),0)</f>
        <v>0</v>
      </c>
      <c r="AB20" s="19"/>
      <c r="AC20" s="24">
        <f t="shared" si="0"/>
        <v>5377.6062466401081</v>
      </c>
    </row>
    <row r="21" spans="1:29" hidden="1" x14ac:dyDescent="0.25">
      <c r="A21" s="27" t="s">
        <v>965</v>
      </c>
      <c r="B21" s="2" t="s">
        <v>1042</v>
      </c>
      <c r="C21" s="2" t="s">
        <v>85</v>
      </c>
      <c r="D21" s="2" t="s">
        <v>1038</v>
      </c>
      <c r="E21" s="19">
        <f>IFERROR(VLOOKUP(A21,[1]Montants!$A$1:$W$248,21,FALSE),0)</f>
        <v>0</v>
      </c>
      <c r="F21" s="19">
        <f>IFERROR(VLOOKUP(A21,[2]Feuil1!$A$1:$I$47,8,FALSE),0)</f>
        <v>0</v>
      </c>
      <c r="G21" s="19">
        <f>IFERROR(VLOOKUP(A21,[3]Feuil1!$A$1:$G$47,6,FALSE),0)</f>
        <v>0</v>
      </c>
      <c r="H21" s="19">
        <f>IFERROR(VLOOKUP(B21,[4]Feuil6!$A$23:$B$73,2,FALSE),0)</f>
        <v>0</v>
      </c>
      <c r="I21" s="19">
        <f>IFERROR(VLOOKUP(A21,[5]Feuil1!$A$1:$F$9,5,FALSE),0)</f>
        <v>0</v>
      </c>
      <c r="J21" s="19">
        <f>IFERROR(VLOOKUP(A21,'[6]CRB-ES'!$A$1:$V$382,19,FALSE),0)</f>
        <v>0</v>
      </c>
      <c r="K21" s="19">
        <f>IFERROR(VLOOKUP($A21,[7]Feuil4!$A$23:$L$137,10,FALSE),0)</f>
        <v>0</v>
      </c>
      <c r="L21" s="19">
        <f>IFERROR(VLOOKUP($A21,[7]Feuil4!$A$23:$L$137,9,FALSE),0)</f>
        <v>0</v>
      </c>
      <c r="M21" s="19">
        <f>IFERROR(VLOOKUP($A21,[7]Feuil4!$A$23:$L$137,4,FALSE),0)</f>
        <v>0</v>
      </c>
      <c r="N21" s="19">
        <f>IFERROR(VLOOKUP($A21,[7]Feuil4!$A$23:$L$81,3,FALSE),0)</f>
        <v>0</v>
      </c>
      <c r="O21" s="19">
        <f>IFERROR(VLOOKUP($A21,[7]Feuil4!$A$23:$L$137,2,FALSE),0)</f>
        <v>0</v>
      </c>
      <c r="P21" s="19">
        <f>IFERROR(VLOOKUP($A21,[7]Feuil4!$A$23:$L$81,7,FALSE),0)</f>
        <v>0</v>
      </c>
      <c r="Q21" s="19">
        <f>IFERROR(VLOOKUP($A21,[7]Feuil4!$A$23:$L$137,8,FALSE),0)</f>
        <v>0</v>
      </c>
      <c r="R21" s="19">
        <f>IFERROR(VLOOKUP($A21,[7]Feuil4!$A$23:$L$137,6,FALSE),0)</f>
        <v>0</v>
      </c>
      <c r="S21" s="19">
        <f>IFERROR(VLOOKUP($A21,[7]Feuil4!$A$23:$L$137,5,FALSE),0)</f>
        <v>0</v>
      </c>
      <c r="T21" s="19">
        <v>0</v>
      </c>
      <c r="U21" s="19">
        <f>IFERROR(VLOOKUP(B21,'[8]C1-2017'!$B$1:$Q$475,14,FALSE),0)</f>
        <v>0</v>
      </c>
      <c r="V21" s="19">
        <f>IFERROR(VLOOKUP(A21,'[9]TOTAL M10 par région'!$A$1:$J$375,8,FALSE),0)</f>
        <v>3491.8300000000017</v>
      </c>
      <c r="W21" s="19">
        <f>IFERROR(VLOOKUP(A21,'[10]TOTAL M11M12 par région'!$A$1:$J$479,10,FALSE),0)</f>
        <v>8550.1645174156474</v>
      </c>
      <c r="X21" s="19">
        <f>IFERROR(VLOOKUP(B21,[11]Feuil1!$A$1:$G$24,7,FALSE),0)</f>
        <v>0</v>
      </c>
      <c r="Y21" s="19"/>
      <c r="Z21" s="19">
        <f>IFERROR(VLOOKUP(A21,'[12]avec LE'!$A$1:$F$22,6,FALSE),0)</f>
        <v>0</v>
      </c>
      <c r="AA21" s="19">
        <f>IFERROR(VLOOKUP(B21,[13]total!$E$20:$F$40,2,FALSE),0)</f>
        <v>0</v>
      </c>
      <c r="AB21" s="19"/>
      <c r="AC21" s="24">
        <f t="shared" si="0"/>
        <v>12041.994517415649</v>
      </c>
    </row>
    <row r="22" spans="1:29" hidden="1" x14ac:dyDescent="0.25">
      <c r="A22" s="27" t="s">
        <v>966</v>
      </c>
      <c r="B22" s="2" t="s">
        <v>1003</v>
      </c>
      <c r="C22" s="2" t="s">
        <v>31</v>
      </c>
      <c r="D22" s="2" t="s">
        <v>1038</v>
      </c>
      <c r="E22" s="19">
        <f>IFERROR(VLOOKUP(A22,[1]Montants!$A$1:$W$248,21,FALSE),0)</f>
        <v>0</v>
      </c>
      <c r="F22" s="19">
        <f>IFERROR(VLOOKUP(A22,[2]Feuil1!$A$1:$I$47,8,FALSE),0)</f>
        <v>0</v>
      </c>
      <c r="G22" s="19">
        <f>IFERROR(VLOOKUP(A22,[3]Feuil1!$A$1:$G$47,6,FALSE),0)</f>
        <v>0</v>
      </c>
      <c r="H22" s="19">
        <f>IFERROR(VLOOKUP(B22,[4]Feuil6!$A$23:$B$73,2,FALSE),0)</f>
        <v>0</v>
      </c>
      <c r="I22" s="19">
        <f>IFERROR(VLOOKUP(A22,[5]Feuil1!$A$1:$F$9,5,FALSE),0)</f>
        <v>0</v>
      </c>
      <c r="J22" s="19">
        <f>IFERROR(VLOOKUP(A22,'[6]CRB-ES'!$A$1:$V$382,19,FALSE),0)</f>
        <v>0</v>
      </c>
      <c r="K22" s="19">
        <f>IFERROR(VLOOKUP($A22,[7]Feuil4!$A$23:$L$137,10,FALSE),0)</f>
        <v>0</v>
      </c>
      <c r="L22" s="19">
        <f>IFERROR(VLOOKUP($A22,[7]Feuil4!$A$23:$L$137,9,FALSE),0)</f>
        <v>0</v>
      </c>
      <c r="M22" s="19">
        <f>IFERROR(VLOOKUP($A22,[7]Feuil4!$A$23:$L$137,4,FALSE),0)</f>
        <v>0</v>
      </c>
      <c r="N22" s="19">
        <f>IFERROR(VLOOKUP($A22,[7]Feuil4!$A$23:$L$81,3,FALSE),0)</f>
        <v>0</v>
      </c>
      <c r="O22" s="19">
        <f>IFERROR(VLOOKUP($A22,[7]Feuil4!$A$23:$L$137,2,FALSE),0)</f>
        <v>0</v>
      </c>
      <c r="P22" s="19">
        <f>IFERROR(VLOOKUP($A22,[7]Feuil4!$A$23:$L$81,7,FALSE),0)</f>
        <v>0</v>
      </c>
      <c r="Q22" s="19">
        <f>IFERROR(VLOOKUP($A22,[7]Feuil4!$A$23:$L$137,8,FALSE),0)</f>
        <v>0</v>
      </c>
      <c r="R22" s="19">
        <f>IFERROR(VLOOKUP($A22,[7]Feuil4!$A$23:$L$137,6,FALSE),0)</f>
        <v>0</v>
      </c>
      <c r="S22" s="19">
        <f>IFERROR(VLOOKUP($A22,[7]Feuil4!$A$23:$L$137,5,FALSE),0)</f>
        <v>0</v>
      </c>
      <c r="T22" s="19">
        <v>0</v>
      </c>
      <c r="U22" s="19">
        <f>IFERROR(VLOOKUP(B22,'[8]C1-2017'!$B$1:$Q$475,14,FALSE),0)</f>
        <v>0</v>
      </c>
      <c r="V22" s="19">
        <f>IFERROR(VLOOKUP(A22,'[9]TOTAL M10 par région'!$A$1:$J$375,8,FALSE),0)</f>
        <v>25024.778000000006</v>
      </c>
      <c r="W22" s="19">
        <f>IFERROR(VLOOKUP(A22,'[10]TOTAL M11M12 par région'!$A$1:$J$479,10,FALSE),0)</f>
        <v>76535.85844009585</v>
      </c>
      <c r="X22" s="19">
        <f>IFERROR(VLOOKUP(B22,[11]Feuil1!$A$1:$G$24,7,FALSE),0)</f>
        <v>0</v>
      </c>
      <c r="Y22" s="19"/>
      <c r="Z22" s="19">
        <f>IFERROR(VLOOKUP(A22,'[12]avec LE'!$A$1:$F$22,6,FALSE),0)</f>
        <v>0</v>
      </c>
      <c r="AA22" s="19">
        <f>IFERROR(VLOOKUP(B22,[13]total!$E$20:$F$40,2,FALSE),0)</f>
        <v>0</v>
      </c>
      <c r="AB22" s="19"/>
      <c r="AC22" s="24">
        <f t="shared" si="0"/>
        <v>101560.63644009586</v>
      </c>
    </row>
    <row r="23" spans="1:29" hidden="1" x14ac:dyDescent="0.25">
      <c r="A23" s="27" t="s">
        <v>754</v>
      </c>
      <c r="B23" s="2" t="s">
        <v>755</v>
      </c>
      <c r="C23" s="2" t="s">
        <v>28</v>
      </c>
      <c r="D23" s="2" t="s">
        <v>1038</v>
      </c>
      <c r="E23" s="19">
        <f>IFERROR(VLOOKUP(A23,[1]Montants!$A$1:$W$248,21,FALSE),0)</f>
        <v>0</v>
      </c>
      <c r="F23" s="19">
        <f>IFERROR(VLOOKUP(A23,[2]Feuil1!$A$1:$I$47,8,FALSE),0)</f>
        <v>0</v>
      </c>
      <c r="G23" s="19">
        <f>IFERROR(VLOOKUP(A23,[3]Feuil1!$A$1:$G$47,6,FALSE),0)</f>
        <v>0</v>
      </c>
      <c r="H23" s="19">
        <f>IFERROR(VLOOKUP(B23,[4]Feuil6!$A$23:$B$73,2,FALSE),0)</f>
        <v>0</v>
      </c>
      <c r="I23" s="19">
        <f>IFERROR(VLOOKUP(A23,[5]Feuil1!$A$1:$F$9,5,FALSE),0)</f>
        <v>0</v>
      </c>
      <c r="J23" s="19">
        <f>IFERROR(VLOOKUP(A23,'[6]CRB-ES'!$A$1:$V$382,19,FALSE),0)</f>
        <v>0</v>
      </c>
      <c r="K23" s="19">
        <f>IFERROR(VLOOKUP($A23,[7]Feuil4!$A$23:$L$137,10,FALSE),0)</f>
        <v>0</v>
      </c>
      <c r="L23" s="19">
        <f>IFERROR(VLOOKUP($A23,[7]Feuil4!$A$23:$L$137,9,FALSE),0)</f>
        <v>0</v>
      </c>
      <c r="M23" s="19">
        <f>IFERROR(VLOOKUP($A23,[7]Feuil4!$A$23:$L$137,4,FALSE),0)</f>
        <v>0</v>
      </c>
      <c r="N23" s="19">
        <f>IFERROR(VLOOKUP($A23,[7]Feuil4!$A$23:$L$81,3,FALSE),0)</f>
        <v>0</v>
      </c>
      <c r="O23" s="19">
        <f>IFERROR(VLOOKUP($A23,[7]Feuil4!$A$23:$L$137,2,FALSE),0)</f>
        <v>0</v>
      </c>
      <c r="P23" s="19">
        <f>IFERROR(VLOOKUP($A23,[7]Feuil4!$A$23:$L$81,7,FALSE),0)</f>
        <v>0</v>
      </c>
      <c r="Q23" s="19">
        <f>IFERROR(VLOOKUP($A23,[7]Feuil4!$A$23:$L$137,8,FALSE),0)</f>
        <v>0</v>
      </c>
      <c r="R23" s="19">
        <f>IFERROR(VLOOKUP($A23,[7]Feuil4!$A$23:$L$137,6,FALSE),0)</f>
        <v>0</v>
      </c>
      <c r="S23" s="19">
        <f>IFERROR(VLOOKUP($A23,[7]Feuil4!$A$23:$L$137,5,FALSE),0)</f>
        <v>0</v>
      </c>
      <c r="T23" s="19">
        <v>0</v>
      </c>
      <c r="U23" s="19">
        <f>IFERROR(VLOOKUP(B23,'[8]C1-2017'!$B$1:$Q$475,14,FALSE),0)</f>
        <v>3699</v>
      </c>
      <c r="V23" s="19">
        <f>IFERROR(VLOOKUP(A23,'[9]TOTAL M10 par région'!$A$1:$J$375,8,FALSE),0)</f>
        <v>7383.6199999999371</v>
      </c>
      <c r="W23" s="19">
        <f>IFERROR(VLOOKUP(A23,'[10]TOTAL M11M12 par région'!$A$1:$J$479,10,FALSE),0)</f>
        <v>91107.148340545973</v>
      </c>
      <c r="X23" s="19">
        <f>IFERROR(VLOOKUP(B23,[11]Feuil1!$A$1:$G$24,7,FALSE),0)</f>
        <v>0</v>
      </c>
      <c r="Y23" s="19"/>
      <c r="Z23" s="19">
        <f>IFERROR(VLOOKUP(A23,'[12]avec LE'!$A$1:$F$22,6,FALSE),0)</f>
        <v>0</v>
      </c>
      <c r="AA23" s="19">
        <f>IFERROR(VLOOKUP(B23,[13]total!$E$20:$F$40,2,FALSE),0)</f>
        <v>0</v>
      </c>
      <c r="AB23" s="19"/>
      <c r="AC23" s="24">
        <f t="shared" si="0"/>
        <v>102189.76834054591</v>
      </c>
    </row>
    <row r="24" spans="1:29" hidden="1" x14ac:dyDescent="0.25">
      <c r="A24" s="27" t="s">
        <v>1094</v>
      </c>
      <c r="B24" s="2" t="s">
        <v>1129</v>
      </c>
      <c r="C24" s="2" t="s">
        <v>85</v>
      </c>
      <c r="D24" s="2" t="s">
        <v>1038</v>
      </c>
      <c r="E24" s="19">
        <f>IFERROR(VLOOKUP(A24,[1]Montants!$A$1:$W$248,21,FALSE),0)</f>
        <v>0</v>
      </c>
      <c r="F24" s="19">
        <f>IFERROR(VLOOKUP(A24,[2]Feuil1!$A$1:$I$47,8,FALSE),0)</f>
        <v>0</v>
      </c>
      <c r="G24" s="19">
        <f>IFERROR(VLOOKUP(A24,[3]Feuil1!$A$1:$G$47,6,FALSE),0)</f>
        <v>0</v>
      </c>
      <c r="H24" s="19">
        <f>IFERROR(VLOOKUP(B24,[4]Feuil6!$A$23:$B$73,2,FALSE),0)</f>
        <v>0</v>
      </c>
      <c r="I24" s="19">
        <f>IFERROR(VLOOKUP(A24,[5]Feuil1!$A$1:$F$9,5,FALSE),0)</f>
        <v>0</v>
      </c>
      <c r="J24" s="19">
        <f>IFERROR(VLOOKUP(A24,'[6]CRB-ES'!$A$1:$V$382,19,FALSE),0)</f>
        <v>0</v>
      </c>
      <c r="K24" s="19">
        <f>IFERROR(VLOOKUP($A24,[7]Feuil4!$A$23:$L$137,10,FALSE),0)</f>
        <v>0</v>
      </c>
      <c r="L24" s="19">
        <f>IFERROR(VLOOKUP($A24,[7]Feuil4!$A$23:$L$137,9,FALSE),0)</f>
        <v>0</v>
      </c>
      <c r="M24" s="19">
        <f>IFERROR(VLOOKUP($A24,[7]Feuil4!$A$23:$L$137,4,FALSE),0)</f>
        <v>0</v>
      </c>
      <c r="N24" s="19">
        <f>IFERROR(VLOOKUP($A24,[7]Feuil4!$A$23:$L$81,3,FALSE),0)</f>
        <v>0</v>
      </c>
      <c r="O24" s="19">
        <f>IFERROR(VLOOKUP($A24,[7]Feuil4!$A$23:$L$137,2,FALSE),0)</f>
        <v>0</v>
      </c>
      <c r="P24" s="19">
        <f>IFERROR(VLOOKUP($A24,[7]Feuil4!$A$23:$L$81,7,FALSE),0)</f>
        <v>0</v>
      </c>
      <c r="Q24" s="19">
        <f>IFERROR(VLOOKUP($A24,[7]Feuil4!$A$23:$L$137,8,FALSE),0)</f>
        <v>0</v>
      </c>
      <c r="R24" s="19">
        <f>IFERROR(VLOOKUP($A24,[7]Feuil4!$A$23:$L$137,6,FALSE),0)</f>
        <v>0</v>
      </c>
      <c r="S24" s="19">
        <f>IFERROR(VLOOKUP($A24,[7]Feuil4!$A$23:$L$137,5,FALSE),0)</f>
        <v>0</v>
      </c>
      <c r="T24" s="19">
        <v>0</v>
      </c>
      <c r="U24" s="19">
        <f>IFERROR(VLOOKUP(B24,'[8]C1-2017'!$B$1:$Q$475,14,FALSE),0)</f>
        <v>0</v>
      </c>
      <c r="V24" s="19">
        <f>IFERROR(VLOOKUP(A24,'[9]TOTAL M10 par région'!$A$1:$J$375,8,FALSE),0)</f>
        <v>5625.71</v>
      </c>
      <c r="W24" s="19">
        <f>IFERROR(VLOOKUP(A24,'[10]TOTAL M11M12 par région'!$A$1:$J$479,10,FALSE),0)</f>
        <v>7250.1187399203218</v>
      </c>
      <c r="X24" s="19">
        <f>IFERROR(VLOOKUP(B24,[11]Feuil1!$A$1:$G$24,7,FALSE),0)</f>
        <v>0</v>
      </c>
      <c r="Y24" s="19"/>
      <c r="Z24" s="19">
        <f>IFERROR(VLOOKUP(A24,'[12]avec LE'!$A$1:$F$22,6,FALSE),0)</f>
        <v>0</v>
      </c>
      <c r="AA24" s="19">
        <f>IFERROR(VLOOKUP(B24,[13]total!$E$20:$F$40,2,FALSE),0)</f>
        <v>0</v>
      </c>
      <c r="AB24" s="19"/>
      <c r="AC24" s="24">
        <f t="shared" si="0"/>
        <v>12875.828739920322</v>
      </c>
    </row>
    <row r="25" spans="1:29" hidden="1" x14ac:dyDescent="0.25">
      <c r="A25" s="2" t="s">
        <v>719</v>
      </c>
      <c r="B25" s="2" t="s">
        <v>720</v>
      </c>
      <c r="C25" s="2" t="s">
        <v>31</v>
      </c>
      <c r="D25" s="2" t="s">
        <v>1038</v>
      </c>
      <c r="E25" s="19">
        <f>IFERROR(VLOOKUP(A25,[1]Montants!$A$1:$W$248,21,FALSE),0)</f>
        <v>0</v>
      </c>
      <c r="F25" s="19">
        <f>IFERROR(VLOOKUP(A25,[2]Feuil1!$A$1:$I$47,8,FALSE),0)</f>
        <v>0</v>
      </c>
      <c r="G25" s="19">
        <f>IFERROR(VLOOKUP(A25,[3]Feuil1!$A$1:$G$47,6,FALSE),0)</f>
        <v>0</v>
      </c>
      <c r="H25" s="19">
        <f>IFERROR(VLOOKUP(B25,[4]Feuil6!$A$23:$B$73,2,FALSE),0)</f>
        <v>0</v>
      </c>
      <c r="I25" s="19">
        <f>IFERROR(VLOOKUP(A25,[5]Feuil1!$A$1:$F$9,5,FALSE),0)</f>
        <v>0</v>
      </c>
      <c r="J25" s="19">
        <f>IFERROR(VLOOKUP(A25,'[6]CRB-ES'!$A$1:$V$382,19,FALSE),0)</f>
        <v>0</v>
      </c>
      <c r="K25" s="19">
        <f>IFERROR(VLOOKUP($A25,[7]Feuil4!$A$23:$L$137,10,FALSE),0)</f>
        <v>0</v>
      </c>
      <c r="L25" s="19">
        <f>IFERROR(VLOOKUP($A25,[7]Feuil4!$A$23:$L$137,9,FALSE),0)</f>
        <v>0</v>
      </c>
      <c r="M25" s="19">
        <f>IFERROR(VLOOKUP($A25,[7]Feuil4!$A$23:$L$137,4,FALSE),0)</f>
        <v>0</v>
      </c>
      <c r="N25" s="19">
        <f>IFERROR(VLOOKUP($A25,[7]Feuil4!$A$23:$L$81,3,FALSE),0)</f>
        <v>0</v>
      </c>
      <c r="O25" s="19">
        <f>IFERROR(VLOOKUP($A25,[7]Feuil4!$A$23:$L$137,2,FALSE),0)</f>
        <v>0</v>
      </c>
      <c r="P25" s="19">
        <f>IFERROR(VLOOKUP($A25,[7]Feuil4!$A$23:$L$81,7,FALSE),0)</f>
        <v>0</v>
      </c>
      <c r="Q25" s="19">
        <f>IFERROR(VLOOKUP($A25,[7]Feuil4!$A$23:$L$137,8,FALSE),0)</f>
        <v>0</v>
      </c>
      <c r="R25" s="19">
        <f>IFERROR(VLOOKUP($A25,[7]Feuil4!$A$23:$L$137,6,FALSE),0)</f>
        <v>0</v>
      </c>
      <c r="S25" s="19">
        <f>IFERROR(VLOOKUP($A25,[7]Feuil4!$A$23:$L$137,5,FALSE),0)</f>
        <v>0</v>
      </c>
      <c r="T25" s="19">
        <v>0</v>
      </c>
      <c r="U25" s="19">
        <f>IFERROR(VLOOKUP(B25,'[8]C1-2017'!$B$1:$Q$475,14,FALSE),0)</f>
        <v>13983.147935505254</v>
      </c>
      <c r="V25" s="19">
        <f>IFERROR(VLOOKUP(A25,'[9]TOTAL M10 par région'!$A$1:$J$375,8,FALSE),0)</f>
        <v>96107.746000000043</v>
      </c>
      <c r="W25" s="19">
        <f>IFERROR(VLOOKUP(A25,'[10]TOTAL M11M12 par région'!$A$1:$J$479,10,FALSE),0)</f>
        <v>141502.36726429148</v>
      </c>
      <c r="X25" s="19">
        <f>IFERROR(VLOOKUP(B25,[11]Feuil1!$A$1:$G$24,7,FALSE),0)</f>
        <v>0</v>
      </c>
      <c r="Y25" s="19"/>
      <c r="Z25" s="19">
        <f>IFERROR(VLOOKUP(A25,'[12]avec LE'!$A$1:$F$22,6,FALSE),0)</f>
        <v>0</v>
      </c>
      <c r="AA25" s="19">
        <f>IFERROR(VLOOKUP(B25,[13]total!$E$20:$F$40,2,FALSE),0)</f>
        <v>0</v>
      </c>
      <c r="AB25" s="19"/>
      <c r="AC25" s="24">
        <f t="shared" si="0"/>
        <v>251593.26119979678</v>
      </c>
    </row>
    <row r="26" spans="1:29" hidden="1" x14ac:dyDescent="0.25">
      <c r="A26" s="27" t="s">
        <v>738</v>
      </c>
      <c r="B26" s="2" t="s">
        <v>739</v>
      </c>
      <c r="C26" s="2" t="s">
        <v>25</v>
      </c>
      <c r="D26" s="2" t="s">
        <v>1038</v>
      </c>
      <c r="E26" s="19">
        <f>IFERROR(VLOOKUP(A26,[1]Montants!$A$1:$W$248,21,FALSE),0)</f>
        <v>33504494.478523016</v>
      </c>
      <c r="F26" s="19">
        <f>IFERROR(VLOOKUP(A26,[2]Feuil1!$A$1:$I$47,8,FALSE),0)</f>
        <v>1759335.7882624182</v>
      </c>
      <c r="G26" s="19">
        <f>IFERROR(VLOOKUP(A26,[3]Feuil1!$A$1:$G$47,6,FALSE),0)</f>
        <v>414833.94706560456</v>
      </c>
      <c r="H26" s="19">
        <f>IFERROR(VLOOKUP(B26,[4]Feuil6!$A$23:$B$73,2,FALSE),0)</f>
        <v>1160000</v>
      </c>
      <c r="I26" s="19">
        <f>IFERROR(VLOOKUP(A26,[5]Feuil1!$A$1:$F$9,5,FALSE),0)</f>
        <v>0</v>
      </c>
      <c r="J26" s="19">
        <f>IFERROR(VLOOKUP(A26,'[6]CRB-ES'!$A$1:$V$382,19,FALSE),0)</f>
        <v>446334.69993163092</v>
      </c>
      <c r="K26" s="19">
        <f>IFERROR(VLOOKUP($A26,[7]Feuil4!$A$23:$L$137,10,FALSE),0)</f>
        <v>0</v>
      </c>
      <c r="L26" s="19">
        <f>IFERROR(VLOOKUP($A26,[7]Feuil4!$A$23:$L$137,9,FALSE),0)</f>
        <v>43800</v>
      </c>
      <c r="M26" s="19">
        <f>IFERROR(VLOOKUP($A26,[7]Feuil4!$A$23:$L$137,4,FALSE),0)</f>
        <v>1094120</v>
      </c>
      <c r="N26" s="19">
        <f>IFERROR(VLOOKUP($A26,[7]Feuil4!$A$23:$L$81,3,FALSE),0)</f>
        <v>0</v>
      </c>
      <c r="O26" s="19">
        <f>IFERROR(VLOOKUP($A26,[7]Feuil4!$A$23:$L$137,2,FALSE),0)</f>
        <v>154391</v>
      </c>
      <c r="P26" s="19">
        <f>IFERROR(VLOOKUP($A26,[7]Feuil4!$A$23:$L$81,7,FALSE),0)</f>
        <v>50000</v>
      </c>
      <c r="Q26" s="19">
        <f>IFERROR(VLOOKUP($A26,[7]Feuil4!$A$23:$L$137,8,FALSE),0)</f>
        <v>0</v>
      </c>
      <c r="R26" s="19">
        <f>IFERROR(VLOOKUP($A26,[7]Feuil4!$A$23:$L$137,6,FALSE),0)</f>
        <v>0</v>
      </c>
      <c r="S26" s="19">
        <f>IFERROR(VLOOKUP($A26,[7]Feuil4!$A$23:$L$137,5,FALSE),0)</f>
        <v>0</v>
      </c>
      <c r="T26" s="19">
        <v>0</v>
      </c>
      <c r="U26" s="19">
        <f>IFERROR(VLOOKUP(B26,'[8]C1-2017'!$B$1:$Q$475,14,FALSE),0)</f>
        <v>6487939.7423588</v>
      </c>
      <c r="V26" s="19">
        <f>IFERROR(VLOOKUP(A26,'[9]TOTAL M10 par région'!$A$1:$J$375,8,FALSE),0)</f>
        <v>608254.61999999732</v>
      </c>
      <c r="W26" s="19">
        <f>IFERROR(VLOOKUP(A26,'[10]TOTAL M11M12 par région'!$A$1:$J$479,10,FALSE),0)</f>
        <v>1143718.145390786</v>
      </c>
      <c r="X26" s="19">
        <f>IFERROR(VLOOKUP(B26,[11]Feuil1!$A$1:$G$24,7,FALSE),0)</f>
        <v>0</v>
      </c>
      <c r="Y26" s="19"/>
      <c r="Z26" s="19">
        <f>IFERROR(VLOOKUP(A26,'[12]avec LE'!$A$1:$F$22,6,FALSE),0)</f>
        <v>160278.22316782956</v>
      </c>
      <c r="AA26" s="19">
        <f>IFERROR(VLOOKUP(B26,[13]total!$E$20:$F$40,2,FALSE),0)</f>
        <v>2000</v>
      </c>
      <c r="AB26" s="19"/>
      <c r="AC26" s="24">
        <f t="shared" si="0"/>
        <v>47029500.644700088</v>
      </c>
    </row>
    <row r="27" spans="1:29" hidden="1" x14ac:dyDescent="0.25">
      <c r="A27" s="2" t="s">
        <v>734</v>
      </c>
      <c r="B27" s="2" t="s">
        <v>735</v>
      </c>
      <c r="C27" s="2" t="s">
        <v>31</v>
      </c>
      <c r="D27" s="2" t="s">
        <v>1038</v>
      </c>
      <c r="E27" s="19">
        <f>IFERROR(VLOOKUP(A27,[1]Montants!$A$1:$W$248,21,FALSE),0)</f>
        <v>0</v>
      </c>
      <c r="F27" s="19">
        <f>IFERROR(VLOOKUP(A27,[2]Feuil1!$A$1:$I$47,8,FALSE),0)</f>
        <v>0</v>
      </c>
      <c r="G27" s="19">
        <f>IFERROR(VLOOKUP(A27,[3]Feuil1!$A$1:$G$47,6,FALSE),0)</f>
        <v>0</v>
      </c>
      <c r="H27" s="19">
        <f>IFERROR(VLOOKUP(B27,[4]Feuil6!$A$23:$B$73,2,FALSE),0)</f>
        <v>0</v>
      </c>
      <c r="I27" s="19">
        <f>IFERROR(VLOOKUP(A27,[5]Feuil1!$A$1:$F$9,5,FALSE),0)</f>
        <v>0</v>
      </c>
      <c r="J27" s="19">
        <f>IFERROR(VLOOKUP(A27,'[6]CRB-ES'!$A$1:$V$382,19,FALSE),0)</f>
        <v>0</v>
      </c>
      <c r="K27" s="19">
        <f>IFERROR(VLOOKUP($A27,[7]Feuil4!$A$23:$L$137,10,FALSE),0)</f>
        <v>0</v>
      </c>
      <c r="L27" s="19">
        <f>IFERROR(VLOOKUP($A27,[7]Feuil4!$A$23:$L$137,9,FALSE),0)</f>
        <v>0</v>
      </c>
      <c r="M27" s="19">
        <f>IFERROR(VLOOKUP($A27,[7]Feuil4!$A$23:$L$137,4,FALSE),0)</f>
        <v>0</v>
      </c>
      <c r="N27" s="19">
        <f>IFERROR(VLOOKUP($A27,[7]Feuil4!$A$23:$L$81,3,FALSE),0)</f>
        <v>0</v>
      </c>
      <c r="O27" s="19">
        <f>IFERROR(VLOOKUP($A27,[7]Feuil4!$A$23:$L$137,2,FALSE),0)</f>
        <v>0</v>
      </c>
      <c r="P27" s="19">
        <f>IFERROR(VLOOKUP($A27,[7]Feuil4!$A$23:$L$81,7,FALSE),0)</f>
        <v>0</v>
      </c>
      <c r="Q27" s="19">
        <f>IFERROR(VLOOKUP($A27,[7]Feuil4!$A$23:$L$137,8,FALSE),0)</f>
        <v>0</v>
      </c>
      <c r="R27" s="19">
        <f>IFERROR(VLOOKUP($A27,[7]Feuil4!$A$23:$L$137,6,FALSE),0)</f>
        <v>0</v>
      </c>
      <c r="S27" s="19">
        <f>IFERROR(VLOOKUP($A27,[7]Feuil4!$A$23:$L$137,5,FALSE),0)</f>
        <v>0</v>
      </c>
      <c r="T27" s="19">
        <v>0</v>
      </c>
      <c r="U27" s="19">
        <f>IFERROR(VLOOKUP(B27,'[8]C1-2017'!$B$1:$Q$475,14,FALSE),0)</f>
        <v>20765.956686867223</v>
      </c>
      <c r="V27" s="19">
        <f>IFERROR(VLOOKUP(A27,'[9]TOTAL M10 par région'!$A$1:$J$375,8,FALSE),0)</f>
        <v>18844.084999999999</v>
      </c>
      <c r="W27" s="19">
        <f>IFERROR(VLOOKUP(A27,'[10]TOTAL M11M12 par région'!$A$1:$J$479,10,FALSE),0)</f>
        <v>29573.231646653079</v>
      </c>
      <c r="X27" s="19">
        <f>IFERROR(VLOOKUP(B27,[11]Feuil1!$A$1:$G$24,7,FALSE),0)</f>
        <v>0</v>
      </c>
      <c r="Y27" s="19"/>
      <c r="Z27" s="19">
        <f>IFERROR(VLOOKUP(A27,'[12]avec LE'!$A$1:$F$22,6,FALSE),0)</f>
        <v>0</v>
      </c>
      <c r="AA27" s="19">
        <f>IFERROR(VLOOKUP(B27,[13]total!$E$20:$F$40,2,FALSE),0)</f>
        <v>0</v>
      </c>
      <c r="AB27" s="19"/>
      <c r="AC27" s="24">
        <f t="shared" si="0"/>
        <v>69183.273333520294</v>
      </c>
    </row>
    <row r="28" spans="1:29" ht="15" hidden="1" customHeight="1" x14ac:dyDescent="0.25">
      <c r="A28" s="27" t="s">
        <v>967</v>
      </c>
      <c r="B28" s="2" t="s">
        <v>968</v>
      </c>
      <c r="C28" s="2" t="s">
        <v>31</v>
      </c>
      <c r="D28" s="2" t="s">
        <v>1038</v>
      </c>
      <c r="E28" s="19">
        <f>IFERROR(VLOOKUP(A28,[1]Montants!$A$1:$W$248,21,FALSE),0)</f>
        <v>0</v>
      </c>
      <c r="F28" s="19">
        <f>IFERROR(VLOOKUP(A28,[2]Feuil1!$A$1:$I$47,8,FALSE),0)</f>
        <v>0</v>
      </c>
      <c r="G28" s="19">
        <f>IFERROR(VLOOKUP(A28,[3]Feuil1!$A$1:$G$47,6,FALSE),0)</f>
        <v>0</v>
      </c>
      <c r="H28" s="19">
        <f>IFERROR(VLOOKUP(B28,[4]Feuil6!$A$23:$B$73,2,FALSE),0)</f>
        <v>0</v>
      </c>
      <c r="I28" s="19">
        <f>IFERROR(VLOOKUP(A28,[5]Feuil1!$A$1:$F$9,5,FALSE),0)</f>
        <v>0</v>
      </c>
      <c r="J28" s="19">
        <f>IFERROR(VLOOKUP(A28,'[6]CRB-ES'!$A$1:$V$382,19,FALSE),0)</f>
        <v>0</v>
      </c>
      <c r="K28" s="19">
        <f>IFERROR(VLOOKUP($A28,[7]Feuil4!$A$23:$L$137,10,FALSE),0)</f>
        <v>0</v>
      </c>
      <c r="L28" s="19">
        <f>IFERROR(VLOOKUP($A28,[7]Feuil4!$A$23:$L$137,9,FALSE),0)</f>
        <v>0</v>
      </c>
      <c r="M28" s="19">
        <f>IFERROR(VLOOKUP($A28,[7]Feuil4!$A$23:$L$137,4,FALSE),0)</f>
        <v>0</v>
      </c>
      <c r="N28" s="19">
        <f>IFERROR(VLOOKUP($A28,[7]Feuil4!$A$23:$L$81,3,FALSE),0)</f>
        <v>0</v>
      </c>
      <c r="O28" s="19">
        <f>IFERROR(VLOOKUP($A28,[7]Feuil4!$A$23:$L$137,2,FALSE),0)</f>
        <v>0</v>
      </c>
      <c r="P28" s="19">
        <f>IFERROR(VLOOKUP($A28,[7]Feuil4!$A$23:$L$81,7,FALSE),0)</f>
        <v>0</v>
      </c>
      <c r="Q28" s="19">
        <f>IFERROR(VLOOKUP($A28,[7]Feuil4!$A$23:$L$137,8,FALSE),0)</f>
        <v>0</v>
      </c>
      <c r="R28" s="19">
        <f>IFERROR(VLOOKUP($A28,[7]Feuil4!$A$23:$L$137,6,FALSE),0)</f>
        <v>0</v>
      </c>
      <c r="S28" s="19">
        <f>IFERROR(VLOOKUP($A28,[7]Feuil4!$A$23:$L$137,5,FALSE),0)</f>
        <v>0</v>
      </c>
      <c r="T28" s="19">
        <v>0</v>
      </c>
      <c r="U28" s="19">
        <f>IFERROR(VLOOKUP(B28,'[8]C1-2017'!$B$1:$Q$475,14,FALSE),0)</f>
        <v>0</v>
      </c>
      <c r="V28" s="19">
        <f>IFERROR(VLOOKUP(A28,'[9]TOTAL M10 par région'!$A$1:$J$375,8,FALSE),0)</f>
        <v>0</v>
      </c>
      <c r="W28" s="19">
        <f>IFERROR(VLOOKUP(A28,'[10]TOTAL M11M12 par région'!$A$1:$J$479,10,FALSE),0)</f>
        <v>0</v>
      </c>
      <c r="X28" s="19">
        <f>IFERROR(VLOOKUP(B28,[11]Feuil1!$A$1:$G$24,7,FALSE),0)</f>
        <v>0</v>
      </c>
      <c r="Y28" s="19"/>
      <c r="Z28" s="19">
        <f>IFERROR(VLOOKUP(A28,'[12]avec LE'!$A$1:$F$22,6,FALSE),0)</f>
        <v>0</v>
      </c>
      <c r="AA28" s="19">
        <f>IFERROR(VLOOKUP(B28,[13]total!$E$20:$F$40,2,FALSE),0)</f>
        <v>0</v>
      </c>
      <c r="AB28" s="19"/>
      <c r="AC28" s="24">
        <f t="shared" si="0"/>
        <v>0</v>
      </c>
    </row>
    <row r="29" spans="1:29" ht="15" hidden="1" customHeight="1" x14ac:dyDescent="0.25">
      <c r="A29" s="2" t="s">
        <v>742</v>
      </c>
      <c r="B29" s="2" t="s">
        <v>743</v>
      </c>
      <c r="C29" s="2" t="s">
        <v>85</v>
      </c>
      <c r="D29" s="2" t="s">
        <v>1038</v>
      </c>
      <c r="E29" s="19">
        <f>IFERROR(VLOOKUP(A29,[1]Montants!$A$1:$W$248,21,FALSE),0)</f>
        <v>0</v>
      </c>
      <c r="F29" s="19">
        <f>IFERROR(VLOOKUP(A29,[2]Feuil1!$A$1:$I$47,8,FALSE),0)</f>
        <v>0</v>
      </c>
      <c r="G29" s="19">
        <f>IFERROR(VLOOKUP(A29,[3]Feuil1!$A$1:$G$47,6,FALSE),0)</f>
        <v>0</v>
      </c>
      <c r="H29" s="19">
        <f>IFERROR(VLOOKUP(B29,[4]Feuil6!$A$23:$B$73,2,FALSE),0)</f>
        <v>0</v>
      </c>
      <c r="I29" s="19">
        <f>IFERROR(VLOOKUP(A29,[5]Feuil1!$A$1:$F$9,5,FALSE),0)</f>
        <v>0</v>
      </c>
      <c r="J29" s="19">
        <f>IFERROR(VLOOKUP(A29,'[6]CRB-ES'!$A$1:$V$382,19,FALSE),0)</f>
        <v>0</v>
      </c>
      <c r="K29" s="19">
        <f>IFERROR(VLOOKUP($A29,[7]Feuil4!$A$23:$L$137,10,FALSE),0)</f>
        <v>0</v>
      </c>
      <c r="L29" s="19">
        <f>IFERROR(VLOOKUP($A29,[7]Feuil4!$A$23:$L$137,9,FALSE),0)</f>
        <v>0</v>
      </c>
      <c r="M29" s="19">
        <f>IFERROR(VLOOKUP($A29,[7]Feuil4!$A$23:$L$137,4,FALSE),0)</f>
        <v>0</v>
      </c>
      <c r="N29" s="19">
        <f>IFERROR(VLOOKUP($A29,[7]Feuil4!$A$23:$L$81,3,FALSE),0)</f>
        <v>0</v>
      </c>
      <c r="O29" s="19">
        <f>IFERROR(VLOOKUP($A29,[7]Feuil4!$A$23:$L$137,2,FALSE),0)</f>
        <v>0</v>
      </c>
      <c r="P29" s="19">
        <f>IFERROR(VLOOKUP($A29,[7]Feuil4!$A$23:$L$81,7,FALSE),0)</f>
        <v>0</v>
      </c>
      <c r="Q29" s="19">
        <f>IFERROR(VLOOKUP($A29,[7]Feuil4!$A$23:$L$137,8,FALSE),0)</f>
        <v>0</v>
      </c>
      <c r="R29" s="19">
        <f>IFERROR(VLOOKUP($A29,[7]Feuil4!$A$23:$L$137,6,FALSE),0)</f>
        <v>0</v>
      </c>
      <c r="S29" s="19">
        <f>IFERROR(VLOOKUP($A29,[7]Feuil4!$A$23:$L$137,5,FALSE),0)</f>
        <v>0</v>
      </c>
      <c r="T29" s="19">
        <v>0</v>
      </c>
      <c r="U29" s="19">
        <f>IFERROR(VLOOKUP(B29,'[8]C1-2017'!$B$1:$Q$475,14,FALSE),0)</f>
        <v>0</v>
      </c>
      <c r="V29" s="19">
        <f>IFERROR(VLOOKUP(A29,'[9]TOTAL M10 par région'!$A$1:$J$375,8,FALSE),0)</f>
        <v>0</v>
      </c>
      <c r="W29" s="19">
        <f>IFERROR(VLOOKUP(A29,'[10]TOTAL M11M12 par région'!$A$1:$J$479,10,FALSE),0)</f>
        <v>0</v>
      </c>
      <c r="X29" s="19">
        <f>IFERROR(VLOOKUP(B29,[11]Feuil1!$A$1:$G$24,7,FALSE),0)</f>
        <v>0</v>
      </c>
      <c r="Y29" s="19"/>
      <c r="Z29" s="19">
        <f>IFERROR(VLOOKUP(A29,'[12]avec LE'!$A$1:$F$22,6,FALSE),0)</f>
        <v>0</v>
      </c>
      <c r="AA29" s="19">
        <f>IFERROR(VLOOKUP(B29,[13]total!$E$20:$F$40,2,FALSE),0)</f>
        <v>0</v>
      </c>
      <c r="AB29" s="19"/>
      <c r="AC29" s="24">
        <f t="shared" si="0"/>
        <v>0</v>
      </c>
    </row>
    <row r="30" spans="1:29" hidden="1" x14ac:dyDescent="0.25">
      <c r="A30" s="27" t="s">
        <v>969</v>
      </c>
      <c r="B30" s="2" t="s">
        <v>970</v>
      </c>
      <c r="C30" s="2" t="s">
        <v>85</v>
      </c>
      <c r="D30" s="2" t="s">
        <v>1038</v>
      </c>
      <c r="E30" s="19">
        <f>IFERROR(VLOOKUP(A30,[1]Montants!$A$1:$W$248,21,FALSE),0)</f>
        <v>0</v>
      </c>
      <c r="F30" s="19">
        <f>IFERROR(VLOOKUP(A30,[2]Feuil1!$A$1:$I$47,8,FALSE),0)</f>
        <v>0</v>
      </c>
      <c r="G30" s="19">
        <f>IFERROR(VLOOKUP(A30,[3]Feuil1!$A$1:$G$47,6,FALSE),0)</f>
        <v>0</v>
      </c>
      <c r="H30" s="19">
        <f>IFERROR(VLOOKUP(B30,[4]Feuil6!$A$23:$B$73,2,FALSE),0)</f>
        <v>0</v>
      </c>
      <c r="I30" s="19">
        <f>IFERROR(VLOOKUP(A30,[5]Feuil1!$A$1:$F$9,5,FALSE),0)</f>
        <v>0</v>
      </c>
      <c r="J30" s="19">
        <f>IFERROR(VLOOKUP(A30,'[6]CRB-ES'!$A$1:$V$382,19,FALSE),0)</f>
        <v>0</v>
      </c>
      <c r="K30" s="19">
        <f>IFERROR(VLOOKUP($A30,[7]Feuil4!$A$23:$L$137,10,FALSE),0)</f>
        <v>0</v>
      </c>
      <c r="L30" s="19">
        <f>IFERROR(VLOOKUP($A30,[7]Feuil4!$A$23:$L$137,9,FALSE),0)</f>
        <v>0</v>
      </c>
      <c r="M30" s="19">
        <f>IFERROR(VLOOKUP($A30,[7]Feuil4!$A$23:$L$137,4,FALSE),0)</f>
        <v>0</v>
      </c>
      <c r="N30" s="19">
        <f>IFERROR(VLOOKUP($A30,[7]Feuil4!$A$23:$L$81,3,FALSE),0)</f>
        <v>0</v>
      </c>
      <c r="O30" s="19">
        <f>IFERROR(VLOOKUP($A30,[7]Feuil4!$A$23:$L$137,2,FALSE),0)</f>
        <v>0</v>
      </c>
      <c r="P30" s="19">
        <f>IFERROR(VLOOKUP($A30,[7]Feuil4!$A$23:$L$81,7,FALSE),0)</f>
        <v>0</v>
      </c>
      <c r="Q30" s="19">
        <f>IFERROR(VLOOKUP($A30,[7]Feuil4!$A$23:$L$137,8,FALSE),0)</f>
        <v>0</v>
      </c>
      <c r="R30" s="19">
        <f>IFERROR(VLOOKUP($A30,[7]Feuil4!$A$23:$L$137,6,FALSE),0)</f>
        <v>0</v>
      </c>
      <c r="S30" s="19">
        <f>IFERROR(VLOOKUP($A30,[7]Feuil4!$A$23:$L$137,5,FALSE),0)</f>
        <v>0</v>
      </c>
      <c r="T30" s="19">
        <v>0</v>
      </c>
      <c r="U30" s="19">
        <f>IFERROR(VLOOKUP(B30,'[8]C1-2017'!$B$1:$Q$475,14,FALSE),0)</f>
        <v>0</v>
      </c>
      <c r="V30" s="19">
        <f>IFERROR(VLOOKUP(A30,'[9]TOTAL M10 par région'!$A$1:$J$375,8,FALSE),0)</f>
        <v>1255.0389999999998</v>
      </c>
      <c r="W30" s="19">
        <f>IFERROR(VLOOKUP(A30,'[10]TOTAL M11M12 par région'!$A$1:$J$479,10,FALSE),0)</f>
        <v>3055.231232420284</v>
      </c>
      <c r="X30" s="19">
        <f>IFERROR(VLOOKUP(B30,[11]Feuil1!$A$1:$G$24,7,FALSE),0)</f>
        <v>0</v>
      </c>
      <c r="Y30" s="19"/>
      <c r="Z30" s="19">
        <f>IFERROR(VLOOKUP(A30,'[12]avec LE'!$A$1:$F$22,6,FALSE),0)</f>
        <v>0</v>
      </c>
      <c r="AA30" s="19">
        <f>IFERROR(VLOOKUP(B30,[13]total!$E$20:$F$40,2,FALSE),0)</f>
        <v>0</v>
      </c>
      <c r="AB30" s="19"/>
      <c r="AC30" s="24">
        <f t="shared" si="0"/>
        <v>4310.2702324202837</v>
      </c>
    </row>
    <row r="31" spans="1:29" hidden="1" x14ac:dyDescent="0.25">
      <c r="A31" s="27" t="s">
        <v>971</v>
      </c>
      <c r="B31" s="2" t="s">
        <v>1010</v>
      </c>
      <c r="C31" s="2" t="s">
        <v>31</v>
      </c>
      <c r="D31" s="2" t="s">
        <v>1038</v>
      </c>
      <c r="E31" s="19">
        <f>IFERROR(VLOOKUP(A31,[1]Montants!$A$1:$W$248,21,FALSE),0)</f>
        <v>0</v>
      </c>
      <c r="F31" s="19">
        <f>IFERROR(VLOOKUP(A31,[2]Feuil1!$A$1:$I$47,8,FALSE),0)</f>
        <v>0</v>
      </c>
      <c r="G31" s="19">
        <f>IFERROR(VLOOKUP(A31,[3]Feuil1!$A$1:$G$47,6,FALSE),0)</f>
        <v>0</v>
      </c>
      <c r="H31" s="19">
        <f>IFERROR(VLOOKUP(B31,[4]Feuil6!$A$23:$B$73,2,FALSE),0)</f>
        <v>0</v>
      </c>
      <c r="I31" s="19">
        <f>IFERROR(VLOOKUP(A31,[5]Feuil1!$A$1:$F$9,5,FALSE),0)</f>
        <v>0</v>
      </c>
      <c r="J31" s="19">
        <f>IFERROR(VLOOKUP(A31,'[6]CRB-ES'!$A$1:$V$382,19,FALSE),0)</f>
        <v>0</v>
      </c>
      <c r="K31" s="19">
        <f>IFERROR(VLOOKUP($A31,[7]Feuil4!$A$23:$L$137,10,FALSE),0)</f>
        <v>0</v>
      </c>
      <c r="L31" s="19">
        <f>IFERROR(VLOOKUP($A31,[7]Feuil4!$A$23:$L$137,9,FALSE),0)</f>
        <v>0</v>
      </c>
      <c r="M31" s="19">
        <f>IFERROR(VLOOKUP($A31,[7]Feuil4!$A$23:$L$137,4,FALSE),0)</f>
        <v>0</v>
      </c>
      <c r="N31" s="19">
        <f>IFERROR(VLOOKUP($A31,[7]Feuil4!$A$23:$L$81,3,FALSE),0)</f>
        <v>0</v>
      </c>
      <c r="O31" s="19">
        <f>IFERROR(VLOOKUP($A31,[7]Feuil4!$A$23:$L$137,2,FALSE),0)</f>
        <v>0</v>
      </c>
      <c r="P31" s="19">
        <f>IFERROR(VLOOKUP($A31,[7]Feuil4!$A$23:$L$81,7,FALSE),0)</f>
        <v>0</v>
      </c>
      <c r="Q31" s="19">
        <f>IFERROR(VLOOKUP($A31,[7]Feuil4!$A$23:$L$137,8,FALSE),0)</f>
        <v>0</v>
      </c>
      <c r="R31" s="19">
        <f>IFERROR(VLOOKUP($A31,[7]Feuil4!$A$23:$L$137,6,FALSE),0)</f>
        <v>0</v>
      </c>
      <c r="S31" s="19">
        <f>IFERROR(VLOOKUP($A31,[7]Feuil4!$A$23:$L$137,5,FALSE),0)</f>
        <v>0</v>
      </c>
      <c r="T31" s="19">
        <v>0</v>
      </c>
      <c r="U31" s="19">
        <f>IFERROR(VLOOKUP(B31,'[8]C1-2017'!$B$1:$Q$475,14,FALSE),0)</f>
        <v>0</v>
      </c>
      <c r="V31" s="19">
        <f>IFERROR(VLOOKUP(A31,'[9]TOTAL M10 par région'!$A$1:$J$375,8,FALSE),0)</f>
        <v>10629.917000000001</v>
      </c>
      <c r="W31" s="19">
        <f>IFERROR(VLOOKUP(A31,'[10]TOTAL M11M12 par région'!$A$1:$J$479,10,FALSE),0)</f>
        <v>17085.433263612671</v>
      </c>
      <c r="X31" s="19">
        <f>IFERROR(VLOOKUP(B31,[11]Feuil1!$A$1:$G$24,7,FALSE),0)</f>
        <v>0</v>
      </c>
      <c r="Y31" s="19"/>
      <c r="Z31" s="19">
        <f>IFERROR(VLOOKUP(A31,'[12]avec LE'!$A$1:$F$22,6,FALSE),0)</f>
        <v>0</v>
      </c>
      <c r="AA31" s="19">
        <f>IFERROR(VLOOKUP(B31,[13]total!$E$20:$F$40,2,FALSE),0)</f>
        <v>0</v>
      </c>
      <c r="AB31" s="19"/>
      <c r="AC31" s="24">
        <f t="shared" si="0"/>
        <v>27715.350263612672</v>
      </c>
    </row>
    <row r="32" spans="1:29" hidden="1" x14ac:dyDescent="0.25">
      <c r="A32" s="2" t="s">
        <v>748</v>
      </c>
      <c r="B32" s="2" t="s">
        <v>749</v>
      </c>
      <c r="C32" s="2" t="s">
        <v>28</v>
      </c>
      <c r="D32" s="2" t="s">
        <v>1038</v>
      </c>
      <c r="E32" s="19">
        <f>IFERROR(VLOOKUP(A32,[1]Montants!$A$1:$W$248,21,FALSE),0)</f>
        <v>0</v>
      </c>
      <c r="F32" s="19">
        <f>IFERROR(VLOOKUP(A32,[2]Feuil1!$A$1:$I$47,8,FALSE),0)</f>
        <v>0</v>
      </c>
      <c r="G32" s="19">
        <f>IFERROR(VLOOKUP(A32,[3]Feuil1!$A$1:$G$47,6,FALSE),0)</f>
        <v>0</v>
      </c>
      <c r="H32" s="19">
        <f>IFERROR(VLOOKUP(B32,[4]Feuil6!$A$23:$B$73,2,FALSE),0)</f>
        <v>0</v>
      </c>
      <c r="I32" s="19">
        <f>IFERROR(VLOOKUP(A32,[5]Feuil1!$A$1:$F$9,5,FALSE),0)</f>
        <v>0</v>
      </c>
      <c r="J32" s="19">
        <f>IFERROR(VLOOKUP(A32,'[6]CRB-ES'!$A$1:$V$382,19,FALSE),0)</f>
        <v>0</v>
      </c>
      <c r="K32" s="19">
        <f>IFERROR(VLOOKUP($A32,[7]Feuil4!$A$23:$L$137,10,FALSE),0)</f>
        <v>0</v>
      </c>
      <c r="L32" s="19">
        <f>IFERROR(VLOOKUP($A32,[7]Feuil4!$A$23:$L$137,9,FALSE),0)</f>
        <v>0</v>
      </c>
      <c r="M32" s="19">
        <f>IFERROR(VLOOKUP($A32,[7]Feuil4!$A$23:$L$137,4,FALSE),0)</f>
        <v>0</v>
      </c>
      <c r="N32" s="19">
        <f>IFERROR(VLOOKUP($A32,[7]Feuil4!$A$23:$L$81,3,FALSE),0)</f>
        <v>0</v>
      </c>
      <c r="O32" s="19">
        <f>IFERROR(VLOOKUP($A32,[7]Feuil4!$A$23:$L$137,2,FALSE),0)</f>
        <v>0</v>
      </c>
      <c r="P32" s="19">
        <f>IFERROR(VLOOKUP($A32,[7]Feuil4!$A$23:$L$81,7,FALSE),0)</f>
        <v>0</v>
      </c>
      <c r="Q32" s="19">
        <f>IFERROR(VLOOKUP($A32,[7]Feuil4!$A$23:$L$137,8,FALSE),0)</f>
        <v>0</v>
      </c>
      <c r="R32" s="19">
        <f>IFERROR(VLOOKUP($A32,[7]Feuil4!$A$23:$L$137,6,FALSE),0)</f>
        <v>0</v>
      </c>
      <c r="S32" s="19">
        <f>IFERROR(VLOOKUP($A32,[7]Feuil4!$A$23:$L$137,5,FALSE),0)</f>
        <v>0</v>
      </c>
      <c r="T32" s="19">
        <v>0</v>
      </c>
      <c r="U32" s="19">
        <f>IFERROR(VLOOKUP(B32,'[8]C1-2017'!$B$1:$Q$475,14,FALSE),0)</f>
        <v>5086.125</v>
      </c>
      <c r="V32" s="19">
        <f>IFERROR(VLOOKUP(A32,'[9]TOTAL M10 par région'!$A$1:$J$375,8,FALSE),0)</f>
        <v>0</v>
      </c>
      <c r="W32" s="19">
        <f>IFERROR(VLOOKUP(A32,'[10]TOTAL M11M12 par région'!$A$1:$J$479,10,FALSE),0)</f>
        <v>0</v>
      </c>
      <c r="X32" s="19">
        <f>IFERROR(VLOOKUP(B32,[11]Feuil1!$A$1:$G$24,7,FALSE),0)</f>
        <v>0</v>
      </c>
      <c r="Y32" s="19"/>
      <c r="Z32" s="19">
        <f>IFERROR(VLOOKUP(A32,'[12]avec LE'!$A$1:$F$22,6,FALSE),0)</f>
        <v>0</v>
      </c>
      <c r="AA32" s="19">
        <f>IFERROR(VLOOKUP(B32,[13]total!$E$20:$F$40,2,FALSE),0)</f>
        <v>0</v>
      </c>
      <c r="AB32" s="19"/>
      <c r="AC32" s="24">
        <f t="shared" si="0"/>
        <v>5086.125</v>
      </c>
    </row>
    <row r="33" spans="1:29" hidden="1" x14ac:dyDescent="0.25">
      <c r="A33" s="2" t="s">
        <v>758</v>
      </c>
      <c r="B33" s="2" t="s">
        <v>759</v>
      </c>
      <c r="C33" s="2" t="s">
        <v>85</v>
      </c>
      <c r="D33" s="2" t="s">
        <v>1038</v>
      </c>
      <c r="E33" s="19">
        <f>IFERROR(VLOOKUP(A33,[1]Montants!$A$1:$W$248,21,FALSE),0)</f>
        <v>0</v>
      </c>
      <c r="F33" s="19">
        <f>IFERROR(VLOOKUP(A33,[2]Feuil1!$A$1:$I$47,8,FALSE),0)</f>
        <v>0</v>
      </c>
      <c r="G33" s="19">
        <f>IFERROR(VLOOKUP(A33,[3]Feuil1!$A$1:$G$47,6,FALSE),0)</f>
        <v>0</v>
      </c>
      <c r="H33" s="19">
        <f>IFERROR(VLOOKUP(B33,[4]Feuil6!$A$23:$B$73,2,FALSE),0)</f>
        <v>0</v>
      </c>
      <c r="I33" s="19">
        <f>IFERROR(VLOOKUP(A33,[5]Feuil1!$A$1:$F$9,5,FALSE),0)</f>
        <v>0</v>
      </c>
      <c r="J33" s="19">
        <f>IFERROR(VLOOKUP(A33,'[6]CRB-ES'!$A$1:$V$382,19,FALSE),0)</f>
        <v>0</v>
      </c>
      <c r="K33" s="19">
        <f>IFERROR(VLOOKUP($A33,[7]Feuil4!$A$23:$L$137,10,FALSE),0)</f>
        <v>0</v>
      </c>
      <c r="L33" s="19">
        <f>IFERROR(VLOOKUP($A33,[7]Feuil4!$A$23:$L$137,9,FALSE),0)</f>
        <v>0</v>
      </c>
      <c r="M33" s="19">
        <f>IFERROR(VLOOKUP($A33,[7]Feuil4!$A$23:$L$137,4,FALSE),0)</f>
        <v>0</v>
      </c>
      <c r="N33" s="19">
        <f>IFERROR(VLOOKUP($A33,[7]Feuil4!$A$23:$L$81,3,FALSE),0)</f>
        <v>0</v>
      </c>
      <c r="O33" s="19">
        <f>IFERROR(VLOOKUP($A33,[7]Feuil4!$A$23:$L$137,2,FALSE),0)</f>
        <v>0</v>
      </c>
      <c r="P33" s="19">
        <f>IFERROR(VLOOKUP($A33,[7]Feuil4!$A$23:$L$81,7,FALSE),0)</f>
        <v>0</v>
      </c>
      <c r="Q33" s="19">
        <f>IFERROR(VLOOKUP($A33,[7]Feuil4!$A$23:$L$137,8,FALSE),0)</f>
        <v>0</v>
      </c>
      <c r="R33" s="19">
        <f>IFERROR(VLOOKUP($A33,[7]Feuil4!$A$23:$L$137,6,FALSE),0)</f>
        <v>0</v>
      </c>
      <c r="S33" s="19">
        <f>IFERROR(VLOOKUP($A33,[7]Feuil4!$A$23:$L$137,5,FALSE),0)</f>
        <v>0</v>
      </c>
      <c r="T33" s="19">
        <v>0</v>
      </c>
      <c r="U33" s="19">
        <f>IFERROR(VLOOKUP(B33,'[8]C1-2017'!$B$1:$Q$475,14,FALSE),0)</f>
        <v>1994.625</v>
      </c>
      <c r="V33" s="19">
        <f>IFERROR(VLOOKUP(A33,'[9]TOTAL M10 par région'!$A$1:$J$375,8,FALSE),0)</f>
        <v>36766.209999999992</v>
      </c>
      <c r="W33" s="19">
        <f>IFERROR(VLOOKUP(A33,'[10]TOTAL M11M12 par région'!$A$1:$J$479,10,FALSE),0)</f>
        <v>51425.842234538286</v>
      </c>
      <c r="X33" s="19">
        <f>IFERROR(VLOOKUP(B33,[11]Feuil1!$A$1:$G$24,7,FALSE),0)</f>
        <v>0</v>
      </c>
      <c r="Y33" s="19"/>
      <c r="Z33" s="19">
        <f>IFERROR(VLOOKUP(A33,'[12]avec LE'!$A$1:$F$22,6,FALSE),0)</f>
        <v>0</v>
      </c>
      <c r="AA33" s="19">
        <f>IFERROR(VLOOKUP(B33,[13]total!$E$20:$F$40,2,FALSE),0)</f>
        <v>0</v>
      </c>
      <c r="AB33" s="19"/>
      <c r="AC33" s="24">
        <f t="shared" si="0"/>
        <v>90186.677234538278</v>
      </c>
    </row>
    <row r="34" spans="1:29" hidden="1" x14ac:dyDescent="0.25">
      <c r="A34" s="27" t="s">
        <v>972</v>
      </c>
      <c r="B34" s="2" t="s">
        <v>1043</v>
      </c>
      <c r="C34" s="2" t="s">
        <v>85</v>
      </c>
      <c r="D34" s="2" t="s">
        <v>1038</v>
      </c>
      <c r="E34" s="19">
        <f>IFERROR(VLOOKUP(A34,[1]Montants!$A$1:$W$248,21,FALSE),0)</f>
        <v>0</v>
      </c>
      <c r="F34" s="19">
        <f>IFERROR(VLOOKUP(A34,[2]Feuil1!$A$1:$I$47,8,FALSE),0)</f>
        <v>0</v>
      </c>
      <c r="G34" s="19">
        <f>IFERROR(VLOOKUP(A34,[3]Feuil1!$A$1:$G$47,6,FALSE),0)</f>
        <v>0</v>
      </c>
      <c r="H34" s="19">
        <f>IFERROR(VLOOKUP(B34,[4]Feuil6!$A$23:$B$73,2,FALSE),0)</f>
        <v>0</v>
      </c>
      <c r="I34" s="19">
        <f>IFERROR(VLOOKUP(A34,[5]Feuil1!$A$1:$F$9,5,FALSE),0)</f>
        <v>0</v>
      </c>
      <c r="J34" s="19">
        <f>IFERROR(VLOOKUP(A34,'[6]CRB-ES'!$A$1:$V$382,19,FALSE),0)</f>
        <v>0</v>
      </c>
      <c r="K34" s="19">
        <f>IFERROR(VLOOKUP($A34,[7]Feuil4!$A$23:$L$137,10,FALSE),0)</f>
        <v>0</v>
      </c>
      <c r="L34" s="19">
        <f>IFERROR(VLOOKUP($A34,[7]Feuil4!$A$23:$L$137,9,FALSE),0)</f>
        <v>0</v>
      </c>
      <c r="M34" s="19">
        <f>IFERROR(VLOOKUP($A34,[7]Feuil4!$A$23:$L$137,4,FALSE),0)</f>
        <v>0</v>
      </c>
      <c r="N34" s="19">
        <f>IFERROR(VLOOKUP($A34,[7]Feuil4!$A$23:$L$81,3,FALSE),0)</f>
        <v>0</v>
      </c>
      <c r="O34" s="19">
        <f>IFERROR(VLOOKUP($A34,[7]Feuil4!$A$23:$L$137,2,FALSE),0)</f>
        <v>0</v>
      </c>
      <c r="P34" s="19">
        <f>IFERROR(VLOOKUP($A34,[7]Feuil4!$A$23:$L$81,7,FALSE),0)</f>
        <v>0</v>
      </c>
      <c r="Q34" s="19">
        <f>IFERROR(VLOOKUP($A34,[7]Feuil4!$A$23:$L$137,8,FALSE),0)</f>
        <v>0</v>
      </c>
      <c r="R34" s="19">
        <f>IFERROR(VLOOKUP($A34,[7]Feuil4!$A$23:$L$137,6,FALSE),0)</f>
        <v>0</v>
      </c>
      <c r="S34" s="19">
        <f>IFERROR(VLOOKUP($A34,[7]Feuil4!$A$23:$L$137,5,FALSE),0)</f>
        <v>0</v>
      </c>
      <c r="T34" s="19">
        <v>0</v>
      </c>
      <c r="U34" s="19">
        <f>IFERROR(VLOOKUP(B34,'[8]C1-2017'!$B$1:$Q$475,14,FALSE),0)</f>
        <v>0</v>
      </c>
      <c r="V34" s="19">
        <f>IFERROR(VLOOKUP(A34,'[9]TOTAL M10 par région'!$A$1:$J$375,8,FALSE),0)</f>
        <v>0</v>
      </c>
      <c r="W34" s="19">
        <f>IFERROR(VLOOKUP(A34,'[10]TOTAL M11M12 par région'!$A$1:$J$479,10,FALSE),0)</f>
        <v>112.04068576320971</v>
      </c>
      <c r="X34" s="19">
        <f>IFERROR(VLOOKUP(B34,[11]Feuil1!$A$1:$G$24,7,FALSE),0)</f>
        <v>0</v>
      </c>
      <c r="Y34" s="19"/>
      <c r="Z34" s="19">
        <f>IFERROR(VLOOKUP(A34,'[12]avec LE'!$A$1:$F$22,6,FALSE),0)</f>
        <v>0</v>
      </c>
      <c r="AA34" s="19">
        <f>IFERROR(VLOOKUP(B34,[13]total!$E$20:$F$40,2,FALSE),0)</f>
        <v>0</v>
      </c>
      <c r="AB34" s="19"/>
      <c r="AC34" s="24">
        <f t="shared" si="0"/>
        <v>112.04068576320971</v>
      </c>
    </row>
    <row r="35" spans="1:29" hidden="1" x14ac:dyDescent="0.25">
      <c r="A35" s="27" t="s">
        <v>752</v>
      </c>
      <c r="B35" s="2" t="s">
        <v>753</v>
      </c>
      <c r="C35" s="2" t="s">
        <v>31</v>
      </c>
      <c r="D35" s="2" t="s">
        <v>1038</v>
      </c>
      <c r="E35" s="19">
        <f>IFERROR(VLOOKUP(A35,[1]Montants!$A$1:$W$248,21,FALSE),0)</f>
        <v>1680595.2457745227</v>
      </c>
      <c r="F35" s="19">
        <f>IFERROR(VLOOKUP(A35,[2]Feuil1!$A$1:$I$47,8,FALSE),0)</f>
        <v>0</v>
      </c>
      <c r="G35" s="19">
        <f>IFERROR(VLOOKUP(A35,[3]Feuil1!$A$1:$G$47,6,FALSE),0)</f>
        <v>0</v>
      </c>
      <c r="H35" s="19">
        <f>IFERROR(VLOOKUP(B35,[4]Feuil6!$A$23:$B$73,2,FALSE),0)</f>
        <v>0</v>
      </c>
      <c r="I35" s="19">
        <f>IFERROR(VLOOKUP(A35,[5]Feuil1!$A$1:$F$9,5,FALSE),0)</f>
        <v>0</v>
      </c>
      <c r="J35" s="19">
        <f>IFERROR(VLOOKUP(A35,'[6]CRB-ES'!$A$1:$V$382,19,FALSE),0)</f>
        <v>0</v>
      </c>
      <c r="K35" s="19">
        <f>IFERROR(VLOOKUP($A35,[7]Feuil4!$A$23:$L$137,10,FALSE),0)</f>
        <v>0</v>
      </c>
      <c r="L35" s="19">
        <f>IFERROR(VLOOKUP($A35,[7]Feuil4!$A$23:$L$137,9,FALSE),0)</f>
        <v>0</v>
      </c>
      <c r="M35" s="19">
        <f>IFERROR(VLOOKUP($A35,[7]Feuil4!$A$23:$L$137,4,FALSE),0)</f>
        <v>0</v>
      </c>
      <c r="N35" s="19">
        <f>IFERROR(VLOOKUP($A35,[7]Feuil4!$A$23:$L$81,3,FALSE),0)</f>
        <v>0</v>
      </c>
      <c r="O35" s="19">
        <f>IFERROR(VLOOKUP($A35,[7]Feuil4!$A$23:$L$137,2,FALSE),0)</f>
        <v>0</v>
      </c>
      <c r="P35" s="19">
        <f>IFERROR(VLOOKUP($A35,[7]Feuil4!$A$23:$L$81,7,FALSE),0)</f>
        <v>0</v>
      </c>
      <c r="Q35" s="19">
        <f>IFERROR(VLOOKUP($A35,[7]Feuil4!$A$23:$L$137,8,FALSE),0)</f>
        <v>0</v>
      </c>
      <c r="R35" s="19">
        <f>IFERROR(VLOOKUP($A35,[7]Feuil4!$A$23:$L$137,6,FALSE),0)</f>
        <v>0</v>
      </c>
      <c r="S35" s="19">
        <f>IFERROR(VLOOKUP($A35,[7]Feuil4!$A$23:$L$137,5,FALSE),0)</f>
        <v>0</v>
      </c>
      <c r="T35" s="19">
        <v>0</v>
      </c>
      <c r="U35" s="19">
        <f>IFERROR(VLOOKUP(B35,'[8]C1-2017'!$B$1:$Q$475,14,FALSE),0)</f>
        <v>924.75</v>
      </c>
      <c r="V35" s="19">
        <f>IFERROR(VLOOKUP(A35,'[9]TOTAL M10 par région'!$A$1:$J$375,8,FALSE),0)</f>
        <v>124581.86300000013</v>
      </c>
      <c r="W35" s="19">
        <f>IFERROR(VLOOKUP(A35,'[10]TOTAL M11M12 par région'!$A$1:$J$479,10,FALSE),0)</f>
        <v>332770.80096741969</v>
      </c>
      <c r="X35" s="19">
        <f>IFERROR(VLOOKUP(B35,[11]Feuil1!$A$1:$G$24,7,FALSE),0)</f>
        <v>0</v>
      </c>
      <c r="Y35" s="19"/>
      <c r="Z35" s="19">
        <f>IFERROR(VLOOKUP(A35,'[12]avec LE'!$A$1:$F$22,6,FALSE),0)</f>
        <v>0</v>
      </c>
      <c r="AA35" s="19">
        <f>IFERROR(VLOOKUP(B35,[13]total!$E$20:$F$40,2,FALSE),0)</f>
        <v>0</v>
      </c>
      <c r="AB35" s="19"/>
      <c r="AC35" s="24">
        <f t="shared" si="0"/>
        <v>2138872.6597419423</v>
      </c>
    </row>
    <row r="36" spans="1:29" hidden="1" x14ac:dyDescent="0.25">
      <c r="A36" s="27" t="s">
        <v>1095</v>
      </c>
      <c r="B36" s="2" t="s">
        <v>1130</v>
      </c>
      <c r="C36" s="2" t="s">
        <v>31</v>
      </c>
      <c r="D36" s="2" t="s">
        <v>1038</v>
      </c>
      <c r="E36" s="19">
        <f>IFERROR(VLOOKUP(A36,[1]Montants!$A$1:$W$248,21,FALSE),0)</f>
        <v>0</v>
      </c>
      <c r="F36" s="19">
        <f>IFERROR(VLOOKUP(A36,[2]Feuil1!$A$1:$I$47,8,FALSE),0)</f>
        <v>0</v>
      </c>
      <c r="G36" s="19">
        <f>IFERROR(VLOOKUP(A36,[3]Feuil1!$A$1:$G$47,6,FALSE),0)</f>
        <v>0</v>
      </c>
      <c r="H36" s="19">
        <f>IFERROR(VLOOKUP(B36,[4]Feuil6!$A$23:$B$73,2,FALSE),0)</f>
        <v>0</v>
      </c>
      <c r="I36" s="19">
        <f>IFERROR(VLOOKUP(A36,[5]Feuil1!$A$1:$F$9,5,FALSE),0)</f>
        <v>0</v>
      </c>
      <c r="J36" s="19">
        <f>IFERROR(VLOOKUP(A36,'[6]CRB-ES'!$A$1:$V$382,19,FALSE),0)</f>
        <v>0</v>
      </c>
      <c r="K36" s="19">
        <f>IFERROR(VLOOKUP($A36,[7]Feuil4!$A$23:$L$137,10,FALSE),0)</f>
        <v>0</v>
      </c>
      <c r="L36" s="19">
        <f>IFERROR(VLOOKUP($A36,[7]Feuil4!$A$23:$L$137,9,FALSE),0)</f>
        <v>0</v>
      </c>
      <c r="M36" s="19">
        <f>IFERROR(VLOOKUP($A36,[7]Feuil4!$A$23:$L$137,4,FALSE),0)</f>
        <v>0</v>
      </c>
      <c r="N36" s="19">
        <f>IFERROR(VLOOKUP($A36,[7]Feuil4!$A$23:$L$81,3,FALSE),0)</f>
        <v>0</v>
      </c>
      <c r="O36" s="19">
        <f>IFERROR(VLOOKUP($A36,[7]Feuil4!$A$23:$L$137,2,FALSE),0)</f>
        <v>0</v>
      </c>
      <c r="P36" s="19">
        <f>IFERROR(VLOOKUP($A36,[7]Feuil4!$A$23:$L$81,7,FALSE),0)</f>
        <v>0</v>
      </c>
      <c r="Q36" s="19">
        <f>IFERROR(VLOOKUP($A36,[7]Feuil4!$A$23:$L$137,8,FALSE),0)</f>
        <v>0</v>
      </c>
      <c r="R36" s="19">
        <f>IFERROR(VLOOKUP($A36,[7]Feuil4!$A$23:$L$137,6,FALSE),0)</f>
        <v>0</v>
      </c>
      <c r="S36" s="19">
        <f>IFERROR(VLOOKUP($A36,[7]Feuil4!$A$23:$L$137,5,FALSE),0)</f>
        <v>0</v>
      </c>
      <c r="T36" s="19">
        <v>0</v>
      </c>
      <c r="U36" s="19">
        <f>IFERROR(VLOOKUP(B36,'[8]C1-2017'!$B$1:$Q$475,14,FALSE),0)</f>
        <v>0</v>
      </c>
      <c r="V36" s="19">
        <f>IFERROR(VLOOKUP(A36,'[9]TOTAL M10 par région'!$A$1:$J$375,8,FALSE),0)</f>
        <v>0</v>
      </c>
      <c r="W36" s="19">
        <f>IFERROR(VLOOKUP(A36,'[10]TOTAL M11M12 par région'!$A$1:$J$479,10,FALSE),0)</f>
        <v>23562.375775589724</v>
      </c>
      <c r="X36" s="19">
        <f>IFERROR(VLOOKUP(B36,[11]Feuil1!$A$1:$G$24,7,FALSE),0)</f>
        <v>0</v>
      </c>
      <c r="Y36" s="19"/>
      <c r="Z36" s="19">
        <f>IFERROR(VLOOKUP(A36,'[12]avec LE'!$A$1:$F$22,6,FALSE),0)</f>
        <v>0</v>
      </c>
      <c r="AA36" s="19">
        <f>IFERROR(VLOOKUP(B36,[13]total!$E$20:$F$40,2,FALSE),0)</f>
        <v>0</v>
      </c>
      <c r="AB36" s="19"/>
      <c r="AC36" s="24">
        <f t="shared" si="0"/>
        <v>23562.375775589724</v>
      </c>
    </row>
    <row r="37" spans="1:29" hidden="1" x14ac:dyDescent="0.25">
      <c r="A37" s="2" t="s">
        <v>724</v>
      </c>
      <c r="B37" s="2" t="s">
        <v>725</v>
      </c>
      <c r="C37" s="2" t="s">
        <v>31</v>
      </c>
      <c r="D37" s="2" t="s">
        <v>1038</v>
      </c>
      <c r="E37" s="19">
        <f>IFERROR(VLOOKUP(A37,[1]Montants!$A$1:$W$248,21,FALSE),0)</f>
        <v>0</v>
      </c>
      <c r="F37" s="19">
        <f>IFERROR(VLOOKUP(A37,[2]Feuil1!$A$1:$I$47,8,FALSE),0)</f>
        <v>0</v>
      </c>
      <c r="G37" s="19">
        <f>IFERROR(VLOOKUP(A37,[3]Feuil1!$A$1:$G$47,6,FALSE),0)</f>
        <v>0</v>
      </c>
      <c r="H37" s="19">
        <f>IFERROR(VLOOKUP(B37,[4]Feuil6!$A$23:$B$73,2,FALSE),0)</f>
        <v>0</v>
      </c>
      <c r="I37" s="19">
        <f>IFERROR(VLOOKUP(A37,[5]Feuil1!$A$1:$F$9,5,FALSE),0)</f>
        <v>0</v>
      </c>
      <c r="J37" s="19">
        <f>IFERROR(VLOOKUP(A37,'[6]CRB-ES'!$A$1:$V$382,19,FALSE),0)</f>
        <v>0</v>
      </c>
      <c r="K37" s="19">
        <f>IFERROR(VLOOKUP($A37,[7]Feuil4!$A$23:$L$137,10,FALSE),0)</f>
        <v>0</v>
      </c>
      <c r="L37" s="19">
        <f>IFERROR(VLOOKUP($A37,[7]Feuil4!$A$23:$L$137,9,FALSE),0)</f>
        <v>0</v>
      </c>
      <c r="M37" s="19">
        <f>IFERROR(VLOOKUP($A37,[7]Feuil4!$A$23:$L$137,4,FALSE),0)</f>
        <v>0</v>
      </c>
      <c r="N37" s="19">
        <f>IFERROR(VLOOKUP($A37,[7]Feuil4!$A$23:$L$81,3,FALSE),0)</f>
        <v>0</v>
      </c>
      <c r="O37" s="19">
        <f>IFERROR(VLOOKUP($A37,[7]Feuil4!$A$23:$L$137,2,FALSE),0)</f>
        <v>0</v>
      </c>
      <c r="P37" s="19">
        <f>IFERROR(VLOOKUP($A37,[7]Feuil4!$A$23:$L$81,7,FALSE),0)</f>
        <v>0</v>
      </c>
      <c r="Q37" s="19">
        <f>IFERROR(VLOOKUP($A37,[7]Feuil4!$A$23:$L$137,8,FALSE),0)</f>
        <v>0</v>
      </c>
      <c r="R37" s="19">
        <f>IFERROR(VLOOKUP($A37,[7]Feuil4!$A$23:$L$137,6,FALSE),0)</f>
        <v>0</v>
      </c>
      <c r="S37" s="19">
        <f>IFERROR(VLOOKUP($A37,[7]Feuil4!$A$23:$L$137,5,FALSE),0)</f>
        <v>0</v>
      </c>
      <c r="T37" s="19">
        <v>0</v>
      </c>
      <c r="U37" s="19">
        <f>IFERROR(VLOOKUP(B37,'[8]C1-2017'!$B$1:$Q$475,14,FALSE),0)</f>
        <v>165140.61040065216</v>
      </c>
      <c r="V37" s="19">
        <f>IFERROR(VLOOKUP(A37,'[9]TOTAL M10 par région'!$A$1:$J$375,8,FALSE),0)</f>
        <v>68881.594000000041</v>
      </c>
      <c r="W37" s="19">
        <f>IFERROR(VLOOKUP(A37,'[10]TOTAL M11M12 par région'!$A$1:$J$479,10,FALSE),0)</f>
        <v>102548.1894560989</v>
      </c>
      <c r="X37" s="19">
        <f>IFERROR(VLOOKUP(B37,[11]Feuil1!$A$1:$G$24,7,FALSE),0)</f>
        <v>0</v>
      </c>
      <c r="Y37" s="19"/>
      <c r="Z37" s="19">
        <f>IFERROR(VLOOKUP(A37,'[12]avec LE'!$A$1:$F$22,6,FALSE),0)</f>
        <v>0</v>
      </c>
      <c r="AA37" s="19">
        <f>IFERROR(VLOOKUP(B37,[13]total!$E$20:$F$40,2,FALSE),0)</f>
        <v>0</v>
      </c>
      <c r="AB37" s="19"/>
      <c r="AC37" s="24">
        <f t="shared" si="0"/>
        <v>336570.39385675109</v>
      </c>
    </row>
    <row r="38" spans="1:29" hidden="1" x14ac:dyDescent="0.25">
      <c r="A38" s="2" t="s">
        <v>1330</v>
      </c>
      <c r="B38" s="2" t="s">
        <v>1331</v>
      </c>
      <c r="C38" s="2" t="s">
        <v>85</v>
      </c>
      <c r="D38" s="2" t="s">
        <v>1038</v>
      </c>
      <c r="E38" s="19">
        <f>IFERROR(VLOOKUP(A38,[1]Montants!$A$1:$W$248,21,FALSE),0)</f>
        <v>0</v>
      </c>
      <c r="F38" s="19">
        <f>IFERROR(VLOOKUP(A38,[2]Feuil1!$A$1:$I$47,8,FALSE),0)</f>
        <v>0</v>
      </c>
      <c r="G38" s="19">
        <f>IFERROR(VLOOKUP(A38,[3]Feuil1!$A$1:$G$47,6,FALSE),0)</f>
        <v>0</v>
      </c>
      <c r="H38" s="19">
        <f>IFERROR(VLOOKUP(B38,[4]Feuil6!$A$23:$B$73,2,FALSE),0)</f>
        <v>0</v>
      </c>
      <c r="I38" s="19">
        <f>IFERROR(VLOOKUP(A38,[5]Feuil1!$A$1:$F$9,5,FALSE),0)</f>
        <v>0</v>
      </c>
      <c r="J38" s="19">
        <f>IFERROR(VLOOKUP(A38,'[6]CRB-ES'!$A$1:$V$382,19,FALSE),0)</f>
        <v>0</v>
      </c>
      <c r="K38" s="19">
        <f>IFERROR(VLOOKUP($A38,[7]Feuil4!$A$23:$L$137,10,FALSE),0)</f>
        <v>0</v>
      </c>
      <c r="L38" s="19">
        <f>IFERROR(VLOOKUP($A38,[7]Feuil4!$A$23:$L$137,9,FALSE),0)</f>
        <v>0</v>
      </c>
      <c r="M38" s="19">
        <f>IFERROR(VLOOKUP($A38,[7]Feuil4!$A$23:$L$137,4,FALSE),0)</f>
        <v>0</v>
      </c>
      <c r="N38" s="19">
        <f>IFERROR(VLOOKUP($A38,[7]Feuil4!$A$23:$L$81,3,FALSE),0)</f>
        <v>0</v>
      </c>
      <c r="O38" s="19">
        <f>IFERROR(VLOOKUP($A38,[7]Feuil4!$A$23:$L$137,2,FALSE),0)</f>
        <v>0</v>
      </c>
      <c r="P38" s="19">
        <f>IFERROR(VLOOKUP($A38,[7]Feuil4!$A$23:$L$81,7,FALSE),0)</f>
        <v>0</v>
      </c>
      <c r="Q38" s="19">
        <f>IFERROR(VLOOKUP($A38,[7]Feuil4!$A$23:$L$137,8,FALSE),0)</f>
        <v>0</v>
      </c>
      <c r="R38" s="19">
        <f>IFERROR(VLOOKUP($A38,[7]Feuil4!$A$23:$L$137,6,FALSE),0)</f>
        <v>0</v>
      </c>
      <c r="S38" s="19">
        <f>IFERROR(VLOOKUP($A38,[7]Feuil4!$A$23:$L$137,5,FALSE),0)</f>
        <v>0</v>
      </c>
      <c r="T38" s="19">
        <v>0</v>
      </c>
      <c r="U38" s="19">
        <f>IFERROR(VLOOKUP(B38,'[8]C1-2017'!$B$1:$Q$475,14,FALSE),0)</f>
        <v>0</v>
      </c>
      <c r="V38" s="19">
        <f>IFERROR(VLOOKUP(A38,'[9]TOTAL M10 par région'!$A$1:$J$375,8,FALSE),0)</f>
        <v>0</v>
      </c>
      <c r="W38" s="19">
        <f>IFERROR(VLOOKUP(A38,'[10]TOTAL M11M12 par région'!$A$1:$J$479,10,FALSE),0)</f>
        <v>7250.1187399203218</v>
      </c>
      <c r="X38" s="19">
        <f>IFERROR(VLOOKUP(B38,[11]Feuil1!$A$1:$G$24,7,FALSE),0)</f>
        <v>0</v>
      </c>
      <c r="Y38" s="19"/>
      <c r="Z38" s="19">
        <f>IFERROR(VLOOKUP(A38,'[12]avec LE'!$A$1:$F$22,6,FALSE),0)</f>
        <v>0</v>
      </c>
      <c r="AA38" s="19">
        <f>IFERROR(VLOOKUP(B38,[13]total!$E$20:$F$40,2,FALSE),0)</f>
        <v>0</v>
      </c>
      <c r="AB38" s="19"/>
      <c r="AC38" s="24">
        <f>SUM(E38:AB38)</f>
        <v>7250.1187399203218</v>
      </c>
    </row>
    <row r="39" spans="1:29" hidden="1" x14ac:dyDescent="0.25">
      <c r="A39" s="27" t="s">
        <v>973</v>
      </c>
      <c r="B39" s="2" t="s">
        <v>974</v>
      </c>
      <c r="C39" s="2" t="s">
        <v>31</v>
      </c>
      <c r="D39" s="2" t="s">
        <v>1038</v>
      </c>
      <c r="E39" s="19">
        <f>IFERROR(VLOOKUP(A39,[1]Montants!$A$1:$W$248,21,FALSE),0)</f>
        <v>0</v>
      </c>
      <c r="F39" s="19">
        <f>IFERROR(VLOOKUP(A39,[2]Feuil1!$A$1:$I$47,8,FALSE),0)</f>
        <v>0</v>
      </c>
      <c r="G39" s="19">
        <f>IFERROR(VLOOKUP(A39,[3]Feuil1!$A$1:$G$47,6,FALSE),0)</f>
        <v>0</v>
      </c>
      <c r="H39" s="19">
        <f>IFERROR(VLOOKUP(B39,[4]Feuil6!$A$23:$B$73,2,FALSE),0)</f>
        <v>0</v>
      </c>
      <c r="I39" s="19">
        <f>IFERROR(VLOOKUP(A39,[5]Feuil1!$A$1:$F$9,5,FALSE),0)</f>
        <v>0</v>
      </c>
      <c r="J39" s="19">
        <f>IFERROR(VLOOKUP(A39,'[6]CRB-ES'!$A$1:$V$382,19,FALSE),0)</f>
        <v>0</v>
      </c>
      <c r="K39" s="19">
        <f>IFERROR(VLOOKUP($A39,[7]Feuil4!$A$23:$L$137,10,FALSE),0)</f>
        <v>0</v>
      </c>
      <c r="L39" s="19">
        <f>IFERROR(VLOOKUP($A39,[7]Feuil4!$A$23:$L$137,9,FALSE),0)</f>
        <v>0</v>
      </c>
      <c r="M39" s="19">
        <f>IFERROR(VLOOKUP($A39,[7]Feuil4!$A$23:$L$137,4,FALSE),0)</f>
        <v>0</v>
      </c>
      <c r="N39" s="19">
        <f>IFERROR(VLOOKUP($A39,[7]Feuil4!$A$23:$L$81,3,FALSE),0)</f>
        <v>0</v>
      </c>
      <c r="O39" s="19">
        <f>IFERROR(VLOOKUP($A39,[7]Feuil4!$A$23:$L$137,2,FALSE),0)</f>
        <v>0</v>
      </c>
      <c r="P39" s="19">
        <f>IFERROR(VLOOKUP($A39,[7]Feuil4!$A$23:$L$81,7,FALSE),0)</f>
        <v>0</v>
      </c>
      <c r="Q39" s="19">
        <f>IFERROR(VLOOKUP($A39,[7]Feuil4!$A$23:$L$137,8,FALSE),0)</f>
        <v>0</v>
      </c>
      <c r="R39" s="19">
        <f>IFERROR(VLOOKUP($A39,[7]Feuil4!$A$23:$L$137,6,FALSE),0)</f>
        <v>0</v>
      </c>
      <c r="S39" s="19">
        <f>IFERROR(VLOOKUP($A39,[7]Feuil4!$A$23:$L$137,5,FALSE),0)</f>
        <v>0</v>
      </c>
      <c r="T39" s="19">
        <v>0</v>
      </c>
      <c r="U39" s="19">
        <f>IFERROR(VLOOKUP(B39,'[8]C1-2017'!$B$1:$Q$475,14,FALSE),0)</f>
        <v>0</v>
      </c>
      <c r="V39" s="19">
        <f>IFERROR(VLOOKUP(A39,'[9]TOTAL M10 par région'!$A$1:$J$375,8,FALSE),0)</f>
        <v>594.10000000000036</v>
      </c>
      <c r="W39" s="19">
        <f>IFERROR(VLOOKUP(A39,'[10]TOTAL M11M12 par région'!$A$1:$J$479,10,FALSE),0)</f>
        <v>724.79149819866097</v>
      </c>
      <c r="X39" s="19">
        <f>IFERROR(VLOOKUP(B39,[11]Feuil1!$A$1:$G$24,7,FALSE),0)</f>
        <v>0</v>
      </c>
      <c r="Y39" s="19"/>
      <c r="Z39" s="19">
        <f>IFERROR(VLOOKUP(A39,'[12]avec LE'!$A$1:$F$22,6,FALSE),0)</f>
        <v>0</v>
      </c>
      <c r="AA39" s="19">
        <f>IFERROR(VLOOKUP(B39,[13]total!$E$20:$F$40,2,FALSE),0)</f>
        <v>0</v>
      </c>
      <c r="AB39" s="19"/>
      <c r="AC39" s="24">
        <f t="shared" si="0"/>
        <v>1318.8914981986613</v>
      </c>
    </row>
    <row r="40" spans="1:29" ht="15" hidden="1" customHeight="1" x14ac:dyDescent="0.25">
      <c r="A40" s="2" t="s">
        <v>746</v>
      </c>
      <c r="B40" s="2" t="s">
        <v>747</v>
      </c>
      <c r="C40" s="2" t="s">
        <v>85</v>
      </c>
      <c r="D40" s="2" t="s">
        <v>1038</v>
      </c>
      <c r="E40" s="19">
        <f>IFERROR(VLOOKUP(A40,[1]Montants!$A$1:$W$248,21,FALSE),0)</f>
        <v>0</v>
      </c>
      <c r="F40" s="19">
        <f>IFERROR(VLOOKUP(A40,[2]Feuil1!$A$1:$I$47,8,FALSE),0)</f>
        <v>0</v>
      </c>
      <c r="G40" s="19">
        <f>IFERROR(VLOOKUP(A40,[3]Feuil1!$A$1:$G$47,6,FALSE),0)</f>
        <v>0</v>
      </c>
      <c r="H40" s="19">
        <f>IFERROR(VLOOKUP(B40,[4]Feuil6!$A$23:$B$73,2,FALSE),0)</f>
        <v>0</v>
      </c>
      <c r="I40" s="19">
        <f>IFERROR(VLOOKUP(A40,[5]Feuil1!$A$1:$F$9,5,FALSE),0)</f>
        <v>0</v>
      </c>
      <c r="J40" s="19">
        <f>IFERROR(VLOOKUP(A40,'[6]CRB-ES'!$A$1:$V$382,19,FALSE),0)</f>
        <v>0</v>
      </c>
      <c r="K40" s="19">
        <f>IFERROR(VLOOKUP($A40,[7]Feuil4!$A$23:$L$137,10,FALSE),0)</f>
        <v>0</v>
      </c>
      <c r="L40" s="19">
        <f>IFERROR(VLOOKUP($A40,[7]Feuil4!$A$23:$L$137,9,FALSE),0)</f>
        <v>0</v>
      </c>
      <c r="M40" s="19">
        <f>IFERROR(VLOOKUP($A40,[7]Feuil4!$A$23:$L$137,4,FALSE),0)</f>
        <v>0</v>
      </c>
      <c r="N40" s="19">
        <f>IFERROR(VLOOKUP($A40,[7]Feuil4!$A$23:$L$81,3,FALSE),0)</f>
        <v>0</v>
      </c>
      <c r="O40" s="19">
        <f>IFERROR(VLOOKUP($A40,[7]Feuil4!$A$23:$L$137,2,FALSE),0)</f>
        <v>0</v>
      </c>
      <c r="P40" s="19">
        <f>IFERROR(VLOOKUP($A40,[7]Feuil4!$A$23:$L$81,7,FALSE),0)</f>
        <v>0</v>
      </c>
      <c r="Q40" s="19">
        <f>IFERROR(VLOOKUP($A40,[7]Feuil4!$A$23:$L$137,8,FALSE),0)</f>
        <v>0</v>
      </c>
      <c r="R40" s="19">
        <f>IFERROR(VLOOKUP($A40,[7]Feuil4!$A$23:$L$137,6,FALSE),0)</f>
        <v>0</v>
      </c>
      <c r="S40" s="19">
        <f>IFERROR(VLOOKUP($A40,[7]Feuil4!$A$23:$L$137,5,FALSE),0)</f>
        <v>0</v>
      </c>
      <c r="T40" s="19">
        <v>0</v>
      </c>
      <c r="U40" s="19">
        <f>IFERROR(VLOOKUP(B40,'[8]C1-2017'!$B$1:$Q$475,14,FALSE),0)</f>
        <v>0</v>
      </c>
      <c r="V40" s="19">
        <f>IFERROR(VLOOKUP(A40,'[9]TOTAL M10 par région'!$A$1:$J$375,8,FALSE),0)</f>
        <v>0</v>
      </c>
      <c r="W40" s="19">
        <f>IFERROR(VLOOKUP(A40,'[10]TOTAL M11M12 par région'!$A$1:$J$479,10,FALSE),0)</f>
        <v>0</v>
      </c>
      <c r="X40" s="19">
        <f>IFERROR(VLOOKUP(B40,[11]Feuil1!$A$1:$G$24,7,FALSE),0)</f>
        <v>0</v>
      </c>
      <c r="Y40" s="19"/>
      <c r="Z40" s="19">
        <f>IFERROR(VLOOKUP(A40,'[12]avec LE'!$A$1:$F$22,6,FALSE),0)</f>
        <v>0</v>
      </c>
      <c r="AA40" s="19">
        <f>IFERROR(VLOOKUP(B40,[13]total!$E$20:$F$40,2,FALSE),0)</f>
        <v>0</v>
      </c>
      <c r="AB40" s="19"/>
      <c r="AC40" s="24">
        <f t="shared" si="0"/>
        <v>0</v>
      </c>
    </row>
    <row r="41" spans="1:29" hidden="1" x14ac:dyDescent="0.25">
      <c r="A41" s="27" t="s">
        <v>740</v>
      </c>
      <c r="B41" s="2" t="s">
        <v>741</v>
      </c>
      <c r="C41" s="2" t="s">
        <v>25</v>
      </c>
      <c r="D41" s="2" t="s">
        <v>1038</v>
      </c>
      <c r="E41" s="19">
        <f>IFERROR(VLOOKUP(A41,[1]Montants!$A$1:$W$248,21,FALSE),0)</f>
        <v>20267144.689956877</v>
      </c>
      <c r="F41" s="19">
        <f>IFERROR(VLOOKUP(A41,[2]Feuil1!$A$1:$I$47,8,FALSE),0)</f>
        <v>1003360.7353117187</v>
      </c>
      <c r="G41" s="19">
        <f>IFERROR(VLOOKUP(A41,[3]Feuil1!$A$1:$G$47,6,FALSE),0)</f>
        <v>250840.18382792966</v>
      </c>
      <c r="H41" s="19">
        <f>IFERROR(VLOOKUP(B41,[4]Feuil6!$A$23:$B$73,2,FALSE),0)</f>
        <v>480000</v>
      </c>
      <c r="I41" s="19">
        <f>IFERROR(VLOOKUP(A41,[5]Feuil1!$A$1:$F$9,5,FALSE),0)</f>
        <v>0</v>
      </c>
      <c r="J41" s="19">
        <f>IFERROR(VLOOKUP(A41,'[6]CRB-ES'!$A$1:$V$382,19,FALSE),0)</f>
        <v>170238.1533187388</v>
      </c>
      <c r="K41" s="19">
        <f>IFERROR(VLOOKUP($A41,[7]Feuil4!$A$23:$L$137,10,FALSE),0)</f>
        <v>0</v>
      </c>
      <c r="L41" s="19">
        <f>IFERROR(VLOOKUP($A41,[7]Feuil4!$A$23:$L$137,9,FALSE),0)</f>
        <v>0</v>
      </c>
      <c r="M41" s="19">
        <f>IFERROR(VLOOKUP($A41,[7]Feuil4!$A$23:$L$137,4,FALSE),0)</f>
        <v>0</v>
      </c>
      <c r="N41" s="19">
        <f>IFERROR(VLOOKUP($A41,[7]Feuil4!$A$23:$L$81,3,FALSE),0)</f>
        <v>265831</v>
      </c>
      <c r="O41" s="19">
        <f>IFERROR(VLOOKUP($A41,[7]Feuil4!$A$23:$L$137,2,FALSE),0)</f>
        <v>63958</v>
      </c>
      <c r="P41" s="19">
        <f>IFERROR(VLOOKUP($A41,[7]Feuil4!$A$23:$L$81,7,FALSE),0)</f>
        <v>0</v>
      </c>
      <c r="Q41" s="19">
        <f>IFERROR(VLOOKUP($A41,[7]Feuil4!$A$23:$L$137,8,FALSE),0)</f>
        <v>0</v>
      </c>
      <c r="R41" s="19">
        <f>IFERROR(VLOOKUP($A41,[7]Feuil4!$A$23:$L$137,6,FALSE),0)</f>
        <v>102524</v>
      </c>
      <c r="S41" s="19">
        <f>IFERROR(VLOOKUP($A41,[7]Feuil4!$A$23:$L$137,5,FALSE),0)</f>
        <v>0</v>
      </c>
      <c r="T41" s="19">
        <v>0</v>
      </c>
      <c r="U41" s="19">
        <f>IFERROR(VLOOKUP(B41,'[8]C1-2017'!$B$1:$Q$475,14,FALSE),0)</f>
        <v>3830679.7243948355</v>
      </c>
      <c r="V41" s="19">
        <f>IFERROR(VLOOKUP(A41,'[9]TOTAL M10 par région'!$A$1:$J$375,8,FALSE),0)</f>
        <v>288533.83000000101</v>
      </c>
      <c r="W41" s="19">
        <f>IFERROR(VLOOKUP(A41,'[10]TOTAL M11M12 par région'!$A$1:$J$479,10,FALSE),0)</f>
        <v>528548.49477694463</v>
      </c>
      <c r="X41" s="19">
        <f>IFERROR(VLOOKUP(B41,[11]Feuil1!$A$1:$G$24,7,FALSE),0)</f>
        <v>0</v>
      </c>
      <c r="Y41" s="19"/>
      <c r="Z41" s="19">
        <f>IFERROR(VLOOKUP(A41,'[12]avec LE'!$A$1:$F$22,6,FALSE),0)</f>
        <v>0</v>
      </c>
      <c r="AA41" s="19">
        <f>IFERROR(VLOOKUP(B41,[13]total!$E$20:$F$40,2,FALSE),0)</f>
        <v>0</v>
      </c>
      <c r="AB41" s="19"/>
      <c r="AC41" s="24">
        <f t="shared" si="0"/>
        <v>27251658.811587051</v>
      </c>
    </row>
    <row r="42" spans="1:29" hidden="1" x14ac:dyDescent="0.25">
      <c r="A42" s="27" t="s">
        <v>826</v>
      </c>
      <c r="B42" s="2" t="s">
        <v>1044</v>
      </c>
      <c r="C42" s="2" t="s">
        <v>31</v>
      </c>
      <c r="D42" s="2" t="s">
        <v>1038</v>
      </c>
      <c r="E42" s="19">
        <f>IFERROR(VLOOKUP(A42,[1]Montants!$A$1:$W$248,21,FALSE),0)</f>
        <v>0</v>
      </c>
      <c r="F42" s="19">
        <f>IFERROR(VLOOKUP(A42,[2]Feuil1!$A$1:$I$47,8,FALSE),0)</f>
        <v>0</v>
      </c>
      <c r="G42" s="19">
        <f>IFERROR(VLOOKUP(A42,[3]Feuil1!$A$1:$G$47,6,FALSE),0)</f>
        <v>0</v>
      </c>
      <c r="H42" s="19">
        <f>IFERROR(VLOOKUP(B42,[4]Feuil6!$A$23:$B$73,2,FALSE),0)</f>
        <v>0</v>
      </c>
      <c r="I42" s="19">
        <f>IFERROR(VLOOKUP(A42,[5]Feuil1!$A$1:$F$9,5,FALSE),0)</f>
        <v>0</v>
      </c>
      <c r="J42" s="19">
        <f>IFERROR(VLOOKUP(A42,'[6]CRB-ES'!$A$1:$V$382,19,FALSE),0)</f>
        <v>0</v>
      </c>
      <c r="K42" s="19">
        <f>IFERROR(VLOOKUP($A42,[7]Feuil4!$A$23:$L$137,10,FALSE),0)</f>
        <v>0</v>
      </c>
      <c r="L42" s="19">
        <f>IFERROR(VLOOKUP($A42,[7]Feuil4!$A$23:$L$137,9,FALSE),0)</f>
        <v>0</v>
      </c>
      <c r="M42" s="19">
        <f>IFERROR(VLOOKUP($A42,[7]Feuil4!$A$23:$L$137,4,FALSE),0)</f>
        <v>0</v>
      </c>
      <c r="N42" s="19">
        <f>IFERROR(VLOOKUP($A42,[7]Feuil4!$A$23:$L$81,3,FALSE),0)</f>
        <v>0</v>
      </c>
      <c r="O42" s="19">
        <f>IFERROR(VLOOKUP($A42,[7]Feuil4!$A$23:$L$137,2,FALSE),0)</f>
        <v>0</v>
      </c>
      <c r="P42" s="19">
        <f>IFERROR(VLOOKUP($A42,[7]Feuil4!$A$23:$L$81,7,FALSE),0)</f>
        <v>0</v>
      </c>
      <c r="Q42" s="19">
        <f>IFERROR(VLOOKUP($A42,[7]Feuil4!$A$23:$L$137,8,FALSE),0)</f>
        <v>0</v>
      </c>
      <c r="R42" s="19">
        <f>IFERROR(VLOOKUP($A42,[7]Feuil4!$A$23:$L$137,6,FALSE),0)</f>
        <v>0</v>
      </c>
      <c r="S42" s="19">
        <f>IFERROR(VLOOKUP($A42,[7]Feuil4!$A$23:$L$137,5,FALSE),0)</f>
        <v>0</v>
      </c>
      <c r="T42" s="19">
        <v>0</v>
      </c>
      <c r="U42" s="19">
        <f>IFERROR(VLOOKUP(B42,'[8]C1-2017'!$B$1:$Q$475,14,FALSE),0)</f>
        <v>0</v>
      </c>
      <c r="V42" s="19">
        <f>IFERROR(VLOOKUP(A42,'[9]TOTAL M10 par région'!$A$1:$J$375,8,FALSE),0)</f>
        <v>26846.426000000007</v>
      </c>
      <c r="W42" s="19">
        <f>IFERROR(VLOOKUP(A42,'[10]TOTAL M11M12 par région'!$A$1:$J$479,10,FALSE),0)</f>
        <v>48911.26383323544</v>
      </c>
      <c r="X42" s="19">
        <f>IFERROR(VLOOKUP(B42,[11]Feuil1!$A$1:$G$24,7,FALSE),0)</f>
        <v>0</v>
      </c>
      <c r="Y42" s="19"/>
      <c r="Z42" s="19">
        <f>IFERROR(VLOOKUP(A42,'[12]avec LE'!$A$1:$F$22,6,FALSE),0)</f>
        <v>0</v>
      </c>
      <c r="AA42" s="19">
        <f>IFERROR(VLOOKUP(B42,[13]total!$E$20:$F$40,2,FALSE),0)</f>
        <v>0</v>
      </c>
      <c r="AB42" s="19"/>
      <c r="AC42" s="24">
        <f t="shared" si="0"/>
        <v>75757.689833235447</v>
      </c>
    </row>
    <row r="43" spans="1:29" hidden="1" x14ac:dyDescent="0.25">
      <c r="A43" s="38" t="s">
        <v>1283</v>
      </c>
      <c r="B43" s="2" t="s">
        <v>1284</v>
      </c>
      <c r="C43" s="2" t="s">
        <v>31</v>
      </c>
      <c r="D43" s="2" t="s">
        <v>1038</v>
      </c>
      <c r="E43" s="19">
        <f>IFERROR(VLOOKUP(A43,[1]Montants!$A$1:$W$248,21,FALSE),0)</f>
        <v>0</v>
      </c>
      <c r="F43" s="19">
        <f>IFERROR(VLOOKUP(A43,[2]Feuil1!$A$1:$I$47,8,FALSE),0)</f>
        <v>0</v>
      </c>
      <c r="G43" s="19">
        <f>IFERROR(VLOOKUP(A43,[3]Feuil1!$A$1:$G$47,6,FALSE),0)</f>
        <v>0</v>
      </c>
      <c r="H43" s="19">
        <f>IFERROR(VLOOKUP(B43,[4]Feuil6!$A$23:$B$73,2,FALSE),0)</f>
        <v>0</v>
      </c>
      <c r="I43" s="19">
        <f>IFERROR(VLOOKUP(A43,[5]Feuil1!$A$1:$F$9,5,FALSE),0)</f>
        <v>0</v>
      </c>
      <c r="J43" s="19">
        <f>IFERROR(VLOOKUP(A43,'[6]CRB-ES'!$A$1:$V$382,19,FALSE),0)</f>
        <v>0</v>
      </c>
      <c r="K43" s="19">
        <f>IFERROR(VLOOKUP($A43,[7]Feuil4!$A$23:$L$137,10,FALSE),0)</f>
        <v>0</v>
      </c>
      <c r="L43" s="19">
        <f>IFERROR(VLOOKUP($A43,[7]Feuil4!$A$23:$L$137,9,FALSE),0)</f>
        <v>0</v>
      </c>
      <c r="M43" s="19">
        <f>IFERROR(VLOOKUP($A43,[7]Feuil4!$A$23:$L$137,4,FALSE),0)</f>
        <v>0</v>
      </c>
      <c r="N43" s="19">
        <f>IFERROR(VLOOKUP($A43,[7]Feuil4!$A$23:$L$81,3,FALSE),0)</f>
        <v>0</v>
      </c>
      <c r="O43" s="19">
        <f>IFERROR(VLOOKUP($A43,[7]Feuil4!$A$23:$L$137,2,FALSE),0)</f>
        <v>0</v>
      </c>
      <c r="P43" s="19">
        <f>IFERROR(VLOOKUP($A43,[7]Feuil4!$A$23:$L$81,7,FALSE),0)</f>
        <v>0</v>
      </c>
      <c r="Q43" s="19">
        <f>IFERROR(VLOOKUP($A43,[7]Feuil4!$A$23:$L$137,8,FALSE),0)</f>
        <v>0</v>
      </c>
      <c r="R43" s="19">
        <f>IFERROR(VLOOKUP($A43,[7]Feuil4!$A$23:$L$137,6,FALSE),0)</f>
        <v>0</v>
      </c>
      <c r="S43" s="19">
        <f>IFERROR(VLOOKUP($A43,[7]Feuil4!$A$23:$L$137,5,FALSE),0)</f>
        <v>0</v>
      </c>
      <c r="T43" s="19">
        <v>0</v>
      </c>
      <c r="U43" s="19">
        <f>IFERROR(VLOOKUP(B43,'[8]C1-2017'!$B$1:$Q$475,14,FALSE),0)</f>
        <v>0</v>
      </c>
      <c r="V43" s="19">
        <f>IFERROR(VLOOKUP(A43,'[9]TOTAL M10 par région'!$A$1:$J$375,8,FALSE),0)</f>
        <v>0</v>
      </c>
      <c r="W43" s="19">
        <f>IFERROR(VLOOKUP(A43,'[10]TOTAL M11M12 par région'!$A$1:$J$479,10,FALSE),0)</f>
        <v>12083.531233200536</v>
      </c>
      <c r="X43" s="19">
        <f>IFERROR(VLOOKUP(B43,[11]Feuil1!$A$1:$G$24,7,FALSE),0)</f>
        <v>0</v>
      </c>
      <c r="Y43" s="19"/>
      <c r="Z43" s="19">
        <f>IFERROR(VLOOKUP(A43,'[12]avec LE'!$A$1:$F$22,6,FALSE),0)</f>
        <v>0</v>
      </c>
      <c r="AA43" s="19">
        <f>IFERROR(VLOOKUP(B43,[13]total!$E$20:$F$40,2,FALSE),0)</f>
        <v>0</v>
      </c>
      <c r="AB43" s="19"/>
      <c r="AC43" s="24">
        <f t="shared" si="0"/>
        <v>12083.531233200536</v>
      </c>
    </row>
    <row r="44" spans="1:29" hidden="1" x14ac:dyDescent="0.25">
      <c r="A44" s="2" t="s">
        <v>703</v>
      </c>
      <c r="B44" s="2" t="s">
        <v>704</v>
      </c>
      <c r="C44" s="2" t="s">
        <v>57</v>
      </c>
      <c r="D44" s="2" t="s">
        <v>1038</v>
      </c>
      <c r="E44" s="19">
        <f>IFERROR(VLOOKUP(A44,[1]Montants!$A$1:$W$248,21,FALSE),0)</f>
        <v>3024523.4686693936</v>
      </c>
      <c r="F44" s="19">
        <f>IFERROR(VLOOKUP(A44,[2]Feuil1!$A$1:$I$47,8,FALSE),0)</f>
        <v>247890.37048711308</v>
      </c>
      <c r="G44" s="19">
        <f>IFERROR(VLOOKUP(A44,[3]Feuil1!$A$1:$G$47,6,FALSE),0)</f>
        <v>61972.592621778269</v>
      </c>
      <c r="H44" s="19">
        <f>IFERROR(VLOOKUP(B44,[4]Feuil6!$A$23:$B$73,2,FALSE),0)</f>
        <v>0</v>
      </c>
      <c r="I44" s="19">
        <f>IFERROR(VLOOKUP(A44,[5]Feuil1!$A$1:$F$9,5,FALSE),0)</f>
        <v>0</v>
      </c>
      <c r="J44" s="19">
        <f>IFERROR(VLOOKUP(A44,'[6]CRB-ES'!$A$1:$V$382,19,FALSE),0)</f>
        <v>105269.87071761805</v>
      </c>
      <c r="K44" s="19">
        <f>IFERROR(VLOOKUP($A44,[7]Feuil4!$A$23:$L$137,10,FALSE),0)</f>
        <v>0</v>
      </c>
      <c r="L44" s="19">
        <f>IFERROR(VLOOKUP($A44,[7]Feuil4!$A$23:$L$137,9,FALSE),0)</f>
        <v>0</v>
      </c>
      <c r="M44" s="19">
        <f>IFERROR(VLOOKUP($A44,[7]Feuil4!$A$23:$L$137,4,FALSE),0)</f>
        <v>0</v>
      </c>
      <c r="N44" s="19">
        <f>IFERROR(VLOOKUP($A44,[7]Feuil4!$A$23:$L$81,3,FALSE),0)</f>
        <v>50000</v>
      </c>
      <c r="O44" s="19">
        <f>IFERROR(VLOOKUP($A44,[7]Feuil4!$A$23:$L$137,2,FALSE),0)</f>
        <v>0</v>
      </c>
      <c r="P44" s="19">
        <f>IFERROR(VLOOKUP($A44,[7]Feuil4!$A$23:$L$81,7,FALSE),0)</f>
        <v>0</v>
      </c>
      <c r="Q44" s="19">
        <f>IFERROR(VLOOKUP($A44,[7]Feuil4!$A$23:$L$137,8,FALSE),0)</f>
        <v>0</v>
      </c>
      <c r="R44" s="19">
        <f>IFERROR(VLOOKUP($A44,[7]Feuil4!$A$23:$L$137,6,FALSE),0)</f>
        <v>0</v>
      </c>
      <c r="S44" s="19">
        <f>IFERROR(VLOOKUP($A44,[7]Feuil4!$A$23:$L$137,5,FALSE),0)</f>
        <v>0</v>
      </c>
      <c r="T44" s="19">
        <v>0</v>
      </c>
      <c r="U44" s="19">
        <f>IFERROR(VLOOKUP(B44,'[8]C1-2017'!$B$1:$Q$475,14,FALSE),0)</f>
        <v>2322585.5721209953</v>
      </c>
      <c r="V44" s="19">
        <f>IFERROR(VLOOKUP(A44,'[9]TOTAL M10 par région'!$A$1:$J$375,8,FALSE),0)</f>
        <v>206709.92000000016</v>
      </c>
      <c r="W44" s="19">
        <f>IFERROR(VLOOKUP(A44,'[10]TOTAL M11M12 par région'!$A$1:$J$479,10,FALSE),0)</f>
        <v>264651.96741727745</v>
      </c>
      <c r="X44" s="19">
        <f>IFERROR(VLOOKUP(B44,[11]Feuil1!$A$1:$G$24,7,FALSE),0)</f>
        <v>0</v>
      </c>
      <c r="Y44" s="19"/>
      <c r="Z44" s="19">
        <f>IFERROR(VLOOKUP(A44,'[12]avec LE'!$A$1:$F$22,6,FALSE),0)</f>
        <v>0</v>
      </c>
      <c r="AA44" s="19">
        <f>IFERROR(VLOOKUP(B44,[13]total!$E$20:$F$40,2,FALSE),0)</f>
        <v>0</v>
      </c>
      <c r="AB44" s="19"/>
      <c r="AC44" s="24">
        <f t="shared" si="0"/>
        <v>6283603.7620341759</v>
      </c>
    </row>
    <row r="45" spans="1:29" hidden="1" x14ac:dyDescent="0.25">
      <c r="A45" s="27" t="s">
        <v>827</v>
      </c>
      <c r="B45" s="2" t="s">
        <v>828</v>
      </c>
      <c r="C45" s="2" t="s">
        <v>28</v>
      </c>
      <c r="D45" s="2" t="s">
        <v>1038</v>
      </c>
      <c r="E45" s="19">
        <f>IFERROR(VLOOKUP(A45,[1]Montants!$A$1:$W$248,21,FALSE),0)</f>
        <v>0</v>
      </c>
      <c r="F45" s="19">
        <f>IFERROR(VLOOKUP(A45,[2]Feuil1!$A$1:$I$47,8,FALSE),0)</f>
        <v>0</v>
      </c>
      <c r="G45" s="19">
        <f>IFERROR(VLOOKUP(A45,[3]Feuil1!$A$1:$G$47,6,FALSE),0)</f>
        <v>0</v>
      </c>
      <c r="H45" s="19">
        <f>IFERROR(VLOOKUP(B45,[4]Feuil6!$A$23:$B$73,2,FALSE),0)</f>
        <v>0</v>
      </c>
      <c r="I45" s="19">
        <f>IFERROR(VLOOKUP(A45,[5]Feuil1!$A$1:$F$9,5,FALSE),0)</f>
        <v>0</v>
      </c>
      <c r="J45" s="19">
        <f>IFERROR(VLOOKUP(A45,'[6]CRB-ES'!$A$1:$V$382,19,FALSE),0)</f>
        <v>0</v>
      </c>
      <c r="K45" s="19">
        <f>IFERROR(VLOOKUP($A45,[7]Feuil4!$A$23:$L$137,10,FALSE),0)</f>
        <v>0</v>
      </c>
      <c r="L45" s="19">
        <f>IFERROR(VLOOKUP($A45,[7]Feuil4!$A$23:$L$137,9,FALSE),0)</f>
        <v>0</v>
      </c>
      <c r="M45" s="19">
        <f>IFERROR(VLOOKUP($A45,[7]Feuil4!$A$23:$L$137,4,FALSE),0)</f>
        <v>0</v>
      </c>
      <c r="N45" s="19">
        <f>IFERROR(VLOOKUP($A45,[7]Feuil4!$A$23:$L$81,3,FALSE),0)</f>
        <v>0</v>
      </c>
      <c r="O45" s="19">
        <f>IFERROR(VLOOKUP($A45,[7]Feuil4!$A$23:$L$137,2,FALSE),0)</f>
        <v>0</v>
      </c>
      <c r="P45" s="19">
        <f>IFERROR(VLOOKUP($A45,[7]Feuil4!$A$23:$L$81,7,FALSE),0)</f>
        <v>0</v>
      </c>
      <c r="Q45" s="19">
        <f>IFERROR(VLOOKUP($A45,[7]Feuil4!$A$23:$L$137,8,FALSE),0)</f>
        <v>0</v>
      </c>
      <c r="R45" s="19">
        <f>IFERROR(VLOOKUP($A45,[7]Feuil4!$A$23:$L$137,6,FALSE),0)</f>
        <v>0</v>
      </c>
      <c r="S45" s="19">
        <f>IFERROR(VLOOKUP($A45,[7]Feuil4!$A$23:$L$137,5,FALSE),0)</f>
        <v>0</v>
      </c>
      <c r="T45" s="19">
        <v>0</v>
      </c>
      <c r="U45" s="19">
        <f>IFERROR(VLOOKUP(B45,'[8]C1-2017'!$B$1:$Q$475,14,FALSE),0)</f>
        <v>0</v>
      </c>
      <c r="V45" s="19">
        <f>IFERROR(VLOOKUP(A45,'[9]TOTAL M10 par région'!$A$1:$J$375,8,FALSE),0)</f>
        <v>0</v>
      </c>
      <c r="W45" s="19">
        <f>IFERROR(VLOOKUP(A45,'[10]TOTAL M11M12 par région'!$A$1:$J$479,10,FALSE),0)</f>
        <v>1093.8834065899077</v>
      </c>
      <c r="X45" s="19">
        <f>IFERROR(VLOOKUP(B45,[11]Feuil1!$A$1:$G$24,7,FALSE),0)</f>
        <v>0</v>
      </c>
      <c r="Y45" s="19"/>
      <c r="Z45" s="19">
        <f>IFERROR(VLOOKUP(A45,'[12]avec LE'!$A$1:$F$22,6,FALSE),0)</f>
        <v>0</v>
      </c>
      <c r="AA45" s="19">
        <f>IFERROR(VLOOKUP(B45,[13]total!$E$20:$F$40,2,FALSE),0)</f>
        <v>0</v>
      </c>
      <c r="AB45" s="19"/>
      <c r="AC45" s="24">
        <f t="shared" si="0"/>
        <v>1093.8834065899077</v>
      </c>
    </row>
    <row r="46" spans="1:29" hidden="1" x14ac:dyDescent="0.25">
      <c r="A46" s="2" t="s">
        <v>770</v>
      </c>
      <c r="B46" s="2" t="s">
        <v>771</v>
      </c>
      <c r="C46" s="2" t="s">
        <v>85</v>
      </c>
      <c r="D46" s="2" t="s">
        <v>1038</v>
      </c>
      <c r="E46" s="19">
        <f>IFERROR(VLOOKUP(A46,[1]Montants!$A$1:$W$248,21,FALSE),0)</f>
        <v>0</v>
      </c>
      <c r="F46" s="19">
        <f>IFERROR(VLOOKUP(A46,[2]Feuil1!$A$1:$I$47,8,FALSE),0)</f>
        <v>0</v>
      </c>
      <c r="G46" s="19">
        <f>IFERROR(VLOOKUP(A46,[3]Feuil1!$A$1:$G$47,6,FALSE),0)</f>
        <v>0</v>
      </c>
      <c r="H46" s="19">
        <f>IFERROR(VLOOKUP(B46,[4]Feuil6!$A$23:$B$73,2,FALSE),0)</f>
        <v>0</v>
      </c>
      <c r="I46" s="19">
        <f>IFERROR(VLOOKUP(A46,[5]Feuil1!$A$1:$F$9,5,FALSE),0)</f>
        <v>0</v>
      </c>
      <c r="J46" s="19">
        <f>IFERROR(VLOOKUP(A46,'[6]CRB-ES'!$A$1:$V$382,19,FALSE),0)</f>
        <v>0</v>
      </c>
      <c r="K46" s="19">
        <f>IFERROR(VLOOKUP($A46,[7]Feuil4!$A$23:$L$137,10,FALSE),0)</f>
        <v>0</v>
      </c>
      <c r="L46" s="19">
        <f>IFERROR(VLOOKUP($A46,[7]Feuil4!$A$23:$L$137,9,FALSE),0)</f>
        <v>0</v>
      </c>
      <c r="M46" s="19">
        <f>IFERROR(VLOOKUP($A46,[7]Feuil4!$A$23:$L$137,4,FALSE),0)</f>
        <v>0</v>
      </c>
      <c r="N46" s="19">
        <f>IFERROR(VLOOKUP($A46,[7]Feuil4!$A$23:$L$81,3,FALSE),0)</f>
        <v>0</v>
      </c>
      <c r="O46" s="19">
        <f>IFERROR(VLOOKUP($A46,[7]Feuil4!$A$23:$L$137,2,FALSE),0)</f>
        <v>0</v>
      </c>
      <c r="P46" s="19">
        <f>IFERROR(VLOOKUP($A46,[7]Feuil4!$A$23:$L$81,7,FALSE),0)</f>
        <v>0</v>
      </c>
      <c r="Q46" s="19">
        <f>IFERROR(VLOOKUP($A46,[7]Feuil4!$A$23:$L$137,8,FALSE),0)</f>
        <v>0</v>
      </c>
      <c r="R46" s="19">
        <f>IFERROR(VLOOKUP($A46,[7]Feuil4!$A$23:$L$137,6,FALSE),0)</f>
        <v>0</v>
      </c>
      <c r="S46" s="19">
        <f>IFERROR(VLOOKUP($A46,[7]Feuil4!$A$23:$L$137,5,FALSE),0)</f>
        <v>0</v>
      </c>
      <c r="T46" s="19">
        <v>0</v>
      </c>
      <c r="U46" s="19">
        <f>IFERROR(VLOOKUP(B46,'[8]C1-2017'!$B$1:$Q$475,14,FALSE),0)</f>
        <v>0</v>
      </c>
      <c r="V46" s="19">
        <f>IFERROR(VLOOKUP(A46,'[9]TOTAL M10 par région'!$A$1:$J$375,8,FALSE),0)</f>
        <v>188480.88</v>
      </c>
      <c r="W46" s="19">
        <f>IFERROR(VLOOKUP(A46,'[10]TOTAL M11M12 par région'!$A$1:$J$479,10,FALSE),0)</f>
        <v>62084.399101601281</v>
      </c>
      <c r="X46" s="19">
        <f>IFERROR(VLOOKUP(B46,[11]Feuil1!$A$1:$G$24,7,FALSE),0)</f>
        <v>0</v>
      </c>
      <c r="Y46" s="19"/>
      <c r="Z46" s="19">
        <f>IFERROR(VLOOKUP(A46,'[12]avec LE'!$A$1:$F$22,6,FALSE),0)</f>
        <v>0</v>
      </c>
      <c r="AA46" s="19">
        <f>IFERROR(VLOOKUP(B46,[13]total!$E$20:$F$40,2,FALSE),0)</f>
        <v>0</v>
      </c>
      <c r="AB46" s="19"/>
      <c r="AC46" s="24">
        <f t="shared" si="0"/>
        <v>250565.27910160128</v>
      </c>
    </row>
    <row r="47" spans="1:29" hidden="1" x14ac:dyDescent="0.25">
      <c r="A47" s="2" t="s">
        <v>736</v>
      </c>
      <c r="B47" s="2" t="s">
        <v>737</v>
      </c>
      <c r="C47" s="2" t="s">
        <v>25</v>
      </c>
      <c r="D47" s="2" t="s">
        <v>1038</v>
      </c>
      <c r="E47" s="19">
        <f>IFERROR(VLOOKUP(A47,[1]Montants!$A$1:$W$248,21,FALSE),0)</f>
        <v>30708264.772045124</v>
      </c>
      <c r="F47" s="19">
        <f>IFERROR(VLOOKUP(A47,[2]Feuil1!$A$1:$I$47,8,FALSE),0)</f>
        <v>1599025.0572602155</v>
      </c>
      <c r="G47" s="19">
        <f>IFERROR(VLOOKUP(A47,[3]Feuil1!$A$1:$G$47,6,FALSE),0)</f>
        <v>399756.26431505388</v>
      </c>
      <c r="H47" s="19">
        <f>IFERROR(VLOOKUP(B47,[4]Feuil6!$A$23:$B$73,2,FALSE),0)</f>
        <v>480000</v>
      </c>
      <c r="I47" s="19">
        <f>IFERROR(VLOOKUP(A47,[5]Feuil1!$A$1:$F$9,5,FALSE),0)</f>
        <v>0</v>
      </c>
      <c r="J47" s="19">
        <f>IFERROR(VLOOKUP(A47,'[6]CRB-ES'!$A$1:$V$382,19,FALSE),0)</f>
        <v>230014.04075748424</v>
      </c>
      <c r="K47" s="19">
        <f>IFERROR(VLOOKUP($A47,[7]Feuil4!$A$23:$L$137,10,FALSE),0)</f>
        <v>0</v>
      </c>
      <c r="L47" s="19">
        <f>IFERROR(VLOOKUP($A47,[7]Feuil4!$A$23:$L$137,9,FALSE),0)</f>
        <v>0</v>
      </c>
      <c r="M47" s="19">
        <f>IFERROR(VLOOKUP($A47,[7]Feuil4!$A$23:$L$137,4,FALSE),0)</f>
        <v>0</v>
      </c>
      <c r="N47" s="19">
        <f>IFERROR(VLOOKUP($A47,[7]Feuil4!$A$23:$L$81,3,FALSE),0)</f>
        <v>50000</v>
      </c>
      <c r="O47" s="19">
        <f>IFERROR(VLOOKUP($A47,[7]Feuil4!$A$23:$L$137,2,FALSE),0)</f>
        <v>63740</v>
      </c>
      <c r="P47" s="19">
        <f>IFERROR(VLOOKUP($A47,[7]Feuil4!$A$23:$L$81,7,FALSE),0)</f>
        <v>0</v>
      </c>
      <c r="Q47" s="19">
        <f>IFERROR(VLOOKUP($A47,[7]Feuil4!$A$23:$L$137,8,FALSE),0)</f>
        <v>0</v>
      </c>
      <c r="R47" s="19">
        <f>IFERROR(VLOOKUP($A47,[7]Feuil4!$A$23:$L$137,6,FALSE),0)</f>
        <v>0</v>
      </c>
      <c r="S47" s="19">
        <f>IFERROR(VLOOKUP($A47,[7]Feuil4!$A$23:$L$137,5,FALSE),0)</f>
        <v>0</v>
      </c>
      <c r="T47" s="19">
        <v>0</v>
      </c>
      <c r="U47" s="19">
        <f>IFERROR(VLOOKUP(B47,'[8]C1-2017'!$B$1:$Q$475,14,FALSE),0)</f>
        <v>4053343.6060881573</v>
      </c>
      <c r="V47" s="19">
        <f>IFERROR(VLOOKUP(A47,'[9]TOTAL M10 par région'!$A$1:$J$375,8,FALSE),0)</f>
        <v>866827.48899999913</v>
      </c>
      <c r="W47" s="19">
        <f>IFERROR(VLOOKUP(A47,'[10]TOTAL M11M12 par région'!$A$1:$J$479,10,FALSE),0)</f>
        <v>1823546.5214661488</v>
      </c>
      <c r="X47" s="19">
        <f>IFERROR(VLOOKUP(B47,[11]Feuil1!$A$1:$G$24,7,FALSE),0)</f>
        <v>108321.63333333333</v>
      </c>
      <c r="Y47" s="19"/>
      <c r="Z47" s="19">
        <f>IFERROR(VLOOKUP(A47,'[12]avec LE'!$A$1:$F$22,6,FALSE),0)</f>
        <v>563143.69624284084</v>
      </c>
      <c r="AA47" s="19">
        <f>IFERROR(VLOOKUP(B47,[13]total!$E$20:$F$40,2,FALSE),0)</f>
        <v>7000</v>
      </c>
      <c r="AB47" s="19"/>
      <c r="AC47" s="24">
        <f t="shared" si="0"/>
        <v>40952983.080508359</v>
      </c>
    </row>
    <row r="48" spans="1:29" hidden="1" x14ac:dyDescent="0.25">
      <c r="A48" s="39" t="s">
        <v>1232</v>
      </c>
      <c r="B48" s="2" t="s">
        <v>1233</v>
      </c>
      <c r="C48" s="41" t="s">
        <v>85</v>
      </c>
      <c r="D48" s="2" t="s">
        <v>1038</v>
      </c>
      <c r="E48" s="19">
        <f>IFERROR(VLOOKUP(A48,[1]Montants!$A$1:$W$248,21,FALSE),0)</f>
        <v>0</v>
      </c>
      <c r="F48" s="19">
        <f>IFERROR(VLOOKUP(A48,[2]Feuil1!$A$1:$I$47,8,FALSE),0)</f>
        <v>0</v>
      </c>
      <c r="G48" s="19">
        <f>IFERROR(VLOOKUP(A48,[3]Feuil1!$A$1:$G$47,6,FALSE),0)</f>
        <v>0</v>
      </c>
      <c r="H48" s="19">
        <f>IFERROR(VLOOKUP(B48,[4]Feuil6!$A$23:$B$73,2,FALSE),0)</f>
        <v>0</v>
      </c>
      <c r="I48" s="19">
        <f>IFERROR(VLOOKUP(A48,[5]Feuil1!$A$1:$F$9,5,FALSE),0)</f>
        <v>0</v>
      </c>
      <c r="J48" s="19">
        <f>IFERROR(VLOOKUP(A48,'[6]CRB-ES'!$A$1:$V$382,19,FALSE),0)</f>
        <v>0</v>
      </c>
      <c r="K48" s="19">
        <f>IFERROR(VLOOKUP($A48,[7]Feuil4!$A$23:$L$137,10,FALSE),0)</f>
        <v>0</v>
      </c>
      <c r="L48" s="19">
        <f>IFERROR(VLOOKUP($A48,[7]Feuil4!$A$23:$L$137,9,FALSE),0)</f>
        <v>0</v>
      </c>
      <c r="M48" s="19">
        <f>IFERROR(VLOOKUP($A48,[7]Feuil4!$A$23:$L$137,4,FALSE),0)</f>
        <v>0</v>
      </c>
      <c r="N48" s="19">
        <f>IFERROR(VLOOKUP($A48,[7]Feuil4!$A$23:$L$81,3,FALSE),0)</f>
        <v>0</v>
      </c>
      <c r="O48" s="19">
        <f>IFERROR(VLOOKUP($A48,[7]Feuil4!$A$23:$L$137,2,FALSE),0)</f>
        <v>0</v>
      </c>
      <c r="P48" s="19">
        <f>IFERROR(VLOOKUP($A48,[7]Feuil4!$A$23:$L$81,7,FALSE),0)</f>
        <v>0</v>
      </c>
      <c r="Q48" s="19">
        <f>IFERROR(VLOOKUP($A48,[7]Feuil4!$A$23:$L$137,8,FALSE),0)</f>
        <v>0</v>
      </c>
      <c r="R48" s="19">
        <f>IFERROR(VLOOKUP($A48,[7]Feuil4!$A$23:$L$137,6,FALSE),0)</f>
        <v>0</v>
      </c>
      <c r="S48" s="19">
        <f>IFERROR(VLOOKUP($A48,[7]Feuil4!$A$23:$L$137,5,FALSE),0)</f>
        <v>0</v>
      </c>
      <c r="T48" s="19">
        <v>0</v>
      </c>
      <c r="U48" s="19">
        <f>IFERROR(VLOOKUP(B48,'[8]C1-2017'!$B$1:$Q$475,14,FALSE),0)</f>
        <v>30828.666241886254</v>
      </c>
      <c r="V48" s="19">
        <f>IFERROR(VLOOKUP(A48,'[9]TOTAL M10 par région'!$A$1:$J$375,8,FALSE),0)</f>
        <v>0</v>
      </c>
      <c r="W48" s="19">
        <f>IFERROR(VLOOKUP(A48,'[10]TOTAL M11M12 par région'!$A$1:$J$479,10,FALSE),0)</f>
        <v>0</v>
      </c>
      <c r="X48" s="19">
        <f>IFERROR(VLOOKUP(B48,[11]Feuil1!$A$1:$G$24,7,FALSE),0)</f>
        <v>0</v>
      </c>
      <c r="Y48" s="19"/>
      <c r="Z48" s="19">
        <f>IFERROR(VLOOKUP(A48,'[12]avec LE'!$A$1:$F$22,6,FALSE),0)</f>
        <v>0</v>
      </c>
      <c r="AA48" s="19">
        <f>IFERROR(VLOOKUP(B48,[13]total!$E$20:$F$40,2,FALSE),0)</f>
        <v>0</v>
      </c>
      <c r="AB48" s="19"/>
      <c r="AC48" s="24">
        <f t="shared" si="0"/>
        <v>30828.666241886254</v>
      </c>
    </row>
    <row r="49" spans="1:29" hidden="1" x14ac:dyDescent="0.25">
      <c r="A49" s="2" t="s">
        <v>701</v>
      </c>
      <c r="B49" s="2" t="s">
        <v>702</v>
      </c>
      <c r="C49" s="2" t="s">
        <v>57</v>
      </c>
      <c r="D49" s="2" t="s">
        <v>1038</v>
      </c>
      <c r="E49" s="19">
        <f>IFERROR(VLOOKUP(A49,[1]Montants!$A$1:$W$248,21,FALSE),0)</f>
        <v>11078242.406266063</v>
      </c>
      <c r="F49" s="19">
        <f>IFERROR(VLOOKUP(A49,[2]Feuil1!$A$1:$I$47,8,FALSE),0)</f>
        <v>743313.1016352335</v>
      </c>
      <c r="G49" s="19">
        <f>IFERROR(VLOOKUP(A49,[3]Feuil1!$A$1:$G$47,6,FALSE),0)</f>
        <v>185828.27540880837</v>
      </c>
      <c r="H49" s="19">
        <f>IFERROR(VLOOKUP(B49,[4]Feuil6!$A$23:$B$73,2,FALSE),0)</f>
        <v>0</v>
      </c>
      <c r="I49" s="19">
        <f>IFERROR(VLOOKUP(A49,[5]Feuil1!$A$1:$F$9,5,FALSE),0)</f>
        <v>0</v>
      </c>
      <c r="J49" s="19">
        <f>IFERROR(VLOOKUP(A49,'[6]CRB-ES'!$A$1:$V$382,19,FALSE),0)</f>
        <v>1308360.5995799426</v>
      </c>
      <c r="K49" s="19">
        <f>IFERROR(VLOOKUP($A49,[7]Feuil4!$A$23:$L$137,10,FALSE),0)</f>
        <v>0</v>
      </c>
      <c r="L49" s="19">
        <f>IFERROR(VLOOKUP($A49,[7]Feuil4!$A$23:$L$137,9,FALSE),0)</f>
        <v>119250</v>
      </c>
      <c r="M49" s="19">
        <f>IFERROR(VLOOKUP($A49,[7]Feuil4!$A$23:$L$137,4,FALSE),0)</f>
        <v>0</v>
      </c>
      <c r="N49" s="19">
        <f>IFERROR(VLOOKUP($A49,[7]Feuil4!$A$23:$L$81,3,FALSE),0)</f>
        <v>142525</v>
      </c>
      <c r="O49" s="19">
        <f>IFERROR(VLOOKUP($A49,[7]Feuil4!$A$23:$L$137,2,FALSE),0)</f>
        <v>64661</v>
      </c>
      <c r="P49" s="19">
        <f>IFERROR(VLOOKUP($A49,[7]Feuil4!$A$23:$L$81,7,FALSE),0)</f>
        <v>0</v>
      </c>
      <c r="Q49" s="19">
        <f>IFERROR(VLOOKUP($A49,[7]Feuil4!$A$23:$L$137,8,FALSE),0)</f>
        <v>0</v>
      </c>
      <c r="R49" s="19">
        <f>IFERROR(VLOOKUP($A49,[7]Feuil4!$A$23:$L$137,6,FALSE),0)</f>
        <v>153818</v>
      </c>
      <c r="S49" s="19">
        <f>IFERROR(VLOOKUP($A49,[7]Feuil4!$A$23:$L$137,5,FALSE),0)</f>
        <v>0</v>
      </c>
      <c r="T49" s="19">
        <v>0</v>
      </c>
      <c r="U49" s="19">
        <f>IFERROR(VLOOKUP(B49,'[8]C1-2017'!$B$1:$Q$475,14,FALSE),0)</f>
        <v>2360654.307233572</v>
      </c>
      <c r="V49" s="19">
        <f>IFERROR(VLOOKUP(A49,'[9]TOTAL M10 par région'!$A$1:$J$375,8,FALSE),0)</f>
        <v>321915.84999999951</v>
      </c>
      <c r="W49" s="19">
        <f>IFERROR(VLOOKUP(A49,'[10]TOTAL M11M12 par région'!$A$1:$J$479,10,FALSE),0)</f>
        <v>783420.68890011369</v>
      </c>
      <c r="X49" s="19">
        <f>IFERROR(VLOOKUP(B49,[11]Feuil1!$A$1:$G$24,7,FALSE),0)</f>
        <v>108321.63333333333</v>
      </c>
      <c r="Y49" s="19"/>
      <c r="Z49" s="19">
        <f>IFERROR(VLOOKUP(A49,'[12]avec LE'!$A$1:$F$22,6,FALSE),0)</f>
        <v>0</v>
      </c>
      <c r="AA49" s="19">
        <f>IFERROR(VLOOKUP(B49,[13]total!$E$20:$F$40,2,FALSE),0)</f>
        <v>0</v>
      </c>
      <c r="AB49" s="19"/>
      <c r="AC49" s="24">
        <f t="shared" si="0"/>
        <v>17370310.862357065</v>
      </c>
    </row>
    <row r="50" spans="1:29" hidden="1" x14ac:dyDescent="0.25">
      <c r="A50" s="29" t="s">
        <v>975</v>
      </c>
      <c r="B50" s="2" t="s">
        <v>1045</v>
      </c>
      <c r="C50" s="2" t="s">
        <v>85</v>
      </c>
      <c r="D50" s="2" t="s">
        <v>1038</v>
      </c>
      <c r="E50" s="19">
        <f>IFERROR(VLOOKUP(A50,[1]Montants!$A$1:$W$248,21,FALSE),0)</f>
        <v>0</v>
      </c>
      <c r="F50" s="19">
        <f>IFERROR(VLOOKUP(A50,[2]Feuil1!$A$1:$I$47,8,FALSE),0)</f>
        <v>0</v>
      </c>
      <c r="G50" s="19">
        <f>IFERROR(VLOOKUP(A50,[3]Feuil1!$A$1:$G$47,6,FALSE),0)</f>
        <v>0</v>
      </c>
      <c r="H50" s="19">
        <f>IFERROR(VLOOKUP(B50,[4]Feuil6!$A$23:$B$73,2,FALSE),0)</f>
        <v>0</v>
      </c>
      <c r="I50" s="19">
        <f>IFERROR(VLOOKUP(A50,[5]Feuil1!$A$1:$F$9,5,FALSE),0)</f>
        <v>0</v>
      </c>
      <c r="J50" s="19">
        <f>IFERROR(VLOOKUP(A50,'[6]CRB-ES'!$A$1:$V$382,19,FALSE),0)</f>
        <v>0</v>
      </c>
      <c r="K50" s="19">
        <f>IFERROR(VLOOKUP($A50,[7]Feuil4!$A$23:$L$137,10,FALSE),0)</f>
        <v>0</v>
      </c>
      <c r="L50" s="19">
        <f>IFERROR(VLOOKUP($A50,[7]Feuil4!$A$23:$L$137,9,FALSE),0)</f>
        <v>0</v>
      </c>
      <c r="M50" s="19">
        <f>IFERROR(VLOOKUP($A50,[7]Feuil4!$A$23:$L$137,4,FALSE),0)</f>
        <v>0</v>
      </c>
      <c r="N50" s="19">
        <f>IFERROR(VLOOKUP($A50,[7]Feuil4!$A$23:$L$81,3,FALSE),0)</f>
        <v>0</v>
      </c>
      <c r="O50" s="19">
        <f>IFERROR(VLOOKUP($A50,[7]Feuil4!$A$23:$L$137,2,FALSE),0)</f>
        <v>0</v>
      </c>
      <c r="P50" s="19">
        <f>IFERROR(VLOOKUP($A50,[7]Feuil4!$A$23:$L$81,7,FALSE),0)</f>
        <v>0</v>
      </c>
      <c r="Q50" s="19">
        <f>IFERROR(VLOOKUP($A50,[7]Feuil4!$A$23:$L$137,8,FALSE),0)</f>
        <v>0</v>
      </c>
      <c r="R50" s="19">
        <f>IFERROR(VLOOKUP($A50,[7]Feuil4!$A$23:$L$137,6,FALSE),0)</f>
        <v>0</v>
      </c>
      <c r="S50" s="19">
        <f>IFERROR(VLOOKUP($A50,[7]Feuil4!$A$23:$L$137,5,FALSE),0)</f>
        <v>0</v>
      </c>
      <c r="T50" s="19">
        <v>0</v>
      </c>
      <c r="U50" s="19">
        <f>IFERROR(VLOOKUP(B50,'[8]C1-2017'!$B$1:$Q$475,14,FALSE),0)</f>
        <v>0</v>
      </c>
      <c r="V50" s="19">
        <f>IFERROR(VLOOKUP(A50,'[9]TOTAL M10 par région'!$A$1:$J$375,8,FALSE),0)</f>
        <v>1102.7169999999996</v>
      </c>
      <c r="W50" s="19">
        <f>IFERROR(VLOOKUP(A50,'[10]TOTAL M11M12 par région'!$A$1:$J$479,10,FALSE),0)</f>
        <v>842.85252415411583</v>
      </c>
      <c r="X50" s="19">
        <f>IFERROR(VLOOKUP(B50,[11]Feuil1!$A$1:$G$24,7,FALSE),0)</f>
        <v>0</v>
      </c>
      <c r="Y50" s="19"/>
      <c r="Z50" s="19">
        <f>IFERROR(VLOOKUP(A50,'[12]avec LE'!$A$1:$F$22,6,FALSE),0)</f>
        <v>0</v>
      </c>
      <c r="AA50" s="19">
        <f>IFERROR(VLOOKUP(B50,[13]total!$E$20:$F$40,2,FALSE),0)</f>
        <v>0</v>
      </c>
      <c r="AB50" s="19"/>
      <c r="AC50" s="24">
        <f t="shared" si="0"/>
        <v>1945.5695241541155</v>
      </c>
    </row>
    <row r="51" spans="1:29" hidden="1" x14ac:dyDescent="0.25">
      <c r="A51" s="27" t="s">
        <v>976</v>
      </c>
      <c r="B51" s="2" t="s">
        <v>977</v>
      </c>
      <c r="C51" s="28" t="s">
        <v>85</v>
      </c>
      <c r="D51" s="2" t="s">
        <v>1038</v>
      </c>
      <c r="E51" s="19">
        <f>IFERROR(VLOOKUP(A51,[1]Montants!$A$1:$W$248,21,FALSE),0)</f>
        <v>0</v>
      </c>
      <c r="F51" s="19">
        <f>IFERROR(VLOOKUP(A51,[2]Feuil1!$A$1:$I$47,8,FALSE),0)</f>
        <v>0</v>
      </c>
      <c r="G51" s="19">
        <f>IFERROR(VLOOKUP(A51,[3]Feuil1!$A$1:$G$47,6,FALSE),0)</f>
        <v>0</v>
      </c>
      <c r="H51" s="19">
        <f>IFERROR(VLOOKUP(B51,[4]Feuil6!$A$23:$B$73,2,FALSE),0)</f>
        <v>0</v>
      </c>
      <c r="I51" s="19">
        <f>IFERROR(VLOOKUP(A51,[5]Feuil1!$A$1:$F$9,5,FALSE),0)</f>
        <v>0</v>
      </c>
      <c r="J51" s="19">
        <f>IFERROR(VLOOKUP(A51,'[6]CRB-ES'!$A$1:$V$382,19,FALSE),0)</f>
        <v>0</v>
      </c>
      <c r="K51" s="19">
        <f>IFERROR(VLOOKUP($A51,[7]Feuil4!$A$23:$L$137,10,FALSE),0)</f>
        <v>0</v>
      </c>
      <c r="L51" s="19">
        <f>IFERROR(VLOOKUP($A51,[7]Feuil4!$A$23:$L$137,9,FALSE),0)</f>
        <v>0</v>
      </c>
      <c r="M51" s="19">
        <f>IFERROR(VLOOKUP($A51,[7]Feuil4!$A$23:$L$137,4,FALSE),0)</f>
        <v>0</v>
      </c>
      <c r="N51" s="19">
        <f>IFERROR(VLOOKUP($A51,[7]Feuil4!$A$23:$L$81,3,FALSE),0)</f>
        <v>0</v>
      </c>
      <c r="O51" s="19">
        <f>IFERROR(VLOOKUP($A51,[7]Feuil4!$A$23:$L$137,2,FALSE),0)</f>
        <v>0</v>
      </c>
      <c r="P51" s="19">
        <f>IFERROR(VLOOKUP($A51,[7]Feuil4!$A$23:$L$81,7,FALSE),0)</f>
        <v>0</v>
      </c>
      <c r="Q51" s="19">
        <f>IFERROR(VLOOKUP($A51,[7]Feuil4!$A$23:$L$137,8,FALSE),0)</f>
        <v>0</v>
      </c>
      <c r="R51" s="19">
        <f>IFERROR(VLOOKUP($A51,[7]Feuil4!$A$23:$L$137,6,FALSE),0)</f>
        <v>0</v>
      </c>
      <c r="S51" s="19">
        <f>IFERROR(VLOOKUP($A51,[7]Feuil4!$A$23:$L$137,5,FALSE),0)</f>
        <v>0</v>
      </c>
      <c r="T51" s="19">
        <v>0</v>
      </c>
      <c r="U51" s="19">
        <f>IFERROR(VLOOKUP(B51,'[8]C1-2017'!$B$1:$Q$475,14,FALSE),0)</f>
        <v>0</v>
      </c>
      <c r="V51" s="19">
        <f>IFERROR(VLOOKUP(A51,'[9]TOTAL M10 par région'!$A$1:$J$375,8,FALSE),0)</f>
        <v>0</v>
      </c>
      <c r="W51" s="19">
        <f>IFERROR(VLOOKUP(A51,'[10]TOTAL M11M12 par région'!$A$1:$J$479,10,FALSE),0)</f>
        <v>162.75323685113671</v>
      </c>
      <c r="X51" s="19">
        <f>IFERROR(VLOOKUP(B51,[11]Feuil1!$A$1:$G$24,7,FALSE),0)</f>
        <v>0</v>
      </c>
      <c r="Y51" s="19"/>
      <c r="Z51" s="19">
        <f>IFERROR(VLOOKUP(A51,'[12]avec LE'!$A$1:$F$22,6,FALSE),0)</f>
        <v>0</v>
      </c>
      <c r="AA51" s="19">
        <f>IFERROR(VLOOKUP(B51,[13]total!$E$20:$F$40,2,FALSE),0)</f>
        <v>0</v>
      </c>
      <c r="AB51" s="19"/>
      <c r="AC51" s="24">
        <f t="shared" si="0"/>
        <v>162.75323685113671</v>
      </c>
    </row>
    <row r="52" spans="1:29" hidden="1" x14ac:dyDescent="0.25">
      <c r="A52" s="2" t="s">
        <v>760</v>
      </c>
      <c r="B52" s="6" t="s">
        <v>761</v>
      </c>
      <c r="C52" s="2" t="s">
        <v>85</v>
      </c>
      <c r="D52" s="2" t="s">
        <v>1038</v>
      </c>
      <c r="E52" s="19">
        <f>IFERROR(VLOOKUP(A52,[1]Montants!$A$1:$W$248,21,FALSE),0)</f>
        <v>0</v>
      </c>
      <c r="F52" s="19">
        <f>IFERROR(VLOOKUP(A52,[2]Feuil1!$A$1:$I$47,8,FALSE),0)</f>
        <v>0</v>
      </c>
      <c r="G52" s="19">
        <f>IFERROR(VLOOKUP(A52,[3]Feuil1!$A$1:$G$47,6,FALSE),0)</f>
        <v>0</v>
      </c>
      <c r="H52" s="19">
        <f>IFERROR(VLOOKUP(B52,[4]Feuil6!$A$23:$B$73,2,FALSE),0)</f>
        <v>0</v>
      </c>
      <c r="I52" s="19">
        <f>IFERROR(VLOOKUP(A52,[5]Feuil1!$A$1:$F$9,5,FALSE),0)</f>
        <v>0</v>
      </c>
      <c r="J52" s="19">
        <f>IFERROR(VLOOKUP(A52,'[6]CRB-ES'!$A$1:$V$382,19,FALSE),0)</f>
        <v>0</v>
      </c>
      <c r="K52" s="19">
        <f>IFERROR(VLOOKUP($A52,[7]Feuil4!$A$23:$L$137,10,FALSE),0)</f>
        <v>0</v>
      </c>
      <c r="L52" s="19">
        <f>IFERROR(VLOOKUP($A52,[7]Feuil4!$A$23:$L$137,9,FALSE),0)</f>
        <v>0</v>
      </c>
      <c r="M52" s="19">
        <f>IFERROR(VLOOKUP($A52,[7]Feuil4!$A$23:$L$137,4,FALSE),0)</f>
        <v>0</v>
      </c>
      <c r="N52" s="19">
        <f>IFERROR(VLOOKUP($A52,[7]Feuil4!$A$23:$L$81,3,FALSE),0)</f>
        <v>0</v>
      </c>
      <c r="O52" s="19">
        <f>IFERROR(VLOOKUP($A52,[7]Feuil4!$A$23:$L$137,2,FALSE),0)</f>
        <v>0</v>
      </c>
      <c r="P52" s="19">
        <f>IFERROR(VLOOKUP($A52,[7]Feuil4!$A$23:$L$81,7,FALSE),0)</f>
        <v>0</v>
      </c>
      <c r="Q52" s="19">
        <f>IFERROR(VLOOKUP($A52,[7]Feuil4!$A$23:$L$137,8,FALSE),0)</f>
        <v>0</v>
      </c>
      <c r="R52" s="19">
        <f>IFERROR(VLOOKUP($A52,[7]Feuil4!$A$23:$L$137,6,FALSE),0)</f>
        <v>0</v>
      </c>
      <c r="S52" s="19">
        <f>IFERROR(VLOOKUP($A52,[7]Feuil4!$A$23:$L$137,5,FALSE),0)</f>
        <v>0</v>
      </c>
      <c r="T52" s="19">
        <v>0</v>
      </c>
      <c r="U52" s="19">
        <f>IFERROR(VLOOKUP(B52,'[8]C1-2017'!$B$1:$Q$475,14,FALSE),0)</f>
        <v>5548.5</v>
      </c>
      <c r="V52" s="19">
        <f>IFERROR(VLOOKUP(A52,'[9]TOTAL M10 par région'!$A$1:$J$375,8,FALSE),0)</f>
        <v>39222.080000000016</v>
      </c>
      <c r="W52" s="19">
        <f>IFERROR(VLOOKUP(A52,'[10]TOTAL M11M12 par région'!$A$1:$J$479,10,FALSE),0)</f>
        <v>63553.048685158457</v>
      </c>
      <c r="X52" s="19">
        <f>IFERROR(VLOOKUP(B52,[11]Feuil1!$A$1:$G$24,7,FALSE),0)</f>
        <v>0</v>
      </c>
      <c r="Y52" s="19"/>
      <c r="Z52" s="19">
        <f>IFERROR(VLOOKUP(A52,'[12]avec LE'!$A$1:$F$22,6,FALSE),0)</f>
        <v>0</v>
      </c>
      <c r="AA52" s="19">
        <f>IFERROR(VLOOKUP(B52,[13]total!$E$20:$F$40,2,FALSE),0)</f>
        <v>0</v>
      </c>
      <c r="AB52" s="19"/>
      <c r="AC52" s="24">
        <f t="shared" si="0"/>
        <v>108323.62868515847</v>
      </c>
    </row>
    <row r="53" spans="1:29" ht="15" hidden="1" customHeight="1" x14ac:dyDescent="0.25">
      <c r="A53" s="31">
        <v>690024773</v>
      </c>
      <c r="B53" s="28" t="s">
        <v>1131</v>
      </c>
      <c r="C53" s="28" t="s">
        <v>28</v>
      </c>
      <c r="D53" s="2" t="s">
        <v>1038</v>
      </c>
      <c r="E53" s="19">
        <f>IFERROR(VLOOKUP(A53,[1]Montants!$A$1:$W$248,21,FALSE),0)</f>
        <v>0</v>
      </c>
      <c r="F53" s="19">
        <f>IFERROR(VLOOKUP(A53,[2]Feuil1!$A$1:$I$47,8,FALSE),0)</f>
        <v>0</v>
      </c>
      <c r="G53" s="19">
        <f>IFERROR(VLOOKUP(A53,[3]Feuil1!$A$1:$G$47,6,FALSE),0)</f>
        <v>0</v>
      </c>
      <c r="H53" s="19">
        <f>IFERROR(VLOOKUP(B53,[4]Feuil6!$A$23:$B$73,2,FALSE),0)</f>
        <v>0</v>
      </c>
      <c r="I53" s="19">
        <f>IFERROR(VLOOKUP(A53,[5]Feuil1!$A$1:$F$9,5,FALSE),0)</f>
        <v>0</v>
      </c>
      <c r="J53" s="19">
        <f>IFERROR(VLOOKUP(A53,'[6]CRB-ES'!$A$1:$V$382,19,FALSE),0)</f>
        <v>0</v>
      </c>
      <c r="K53" s="19">
        <f>IFERROR(VLOOKUP($A53,[7]Feuil4!$A$23:$L$137,10,FALSE),0)</f>
        <v>0</v>
      </c>
      <c r="L53" s="19">
        <f>IFERROR(VLOOKUP($A53,[7]Feuil4!$A$23:$L$137,9,FALSE),0)</f>
        <v>0</v>
      </c>
      <c r="M53" s="19">
        <f>IFERROR(VLOOKUP($A53,[7]Feuil4!$A$23:$L$137,4,FALSE),0)</f>
        <v>0</v>
      </c>
      <c r="N53" s="19">
        <f>IFERROR(VLOOKUP($A53,[7]Feuil4!$A$23:$L$81,3,FALSE),0)</f>
        <v>0</v>
      </c>
      <c r="O53" s="19">
        <f>IFERROR(VLOOKUP($A53,[7]Feuil4!$A$23:$L$137,2,FALSE),0)</f>
        <v>0</v>
      </c>
      <c r="P53" s="19">
        <f>IFERROR(VLOOKUP($A53,[7]Feuil4!$A$23:$L$81,7,FALSE),0)</f>
        <v>0</v>
      </c>
      <c r="Q53" s="19">
        <f>IFERROR(VLOOKUP($A53,[7]Feuil4!$A$23:$L$137,8,FALSE),0)</f>
        <v>0</v>
      </c>
      <c r="R53" s="19">
        <f>IFERROR(VLOOKUP($A53,[7]Feuil4!$A$23:$L$137,6,FALSE),0)</f>
        <v>0</v>
      </c>
      <c r="S53" s="19">
        <f>IFERROR(VLOOKUP($A53,[7]Feuil4!$A$23:$L$137,5,FALSE),0)</f>
        <v>0</v>
      </c>
      <c r="T53" s="19">
        <v>0</v>
      </c>
      <c r="U53" s="19">
        <f>IFERROR(VLOOKUP(B53,'[8]C1-2017'!$B$1:$Q$475,14,FALSE),0)</f>
        <v>0</v>
      </c>
      <c r="V53" s="19">
        <f>IFERROR(VLOOKUP(A53,'[9]TOTAL M10 par région'!$A$1:$J$375,8,FALSE),0)</f>
        <v>0</v>
      </c>
      <c r="W53" s="19">
        <f>IFERROR(VLOOKUP(A53,'[10]TOTAL M11M12 par région'!$A$1:$J$479,10,FALSE),0)</f>
        <v>0</v>
      </c>
      <c r="X53" s="19">
        <f>IFERROR(VLOOKUP(B53,[11]Feuil1!$A$1:$G$24,7,FALSE),0)</f>
        <v>0</v>
      </c>
      <c r="Y53" s="19"/>
      <c r="Z53" s="19">
        <f>IFERROR(VLOOKUP(A53,'[12]avec LE'!$A$1:$F$22,6,FALSE),0)</f>
        <v>0</v>
      </c>
      <c r="AA53" s="19">
        <f>IFERROR(VLOOKUP(B53,[13]total!$E$20:$F$40,2,FALSE),0)</f>
        <v>0</v>
      </c>
      <c r="AB53" s="19"/>
      <c r="AC53" s="24">
        <f t="shared" si="0"/>
        <v>0</v>
      </c>
    </row>
    <row r="54" spans="1:29" hidden="1" x14ac:dyDescent="0.25">
      <c r="A54" s="2" t="s">
        <v>750</v>
      </c>
      <c r="B54" s="2" t="s">
        <v>751</v>
      </c>
      <c r="C54" s="2" t="s">
        <v>28</v>
      </c>
      <c r="D54" s="2" t="s">
        <v>1038</v>
      </c>
      <c r="E54" s="19">
        <f>IFERROR(VLOOKUP(A54,[1]Montants!$A$1:$W$248,21,FALSE),0)</f>
        <v>0</v>
      </c>
      <c r="F54" s="19">
        <f>IFERROR(VLOOKUP(A54,[2]Feuil1!$A$1:$I$47,8,FALSE),0)</f>
        <v>0</v>
      </c>
      <c r="G54" s="19">
        <f>IFERROR(VLOOKUP(A54,[3]Feuil1!$A$1:$G$47,6,FALSE),0)</f>
        <v>0</v>
      </c>
      <c r="H54" s="19">
        <f>IFERROR(VLOOKUP(B54,[4]Feuil6!$A$23:$B$73,2,FALSE),0)</f>
        <v>1154679</v>
      </c>
      <c r="I54" s="19">
        <f>IFERROR(VLOOKUP(A54,[5]Feuil1!$A$1:$F$9,5,FALSE),0)</f>
        <v>0</v>
      </c>
      <c r="J54" s="19">
        <f>IFERROR(VLOOKUP(A54,'[6]CRB-ES'!$A$1:$V$382,19,FALSE),0)</f>
        <v>0</v>
      </c>
      <c r="K54" s="19">
        <f>IFERROR(VLOOKUP($A54,[7]Feuil4!$A$23:$L$137,10,FALSE),0)</f>
        <v>0</v>
      </c>
      <c r="L54" s="19">
        <f>IFERROR(VLOOKUP($A54,[7]Feuil4!$A$23:$L$137,9,FALSE),0)</f>
        <v>0</v>
      </c>
      <c r="M54" s="19">
        <f>IFERROR(VLOOKUP($A54,[7]Feuil4!$A$23:$L$137,4,FALSE),0)</f>
        <v>0</v>
      </c>
      <c r="N54" s="19">
        <f>IFERROR(VLOOKUP($A54,[7]Feuil4!$A$23:$L$81,3,FALSE),0)</f>
        <v>0</v>
      </c>
      <c r="O54" s="19">
        <f>IFERROR(VLOOKUP($A54,[7]Feuil4!$A$23:$L$137,2,FALSE),0)</f>
        <v>0</v>
      </c>
      <c r="P54" s="19">
        <f>IFERROR(VLOOKUP($A54,[7]Feuil4!$A$23:$L$81,7,FALSE),0)</f>
        <v>0</v>
      </c>
      <c r="Q54" s="19">
        <f>IFERROR(VLOOKUP($A54,[7]Feuil4!$A$23:$L$137,8,FALSE),0)</f>
        <v>0</v>
      </c>
      <c r="R54" s="19">
        <f>IFERROR(VLOOKUP($A54,[7]Feuil4!$A$23:$L$137,6,FALSE),0)</f>
        <v>0</v>
      </c>
      <c r="S54" s="19">
        <f>IFERROR(VLOOKUP($A54,[7]Feuil4!$A$23:$L$137,5,FALSE),0)</f>
        <v>0</v>
      </c>
      <c r="T54" s="19">
        <v>0</v>
      </c>
      <c r="U54" s="19">
        <f>IFERROR(VLOOKUP(B54,'[8]C1-2017'!$B$1:$Q$475,14,FALSE),0)</f>
        <v>0</v>
      </c>
      <c r="V54" s="19">
        <f>IFERROR(VLOOKUP(A54,'[9]TOTAL M10 par région'!$A$1:$J$375,8,FALSE),0)</f>
        <v>0</v>
      </c>
      <c r="W54" s="19">
        <f>IFERROR(VLOOKUP(A54,'[10]TOTAL M11M12 par région'!$A$1:$J$479,10,FALSE),0)</f>
        <v>0</v>
      </c>
      <c r="X54" s="19">
        <f>IFERROR(VLOOKUP(B54,[11]Feuil1!$A$1:$G$24,7,FALSE),0)</f>
        <v>0</v>
      </c>
      <c r="Y54" s="19"/>
      <c r="Z54" s="19">
        <f>IFERROR(VLOOKUP(A54,'[12]avec LE'!$A$1:$F$22,6,FALSE),0)</f>
        <v>0</v>
      </c>
      <c r="AA54" s="19">
        <f>IFERROR(VLOOKUP(B54,[13]total!$E$20:$F$40,2,FALSE),0)</f>
        <v>0</v>
      </c>
      <c r="AB54" s="19"/>
      <c r="AC54" s="24">
        <f t="shared" si="0"/>
        <v>1154679</v>
      </c>
    </row>
    <row r="55" spans="1:29" hidden="1" x14ac:dyDescent="0.25">
      <c r="A55" s="39" t="s">
        <v>1304</v>
      </c>
      <c r="B55" s="2" t="s">
        <v>1234</v>
      </c>
      <c r="C55" s="2" t="s">
        <v>31</v>
      </c>
      <c r="D55" s="2" t="s">
        <v>1038</v>
      </c>
      <c r="E55" s="19">
        <f>IFERROR(VLOOKUP(A55,[1]Montants!$A$1:$W$248,21,FALSE),0)</f>
        <v>0</v>
      </c>
      <c r="F55" s="19">
        <f>IFERROR(VLOOKUP(A55,[2]Feuil1!$A$1:$I$47,8,FALSE),0)</f>
        <v>0</v>
      </c>
      <c r="G55" s="19">
        <f>IFERROR(VLOOKUP(A55,[3]Feuil1!$A$1:$G$47,6,FALSE),0)</f>
        <v>0</v>
      </c>
      <c r="H55" s="19">
        <f>IFERROR(VLOOKUP(B55,[4]Feuil6!$A$23:$B$73,2,FALSE),0)</f>
        <v>0</v>
      </c>
      <c r="I55" s="19">
        <f>IFERROR(VLOOKUP(A55,[5]Feuil1!$A$1:$F$9,5,FALSE),0)</f>
        <v>0</v>
      </c>
      <c r="J55" s="19">
        <f>IFERROR(VLOOKUP(A55,'[6]CRB-ES'!$A$1:$V$382,19,FALSE),0)</f>
        <v>0</v>
      </c>
      <c r="K55" s="19">
        <f>IFERROR(VLOOKUP($A55,[7]Feuil4!$A$23:$L$137,10,FALSE),0)</f>
        <v>0</v>
      </c>
      <c r="L55" s="19">
        <f>IFERROR(VLOOKUP($A55,[7]Feuil4!$A$23:$L$137,9,FALSE),0)</f>
        <v>0</v>
      </c>
      <c r="M55" s="19">
        <f>IFERROR(VLOOKUP($A55,[7]Feuil4!$A$23:$L$137,4,FALSE),0)</f>
        <v>0</v>
      </c>
      <c r="N55" s="19">
        <f>IFERROR(VLOOKUP($A55,[7]Feuil4!$A$23:$L$81,3,FALSE),0)</f>
        <v>0</v>
      </c>
      <c r="O55" s="19">
        <f>IFERROR(VLOOKUP($A55,[7]Feuil4!$A$23:$L$137,2,FALSE),0)</f>
        <v>0</v>
      </c>
      <c r="P55" s="19">
        <f>IFERROR(VLOOKUP($A55,[7]Feuil4!$A$23:$L$81,7,FALSE),0)</f>
        <v>0</v>
      </c>
      <c r="Q55" s="19">
        <f>IFERROR(VLOOKUP($A55,[7]Feuil4!$A$23:$L$137,8,FALSE),0)</f>
        <v>0</v>
      </c>
      <c r="R55" s="19">
        <f>IFERROR(VLOOKUP($A55,[7]Feuil4!$A$23:$L$137,6,FALSE),0)</f>
        <v>0</v>
      </c>
      <c r="S55" s="19">
        <f>IFERROR(VLOOKUP($A55,[7]Feuil4!$A$23:$L$137,5,FALSE),0)</f>
        <v>0</v>
      </c>
      <c r="T55" s="19">
        <v>0</v>
      </c>
      <c r="U55" s="19">
        <f>IFERROR(VLOOKUP(B55,'[8]C1-2017'!$B$1:$Q$475,14,FALSE),0)</f>
        <v>2060.7803927594014</v>
      </c>
      <c r="V55" s="19">
        <f>IFERROR(VLOOKUP(A55,'[9]TOTAL M10 par région'!$A$1:$J$375,8,FALSE),0)</f>
        <v>0</v>
      </c>
      <c r="W55" s="19">
        <f>IFERROR(VLOOKUP(A55,'[10]TOTAL M11M12 par région'!$A$1:$J$479,10,FALSE),0)</f>
        <v>0</v>
      </c>
      <c r="X55" s="19">
        <f>IFERROR(VLOOKUP(B55,[11]Feuil1!$A$1:$G$24,7,FALSE),0)</f>
        <v>0</v>
      </c>
      <c r="Y55" s="19"/>
      <c r="Z55" s="19">
        <f>IFERROR(VLOOKUP(A55,'[12]avec LE'!$A$1:$F$22,6,FALSE),0)</f>
        <v>0</v>
      </c>
      <c r="AA55" s="19">
        <f>IFERROR(VLOOKUP(B55,[13]total!$E$20:$F$40,2,FALSE),0)</f>
        <v>0</v>
      </c>
      <c r="AB55" s="19"/>
      <c r="AC55" s="24">
        <f t="shared" si="0"/>
        <v>2060.7803927594014</v>
      </c>
    </row>
    <row r="56" spans="1:29" hidden="1" x14ac:dyDescent="0.25">
      <c r="A56" s="2" t="s">
        <v>726</v>
      </c>
      <c r="B56" s="2" t="s">
        <v>727</v>
      </c>
      <c r="C56" s="2" t="s">
        <v>31</v>
      </c>
      <c r="D56" s="2" t="s">
        <v>1038</v>
      </c>
      <c r="E56" s="19">
        <f>IFERROR(VLOOKUP(A56,[1]Montants!$A$1:$W$248,21,FALSE),0)</f>
        <v>0</v>
      </c>
      <c r="F56" s="19">
        <f>IFERROR(VLOOKUP(A56,[2]Feuil1!$A$1:$I$47,8,FALSE),0)</f>
        <v>0</v>
      </c>
      <c r="G56" s="19">
        <f>IFERROR(VLOOKUP(A56,[3]Feuil1!$A$1:$G$47,6,FALSE),0)</f>
        <v>0</v>
      </c>
      <c r="H56" s="19">
        <f>IFERROR(VLOOKUP(B56,[4]Feuil6!$A$23:$B$73,2,FALSE),0)</f>
        <v>0</v>
      </c>
      <c r="I56" s="19">
        <f>IFERROR(VLOOKUP(A56,[5]Feuil1!$A$1:$F$9,5,FALSE),0)</f>
        <v>0</v>
      </c>
      <c r="J56" s="19">
        <f>IFERROR(VLOOKUP(A56,'[6]CRB-ES'!$A$1:$V$382,19,FALSE),0)</f>
        <v>0</v>
      </c>
      <c r="K56" s="19">
        <f>IFERROR(VLOOKUP($A56,[7]Feuil4!$A$23:$L$137,10,FALSE),0)</f>
        <v>0</v>
      </c>
      <c r="L56" s="19">
        <f>IFERROR(VLOOKUP($A56,[7]Feuil4!$A$23:$L$137,9,FALSE),0)</f>
        <v>0</v>
      </c>
      <c r="M56" s="19">
        <f>IFERROR(VLOOKUP($A56,[7]Feuil4!$A$23:$L$137,4,FALSE),0)</f>
        <v>0</v>
      </c>
      <c r="N56" s="19">
        <f>IFERROR(VLOOKUP($A56,[7]Feuil4!$A$23:$L$81,3,FALSE),0)</f>
        <v>0</v>
      </c>
      <c r="O56" s="19">
        <f>IFERROR(VLOOKUP($A56,[7]Feuil4!$A$23:$L$137,2,FALSE),0)</f>
        <v>0</v>
      </c>
      <c r="P56" s="19">
        <f>IFERROR(VLOOKUP($A56,[7]Feuil4!$A$23:$L$81,7,FALSE),0)</f>
        <v>0</v>
      </c>
      <c r="Q56" s="19">
        <f>IFERROR(VLOOKUP($A56,[7]Feuil4!$A$23:$L$137,8,FALSE),0)</f>
        <v>0</v>
      </c>
      <c r="R56" s="19">
        <f>IFERROR(VLOOKUP($A56,[7]Feuil4!$A$23:$L$137,6,FALSE),0)</f>
        <v>0</v>
      </c>
      <c r="S56" s="19">
        <f>IFERROR(VLOOKUP($A56,[7]Feuil4!$A$23:$L$137,5,FALSE),0)</f>
        <v>0</v>
      </c>
      <c r="T56" s="19">
        <v>0</v>
      </c>
      <c r="U56" s="19">
        <f>IFERROR(VLOOKUP(B56,'[8]C1-2017'!$B$1:$Q$475,14,FALSE),0)</f>
        <v>1094.0062437840534</v>
      </c>
      <c r="V56" s="19">
        <f>IFERROR(VLOOKUP(A56,'[9]TOTAL M10 par région'!$A$1:$J$375,8,FALSE),0)</f>
        <v>0</v>
      </c>
      <c r="W56" s="19">
        <f>IFERROR(VLOOKUP(A56,'[10]TOTAL M11M12 par région'!$A$1:$J$479,10,FALSE),0)</f>
        <v>0</v>
      </c>
      <c r="X56" s="19">
        <f>IFERROR(VLOOKUP(B56,[11]Feuil1!$A$1:$G$24,7,FALSE),0)</f>
        <v>0</v>
      </c>
      <c r="Y56" s="19"/>
      <c r="Z56" s="19">
        <f>IFERROR(VLOOKUP(A56,'[12]avec LE'!$A$1:$F$22,6,FALSE),0)</f>
        <v>0</v>
      </c>
      <c r="AA56" s="19">
        <f>IFERROR(VLOOKUP(B56,[13]total!$E$20:$F$40,2,FALSE),0)</f>
        <v>0</v>
      </c>
      <c r="AB56" s="19"/>
      <c r="AC56" s="24">
        <f t="shared" si="0"/>
        <v>1094.0062437840534</v>
      </c>
    </row>
    <row r="57" spans="1:29" hidden="1" x14ac:dyDescent="0.25">
      <c r="A57" s="11" t="s">
        <v>776</v>
      </c>
      <c r="B57" s="12" t="s">
        <v>777</v>
      </c>
      <c r="C57" s="11" t="s">
        <v>184</v>
      </c>
      <c r="D57" s="2" t="s">
        <v>1038</v>
      </c>
      <c r="E57" s="19">
        <f>+[14]Montants!$U$75</f>
        <v>1664287.7146139911</v>
      </c>
      <c r="F57" s="19">
        <f>IFERROR(VLOOKUP(A57,[2]Feuil1!$A$1:$I$47,8,FALSE),0)</f>
        <v>0</v>
      </c>
      <c r="G57" s="19">
        <f>IFERROR(VLOOKUP(A57,[3]Feuil1!$A$1:$G$47,6,FALSE),0)</f>
        <v>0</v>
      </c>
      <c r="H57" s="19">
        <f>IFERROR(VLOOKUP(B57,[4]Feuil6!$A$23:$B$73,2,FALSE),0)</f>
        <v>0</v>
      </c>
      <c r="I57" s="19">
        <f>IFERROR(VLOOKUP(A57,[5]Feuil1!$A$1:$F$9,5,FALSE),0)</f>
        <v>0</v>
      </c>
      <c r="J57" s="19">
        <f>IFERROR(VLOOKUP(A57,'[6]CRB-ES'!$A$1:$V$382,19,FALSE),0)</f>
        <v>0</v>
      </c>
      <c r="K57" s="19">
        <f>IFERROR(VLOOKUP($A57,[7]Feuil4!$A$23:$L$137,10,FALSE),0)</f>
        <v>0</v>
      </c>
      <c r="L57" s="19">
        <f>IFERROR(VLOOKUP($A57,[7]Feuil4!$A$23:$L$137,9,FALSE),0)</f>
        <v>0</v>
      </c>
      <c r="M57" s="19">
        <f>IFERROR(VLOOKUP($A57,[7]Feuil4!$A$23:$L$137,4,FALSE),0)</f>
        <v>0</v>
      </c>
      <c r="N57" s="19">
        <f>IFERROR(VLOOKUP($A57,[7]Feuil4!$A$23:$L$81,3,FALSE),0)</f>
        <v>0</v>
      </c>
      <c r="O57" s="19">
        <f>IFERROR(VLOOKUP($A57,[7]Feuil4!$A$23:$L$137,2,FALSE),0)</f>
        <v>0</v>
      </c>
      <c r="P57" s="19">
        <f>IFERROR(VLOOKUP($A57,[7]Feuil4!$A$23:$L$81,7,FALSE),0)</f>
        <v>0</v>
      </c>
      <c r="Q57" s="19">
        <f>IFERROR(VLOOKUP($A57,[7]Feuil4!$A$23:$L$137,8,FALSE),0)</f>
        <v>0</v>
      </c>
      <c r="R57" s="19">
        <f>IFERROR(VLOOKUP($A57,[7]Feuil4!$A$23:$L$137,6,FALSE),0)</f>
        <v>0</v>
      </c>
      <c r="S57" s="19">
        <f>IFERROR(VLOOKUP($A57,[7]Feuil4!$A$23:$L$137,5,FALSE),0)</f>
        <v>0</v>
      </c>
      <c r="T57" s="19">
        <v>0</v>
      </c>
      <c r="U57" s="19">
        <f>IFERROR(VLOOKUP(B57,'[8]C1-2017'!$B$1:$Q$475,14,FALSE),0)</f>
        <v>0</v>
      </c>
      <c r="V57" s="19">
        <f>IFERROR(VLOOKUP(A57,'[9]TOTAL M10 par région'!$A$1:$J$375,8,FALSE),0)</f>
        <v>0</v>
      </c>
      <c r="W57" s="19">
        <f>IFERROR(VLOOKUP(A57,'[10]TOTAL M11M12 par région'!$A$1:$J$479,10,FALSE),0)</f>
        <v>0</v>
      </c>
      <c r="X57" s="19">
        <f>IFERROR(VLOOKUP(B57,[11]Feuil1!$A$1:$G$24,7,FALSE),0)</f>
        <v>0</v>
      </c>
      <c r="Y57" s="19"/>
      <c r="Z57" s="19">
        <f>IFERROR(VLOOKUP(A57,'[12]avec LE'!$A$1:$F$22,6,FALSE),0)</f>
        <v>0</v>
      </c>
      <c r="AA57" s="19">
        <f>IFERROR(VLOOKUP(B57,[13]total!$E$20:$F$40,2,FALSE),0)</f>
        <v>0</v>
      </c>
      <c r="AB57" s="19"/>
      <c r="AC57" s="24">
        <f t="shared" si="0"/>
        <v>1664287.7146139911</v>
      </c>
    </row>
    <row r="58" spans="1:29" hidden="1" x14ac:dyDescent="0.25">
      <c r="A58" s="47" t="s">
        <v>1305</v>
      </c>
      <c r="B58" t="s">
        <v>1307</v>
      </c>
      <c r="C58" s="11" t="s">
        <v>85</v>
      </c>
      <c r="D58" s="2" t="s">
        <v>1038</v>
      </c>
      <c r="E58" s="19">
        <f>IFERROR(VLOOKUP(A58,[1]Montants!$A$1:$W$248,21,FALSE),0)</f>
        <v>0</v>
      </c>
      <c r="F58" s="19">
        <f>IFERROR(VLOOKUP(A58,[2]Feuil1!$A$1:$I$47,8,FALSE),0)</f>
        <v>0</v>
      </c>
      <c r="G58" s="19">
        <f>IFERROR(VLOOKUP(A58,[3]Feuil1!$A$1:$G$47,6,FALSE),0)</f>
        <v>0</v>
      </c>
      <c r="H58" s="19">
        <f>IFERROR(VLOOKUP(B58,[4]Feuil6!$A$23:$B$73,2,FALSE),0)</f>
        <v>0</v>
      </c>
      <c r="I58" s="19">
        <f>IFERROR(VLOOKUP(A58,[5]Feuil1!$A$1:$F$9,5,FALSE),0)</f>
        <v>0</v>
      </c>
      <c r="J58" s="19">
        <f>IFERROR(VLOOKUP(A58,'[6]CRB-ES'!$A$1:$V$382,19,FALSE),0)</f>
        <v>0</v>
      </c>
      <c r="K58" s="19">
        <f>IFERROR(VLOOKUP($A58,[7]Feuil4!$A$23:$L$137,10,FALSE),0)</f>
        <v>0</v>
      </c>
      <c r="L58" s="19">
        <f>IFERROR(VLOOKUP($A58,[7]Feuil4!$A$23:$L$137,9,FALSE),0)</f>
        <v>0</v>
      </c>
      <c r="M58" s="19">
        <f>IFERROR(VLOOKUP($A58,[7]Feuil4!$A$23:$L$137,4,FALSE),0)</f>
        <v>0</v>
      </c>
      <c r="N58" s="19">
        <f>IFERROR(VLOOKUP($A58,[7]Feuil4!$A$23:$L$81,3,FALSE),0)</f>
        <v>0</v>
      </c>
      <c r="O58" s="19">
        <f>IFERROR(VLOOKUP($A58,[7]Feuil4!$A$23:$L$137,2,FALSE),0)</f>
        <v>0</v>
      </c>
      <c r="P58" s="19">
        <f>IFERROR(VLOOKUP($A58,[7]Feuil4!$A$23:$L$81,7,FALSE),0)</f>
        <v>0</v>
      </c>
      <c r="Q58" s="19">
        <f>IFERROR(VLOOKUP($A58,[7]Feuil4!$A$23:$L$137,8,FALSE),0)</f>
        <v>0</v>
      </c>
      <c r="R58" s="19">
        <f>IFERROR(VLOOKUP($A58,[7]Feuil4!$A$23:$L$137,6,FALSE),0)</f>
        <v>0</v>
      </c>
      <c r="S58" s="19">
        <f>IFERROR(VLOOKUP($A58,[7]Feuil4!$A$23:$L$137,5,FALSE),0)</f>
        <v>0</v>
      </c>
      <c r="T58" s="19">
        <v>0</v>
      </c>
      <c r="U58" s="19">
        <f>IFERROR(VLOOKUP(B58,'[8]C1-2017'!$B$1:$Q$475,14,FALSE),0)</f>
        <v>0</v>
      </c>
      <c r="V58" s="19">
        <f>IFERROR(VLOOKUP(A58,'[9]TOTAL M10 par région'!$A$1:$J$375,8,FALSE),0)</f>
        <v>0</v>
      </c>
      <c r="W58" s="19">
        <f>IFERROR(VLOOKUP(A58,'[10]TOTAL M11M12 par région'!$A$1:$J$479,10,FALSE),0)</f>
        <v>4831.9433213244065</v>
      </c>
      <c r="X58" s="19">
        <f>IFERROR(VLOOKUP(B58,[11]Feuil1!$A$1:$G$24,7,FALSE),0)</f>
        <v>0</v>
      </c>
      <c r="Y58" s="19"/>
      <c r="Z58" s="19">
        <f>IFERROR(VLOOKUP(A58,'[12]avec LE'!$A$1:$F$22,6,FALSE),0)</f>
        <v>0</v>
      </c>
      <c r="AA58" s="19">
        <f>IFERROR(VLOOKUP(B58,[13]total!$E$20:$F$40,2,FALSE),0)</f>
        <v>0</v>
      </c>
      <c r="AB58" s="19"/>
      <c r="AC58" s="24">
        <f t="shared" si="0"/>
        <v>4831.9433213244065</v>
      </c>
    </row>
    <row r="59" spans="1:29" hidden="1" x14ac:dyDescent="0.25">
      <c r="A59" s="47" t="s">
        <v>1306</v>
      </c>
      <c r="B59" s="12" t="s">
        <v>1235</v>
      </c>
      <c r="C59" s="11" t="s">
        <v>85</v>
      </c>
      <c r="D59" s="2" t="s">
        <v>1038</v>
      </c>
      <c r="E59" s="19">
        <f>IFERROR(VLOOKUP(A59,[1]Montants!$A$1:$W$248,21,FALSE),0)</f>
        <v>0</v>
      </c>
      <c r="F59" s="19">
        <f>IFERROR(VLOOKUP(A59,[2]Feuil1!$A$1:$I$47,8,FALSE),0)</f>
        <v>0</v>
      </c>
      <c r="G59" s="19">
        <f>IFERROR(VLOOKUP(A59,[3]Feuil1!$A$1:$G$47,6,FALSE),0)</f>
        <v>0</v>
      </c>
      <c r="H59" s="19">
        <f>IFERROR(VLOOKUP(B59,[4]Feuil6!$A$23:$B$73,2,FALSE),0)</f>
        <v>0</v>
      </c>
      <c r="I59" s="19">
        <f>IFERROR(VLOOKUP(A59,[5]Feuil1!$A$1:$F$9,5,FALSE),0)</f>
        <v>0</v>
      </c>
      <c r="J59" s="19">
        <f>IFERROR(VLOOKUP(A59,'[6]CRB-ES'!$A$1:$V$382,19,FALSE),0)</f>
        <v>0</v>
      </c>
      <c r="K59" s="19">
        <f>IFERROR(VLOOKUP($A59,[7]Feuil4!$A$23:$L$137,10,FALSE),0)</f>
        <v>0</v>
      </c>
      <c r="L59" s="19">
        <f>IFERROR(VLOOKUP($A59,[7]Feuil4!$A$23:$L$137,9,FALSE),0)</f>
        <v>0</v>
      </c>
      <c r="M59" s="19">
        <f>IFERROR(VLOOKUP($A59,[7]Feuil4!$A$23:$L$137,4,FALSE),0)</f>
        <v>0</v>
      </c>
      <c r="N59" s="19">
        <f>IFERROR(VLOOKUP($A59,[7]Feuil4!$A$23:$L$81,3,FALSE),0)</f>
        <v>0</v>
      </c>
      <c r="O59" s="19">
        <f>IFERROR(VLOOKUP($A59,[7]Feuil4!$A$23:$L$137,2,FALSE),0)</f>
        <v>0</v>
      </c>
      <c r="P59" s="19">
        <f>IFERROR(VLOOKUP($A59,[7]Feuil4!$A$23:$L$81,7,FALSE),0)</f>
        <v>0</v>
      </c>
      <c r="Q59" s="19">
        <f>IFERROR(VLOOKUP($A59,[7]Feuil4!$A$23:$L$137,8,FALSE),0)</f>
        <v>0</v>
      </c>
      <c r="R59" s="19">
        <f>IFERROR(VLOOKUP($A59,[7]Feuil4!$A$23:$L$137,6,FALSE),0)</f>
        <v>0</v>
      </c>
      <c r="S59" s="19">
        <f>IFERROR(VLOOKUP($A59,[7]Feuil4!$A$23:$L$137,5,FALSE),0)</f>
        <v>0</v>
      </c>
      <c r="T59" s="19">
        <v>0</v>
      </c>
      <c r="U59" s="19">
        <f>IFERROR(VLOOKUP(B59,'[8]C1-2017'!$B$1:$Q$475,14,FALSE),0)</f>
        <v>10172.25</v>
      </c>
      <c r="V59" s="19">
        <f>IFERROR(VLOOKUP(A59,'[9]TOTAL M10 par région'!$A$1:$J$375,8,FALSE),0)</f>
        <v>0</v>
      </c>
      <c r="W59" s="19">
        <f>IFERROR(VLOOKUP(A59,'[10]TOTAL M11M12 par région'!$A$1:$J$479,10,FALSE),0)</f>
        <v>0</v>
      </c>
      <c r="X59" s="19">
        <f>IFERROR(VLOOKUP(B59,[11]Feuil1!$A$1:$G$24,7,FALSE),0)</f>
        <v>0</v>
      </c>
      <c r="Y59" s="19"/>
      <c r="Z59" s="19">
        <f>IFERROR(VLOOKUP(A59,'[12]avec LE'!$A$1:$F$22,6,FALSE),0)</f>
        <v>0</v>
      </c>
      <c r="AA59" s="19">
        <f>IFERROR(VLOOKUP(B59,[13]total!$E$20:$F$40,2,FALSE),0)</f>
        <v>0</v>
      </c>
      <c r="AB59" s="19"/>
      <c r="AC59" s="24">
        <f t="shared" si="0"/>
        <v>10172.25</v>
      </c>
    </row>
    <row r="60" spans="1:29" hidden="1" x14ac:dyDescent="0.25">
      <c r="A60" s="33" t="s">
        <v>978</v>
      </c>
      <c r="B60" s="12" t="s">
        <v>979</v>
      </c>
      <c r="C60" s="11" t="s">
        <v>85</v>
      </c>
      <c r="D60" s="2" t="s">
        <v>1038</v>
      </c>
      <c r="E60" s="19">
        <f>IFERROR(VLOOKUP(A60,[1]Montants!$A$1:$W$248,21,FALSE),0)</f>
        <v>0</v>
      </c>
      <c r="F60" s="19">
        <f>IFERROR(VLOOKUP(A60,[2]Feuil1!$A$1:$I$47,8,FALSE),0)</f>
        <v>0</v>
      </c>
      <c r="G60" s="19">
        <f>IFERROR(VLOOKUP(A60,[3]Feuil1!$A$1:$G$47,6,FALSE),0)</f>
        <v>0</v>
      </c>
      <c r="H60" s="19">
        <f>IFERROR(VLOOKUP(B60,[4]Feuil6!$A$23:$B$73,2,FALSE),0)</f>
        <v>0</v>
      </c>
      <c r="I60" s="19">
        <f>IFERROR(VLOOKUP(A60,[5]Feuil1!$A$1:$F$9,5,FALSE),0)</f>
        <v>0</v>
      </c>
      <c r="J60" s="19">
        <f>IFERROR(VLOOKUP(A60,'[6]CRB-ES'!$A$1:$V$382,19,FALSE),0)</f>
        <v>0</v>
      </c>
      <c r="K60" s="19">
        <f>IFERROR(VLOOKUP($A60,[7]Feuil4!$A$23:$L$137,10,FALSE),0)</f>
        <v>0</v>
      </c>
      <c r="L60" s="19">
        <f>IFERROR(VLOOKUP($A60,[7]Feuil4!$A$23:$L$137,9,FALSE),0)</f>
        <v>0</v>
      </c>
      <c r="M60" s="19">
        <f>IFERROR(VLOOKUP($A60,[7]Feuil4!$A$23:$L$137,4,FALSE),0)</f>
        <v>0</v>
      </c>
      <c r="N60" s="19">
        <f>IFERROR(VLOOKUP($A60,[7]Feuil4!$A$23:$L$81,3,FALSE),0)</f>
        <v>0</v>
      </c>
      <c r="O60" s="19">
        <f>IFERROR(VLOOKUP($A60,[7]Feuil4!$A$23:$L$137,2,FALSE),0)</f>
        <v>0</v>
      </c>
      <c r="P60" s="19">
        <f>IFERROR(VLOOKUP($A60,[7]Feuil4!$A$23:$L$81,7,FALSE),0)</f>
        <v>0</v>
      </c>
      <c r="Q60" s="19">
        <f>IFERROR(VLOOKUP($A60,[7]Feuil4!$A$23:$L$137,8,FALSE),0)</f>
        <v>0</v>
      </c>
      <c r="R60" s="19">
        <f>IFERROR(VLOOKUP($A60,[7]Feuil4!$A$23:$L$137,6,FALSE),0)</f>
        <v>0</v>
      </c>
      <c r="S60" s="19">
        <f>IFERROR(VLOOKUP($A60,[7]Feuil4!$A$23:$L$137,5,FALSE),0)</f>
        <v>0</v>
      </c>
      <c r="T60" s="19">
        <v>0</v>
      </c>
      <c r="U60" s="19">
        <f>IFERROR(VLOOKUP(B60,'[8]C1-2017'!$B$1:$Q$475,14,FALSE),0)</f>
        <v>0</v>
      </c>
      <c r="V60" s="19">
        <f>IFERROR(VLOOKUP(A60,'[9]TOTAL M10 par région'!$A$1:$J$375,8,FALSE),0)</f>
        <v>0</v>
      </c>
      <c r="W60" s="19">
        <f>IFERROR(VLOOKUP(A60,'[10]TOTAL M11M12 par région'!$A$1:$J$479,10,FALSE),0)</f>
        <v>8312.6565466264219</v>
      </c>
      <c r="X60" s="19">
        <f>IFERROR(VLOOKUP(B60,[11]Feuil1!$A$1:$G$24,7,FALSE),0)</f>
        <v>0</v>
      </c>
      <c r="Y60" s="19"/>
      <c r="Z60" s="19">
        <f>IFERROR(VLOOKUP(A60,'[12]avec LE'!$A$1:$F$22,6,FALSE),0)</f>
        <v>0</v>
      </c>
      <c r="AA60" s="19">
        <f>IFERROR(VLOOKUP(B60,[13]total!$E$20:$F$40,2,FALSE),0)</f>
        <v>0</v>
      </c>
      <c r="AB60" s="19"/>
      <c r="AC60" s="24">
        <f t="shared" si="0"/>
        <v>8312.6565466264219</v>
      </c>
    </row>
    <row r="61" spans="1:29" ht="15" hidden="1" customHeight="1" x14ac:dyDescent="0.25">
      <c r="A61" s="27">
        <v>690780390</v>
      </c>
      <c r="B61" s="2" t="s">
        <v>1037</v>
      </c>
      <c r="C61" s="2" t="s">
        <v>85</v>
      </c>
      <c r="D61" s="2" t="s">
        <v>1038</v>
      </c>
      <c r="E61" s="19">
        <f>IFERROR(VLOOKUP(A61,[1]Montants!$A$1:$W$248,21,FALSE),0)</f>
        <v>0</v>
      </c>
      <c r="F61" s="19">
        <f>IFERROR(VLOOKUP(A61,[2]Feuil1!$A$1:$I$47,8,FALSE),0)</f>
        <v>0</v>
      </c>
      <c r="G61" s="19">
        <f>IFERROR(VLOOKUP(A61,[3]Feuil1!$A$1:$G$47,6,FALSE),0)</f>
        <v>0</v>
      </c>
      <c r="H61" s="19">
        <f>IFERROR(VLOOKUP(B61,[4]Feuil6!$A$23:$B$73,2,FALSE),0)</f>
        <v>0</v>
      </c>
      <c r="I61" s="19">
        <f>IFERROR(VLOOKUP(A61,[5]Feuil1!$A$1:$F$9,5,FALSE),0)</f>
        <v>0</v>
      </c>
      <c r="J61" s="19">
        <f>IFERROR(VLOOKUP(A61,'[6]CRB-ES'!$A$1:$V$382,19,FALSE),0)</f>
        <v>0</v>
      </c>
      <c r="K61" s="19">
        <f>IFERROR(VLOOKUP($A61,[7]Feuil4!$A$23:$L$137,10,FALSE),0)</f>
        <v>0</v>
      </c>
      <c r="L61" s="19">
        <f>IFERROR(VLOOKUP($A61,[7]Feuil4!$A$23:$L$137,9,FALSE),0)</f>
        <v>0</v>
      </c>
      <c r="M61" s="19">
        <f>IFERROR(VLOOKUP($A61,[7]Feuil4!$A$23:$L$137,4,FALSE),0)</f>
        <v>0</v>
      </c>
      <c r="N61" s="19">
        <f>IFERROR(VLOOKUP($A61,[7]Feuil4!$A$23:$L$81,3,FALSE),0)</f>
        <v>0</v>
      </c>
      <c r="O61" s="19">
        <f>IFERROR(VLOOKUP($A61,[7]Feuil4!$A$23:$L$137,2,FALSE),0)</f>
        <v>0</v>
      </c>
      <c r="P61" s="19">
        <f>IFERROR(VLOOKUP($A61,[7]Feuil4!$A$23:$L$81,7,FALSE),0)</f>
        <v>0</v>
      </c>
      <c r="Q61" s="19">
        <f>IFERROR(VLOOKUP($A61,[7]Feuil4!$A$23:$L$137,8,FALSE),0)</f>
        <v>0</v>
      </c>
      <c r="R61" s="19">
        <f>IFERROR(VLOOKUP($A61,[7]Feuil4!$A$23:$L$137,6,FALSE),0)</f>
        <v>0</v>
      </c>
      <c r="S61" s="19">
        <f>IFERROR(VLOOKUP($A61,[7]Feuil4!$A$23:$L$137,5,FALSE),0)</f>
        <v>0</v>
      </c>
      <c r="T61" s="19">
        <v>0</v>
      </c>
      <c r="U61" s="19">
        <f>IFERROR(VLOOKUP(B61,'[8]C1-2017'!$B$1:$Q$475,14,FALSE),0)</f>
        <v>0</v>
      </c>
      <c r="V61" s="19">
        <f>IFERROR(VLOOKUP(A61,'[9]TOTAL M10 par région'!$A$1:$J$375,8,FALSE),0)</f>
        <v>0</v>
      </c>
      <c r="W61" s="19">
        <f>IFERROR(VLOOKUP(A61,'[10]TOTAL M11M12 par région'!$A$1:$J$479,10,FALSE),0)</f>
        <v>0</v>
      </c>
      <c r="X61" s="19">
        <f>IFERROR(VLOOKUP(B61,[11]Feuil1!$A$1:$G$24,7,FALSE),0)</f>
        <v>0</v>
      </c>
      <c r="Y61" s="19"/>
      <c r="Z61" s="19">
        <f>IFERROR(VLOOKUP(A61,'[12]avec LE'!$A$1:$F$22,6,FALSE),0)</f>
        <v>0</v>
      </c>
      <c r="AA61" s="19">
        <f>IFERROR(VLOOKUP(B61,[13]total!$E$20:$F$40,2,FALSE),0)</f>
        <v>0</v>
      </c>
      <c r="AB61" s="19"/>
      <c r="AC61" s="24">
        <f t="shared" si="0"/>
        <v>0</v>
      </c>
    </row>
    <row r="62" spans="1:29" hidden="1" x14ac:dyDescent="0.25">
      <c r="A62" s="38" t="s">
        <v>1179</v>
      </c>
      <c r="B62" s="2" t="s">
        <v>1180</v>
      </c>
      <c r="C62" s="2" t="s">
        <v>85</v>
      </c>
      <c r="D62" s="2" t="s">
        <v>1038</v>
      </c>
      <c r="E62" s="19">
        <f>IFERROR(VLOOKUP(A62,[1]Montants!$A$1:$W$248,21,FALSE),0)</f>
        <v>0</v>
      </c>
      <c r="F62" s="19">
        <f>IFERROR(VLOOKUP(A62,[2]Feuil1!$A$1:$I$47,8,FALSE),0)</f>
        <v>0</v>
      </c>
      <c r="G62" s="19">
        <f>IFERROR(VLOOKUP(A62,[3]Feuil1!$A$1:$G$47,6,FALSE),0)</f>
        <v>0</v>
      </c>
      <c r="H62" s="19">
        <f>IFERROR(VLOOKUP(B62,[4]Feuil6!$A$23:$B$73,2,FALSE),0)</f>
        <v>0</v>
      </c>
      <c r="I62" s="19">
        <f>IFERROR(VLOOKUP(A62,[5]Feuil1!$A$1:$F$9,5,FALSE),0)</f>
        <v>0</v>
      </c>
      <c r="J62" s="19">
        <f>IFERROR(VLOOKUP(A62,'[6]CRB-ES'!$A$1:$V$382,19,FALSE),0)</f>
        <v>0</v>
      </c>
      <c r="K62" s="19">
        <f>IFERROR(VLOOKUP($A62,[7]Feuil4!$A$23:$L$137,10,FALSE),0)</f>
        <v>0</v>
      </c>
      <c r="L62" s="19">
        <f>IFERROR(VLOOKUP($A62,[7]Feuil4!$A$23:$L$137,9,FALSE),0)</f>
        <v>0</v>
      </c>
      <c r="M62" s="19">
        <f>IFERROR(VLOOKUP($A62,[7]Feuil4!$A$23:$L$137,4,FALSE),0)</f>
        <v>0</v>
      </c>
      <c r="N62" s="19">
        <f>IFERROR(VLOOKUP($A62,[7]Feuil4!$A$23:$L$81,3,FALSE),0)</f>
        <v>0</v>
      </c>
      <c r="O62" s="19">
        <f>IFERROR(VLOOKUP($A62,[7]Feuil4!$A$23:$L$137,2,FALSE),0)</f>
        <v>0</v>
      </c>
      <c r="P62" s="19">
        <f>IFERROR(VLOOKUP($A62,[7]Feuil4!$A$23:$L$81,7,FALSE),0)</f>
        <v>0</v>
      </c>
      <c r="Q62" s="19">
        <f>IFERROR(VLOOKUP($A62,[7]Feuil4!$A$23:$L$137,8,FALSE),0)</f>
        <v>0</v>
      </c>
      <c r="R62" s="19">
        <f>IFERROR(VLOOKUP($A62,[7]Feuil4!$A$23:$L$137,6,FALSE),0)</f>
        <v>0</v>
      </c>
      <c r="S62" s="19">
        <f>IFERROR(VLOOKUP($A62,[7]Feuil4!$A$23:$L$137,5,FALSE),0)</f>
        <v>0</v>
      </c>
      <c r="T62" s="19">
        <v>0</v>
      </c>
      <c r="U62" s="19">
        <f>IFERROR(VLOOKUP(B62,'[8]C1-2017'!$B$1:$Q$475,14,FALSE),0)</f>
        <v>0</v>
      </c>
      <c r="V62" s="19">
        <f>IFERROR(VLOOKUP(A62,'[9]TOTAL M10 par région'!$A$1:$J$375,8,FALSE),0)</f>
        <v>149276.74</v>
      </c>
      <c r="W62" s="19">
        <f>IFERROR(VLOOKUP(A62,'[10]TOTAL M11M12 par région'!$A$1:$J$479,10,FALSE),0)</f>
        <v>46053.84762639166</v>
      </c>
      <c r="X62" s="19">
        <f>IFERROR(VLOOKUP(B62,[11]Feuil1!$A$1:$G$24,7,FALSE),0)</f>
        <v>0</v>
      </c>
      <c r="Y62" s="19"/>
      <c r="Z62" s="19">
        <f>IFERROR(VLOOKUP(A62,'[12]avec LE'!$A$1:$F$22,6,FALSE),0)</f>
        <v>0</v>
      </c>
      <c r="AA62" s="19">
        <f>IFERROR(VLOOKUP(B62,[13]total!$E$20:$F$40,2,FALSE),0)</f>
        <v>0</v>
      </c>
      <c r="AB62" s="19"/>
      <c r="AC62" s="24">
        <f t="shared" si="0"/>
        <v>195330.58762639164</v>
      </c>
    </row>
    <row r="63" spans="1:29" hidden="1" x14ac:dyDescent="0.25">
      <c r="A63" s="27" t="s">
        <v>980</v>
      </c>
      <c r="B63" s="2" t="s">
        <v>981</v>
      </c>
      <c r="C63" s="2" t="s">
        <v>85</v>
      </c>
      <c r="D63" s="2" t="s">
        <v>1038</v>
      </c>
      <c r="E63" s="19">
        <f>IFERROR(VLOOKUP(A63,[1]Montants!$A$1:$W$248,21,FALSE),0)</f>
        <v>0</v>
      </c>
      <c r="F63" s="19">
        <f>IFERROR(VLOOKUP(A63,[2]Feuil1!$A$1:$I$47,8,FALSE),0)</f>
        <v>0</v>
      </c>
      <c r="G63" s="19">
        <f>IFERROR(VLOOKUP(A63,[3]Feuil1!$A$1:$G$47,6,FALSE),0)</f>
        <v>0</v>
      </c>
      <c r="H63" s="19">
        <f>IFERROR(VLOOKUP(B63,[4]Feuil6!$A$23:$B$73,2,FALSE),0)</f>
        <v>0</v>
      </c>
      <c r="I63" s="19">
        <f>IFERROR(VLOOKUP(A63,[5]Feuil1!$A$1:$F$9,5,FALSE),0)</f>
        <v>0</v>
      </c>
      <c r="J63" s="19">
        <f>IFERROR(VLOOKUP(A63,'[6]CRB-ES'!$A$1:$V$382,19,FALSE),0)</f>
        <v>0</v>
      </c>
      <c r="K63" s="19">
        <f>IFERROR(VLOOKUP($A63,[7]Feuil4!$A$23:$L$137,10,FALSE),0)</f>
        <v>0</v>
      </c>
      <c r="L63" s="19">
        <f>IFERROR(VLOOKUP($A63,[7]Feuil4!$A$23:$L$137,9,FALSE),0)</f>
        <v>0</v>
      </c>
      <c r="M63" s="19">
        <f>IFERROR(VLOOKUP($A63,[7]Feuil4!$A$23:$L$137,4,FALSE),0)</f>
        <v>0</v>
      </c>
      <c r="N63" s="19">
        <f>IFERROR(VLOOKUP($A63,[7]Feuil4!$A$23:$L$81,3,FALSE),0)</f>
        <v>0</v>
      </c>
      <c r="O63" s="19">
        <f>IFERROR(VLOOKUP($A63,[7]Feuil4!$A$23:$L$137,2,FALSE),0)</f>
        <v>0</v>
      </c>
      <c r="P63" s="19">
        <f>IFERROR(VLOOKUP($A63,[7]Feuil4!$A$23:$L$81,7,FALSE),0)</f>
        <v>0</v>
      </c>
      <c r="Q63" s="19">
        <f>IFERROR(VLOOKUP($A63,[7]Feuil4!$A$23:$L$137,8,FALSE),0)</f>
        <v>0</v>
      </c>
      <c r="R63" s="19">
        <f>IFERROR(VLOOKUP($A63,[7]Feuil4!$A$23:$L$137,6,FALSE),0)</f>
        <v>0</v>
      </c>
      <c r="S63" s="19">
        <f>IFERROR(VLOOKUP($A63,[7]Feuil4!$A$23:$L$137,5,FALSE),0)</f>
        <v>0</v>
      </c>
      <c r="T63" s="19">
        <v>0</v>
      </c>
      <c r="U63" s="19">
        <f>IFERROR(VLOOKUP(B63,'[8]C1-2017'!$B$1:$Q$475,14,FALSE),0)</f>
        <v>0</v>
      </c>
      <c r="V63" s="19">
        <f>IFERROR(VLOOKUP(A63,'[9]TOTAL M10 par région'!$A$1:$J$375,8,FALSE),0)</f>
        <v>12346.850000000006</v>
      </c>
      <c r="W63" s="19">
        <f>IFERROR(VLOOKUP(A63,'[10]TOTAL M11M12 par région'!$A$1:$J$479,10,FALSE),0)</f>
        <v>58758.169307452474</v>
      </c>
      <c r="X63" s="19">
        <f>IFERROR(VLOOKUP(B63,[11]Feuil1!$A$1:$G$24,7,FALSE),0)</f>
        <v>0</v>
      </c>
      <c r="Y63" s="19"/>
      <c r="Z63" s="19">
        <f>IFERROR(VLOOKUP(A63,'[12]avec LE'!$A$1:$F$22,6,FALSE),0)</f>
        <v>0</v>
      </c>
      <c r="AA63" s="19">
        <f>IFERROR(VLOOKUP(B63,[13]total!$E$20:$F$40,2,FALSE),0)</f>
        <v>0</v>
      </c>
      <c r="AB63" s="19"/>
      <c r="AC63" s="24">
        <f t="shared" si="0"/>
        <v>71105.019307452487</v>
      </c>
    </row>
    <row r="64" spans="1:29" hidden="1" x14ac:dyDescent="0.25">
      <c r="A64" s="2" t="s">
        <v>766</v>
      </c>
      <c r="B64" s="2" t="s">
        <v>767</v>
      </c>
      <c r="C64" s="2" t="s">
        <v>25</v>
      </c>
      <c r="D64" s="2" t="s">
        <v>1038</v>
      </c>
      <c r="E64" s="19">
        <f>IFERROR(VLOOKUP(A64,[1]Montants!$A$1:$W$248,21,FALSE),0)</f>
        <v>82345866.368807971</v>
      </c>
      <c r="F64" s="19">
        <f>IFERROR(VLOOKUP(A64,[2]Feuil1!$A$1:$I$47,8,FALSE),0)</f>
        <v>3401676.7442498016</v>
      </c>
      <c r="G64" s="19">
        <f>IFERROR(VLOOKUP(A64,[3]Feuil1!$A$1:$G$47,6,FALSE),0)</f>
        <v>850419.1860624504</v>
      </c>
      <c r="H64" s="19">
        <f>IFERROR(VLOOKUP(B64,[4]Feuil6!$A$23:$B$73,2,FALSE),0)</f>
        <v>1250000</v>
      </c>
      <c r="I64" s="19">
        <f>IFERROR(VLOOKUP(A64,[5]Feuil1!$A$1:$F$9,5,FALSE),0)</f>
        <v>1782588.0869565217</v>
      </c>
      <c r="J64" s="19">
        <f>IFERROR(VLOOKUP(A64,'[6]CRB-ES'!$A$1:$V$382,19,FALSE),0)</f>
        <v>964910.97614593315</v>
      </c>
      <c r="K64" s="19">
        <f>IFERROR(VLOOKUP($A64,[7]Feuil4!$A$23:$L$137,10,FALSE),0)</f>
        <v>0</v>
      </c>
      <c r="L64" s="19">
        <f>IFERROR(VLOOKUP($A64,[7]Feuil4!$A$23:$L$137,9,FALSE),0)</f>
        <v>104919</v>
      </c>
      <c r="M64" s="19">
        <f>IFERROR(VLOOKUP($A64,[7]Feuil4!$A$23:$L$137,4,FALSE),0)</f>
        <v>788889</v>
      </c>
      <c r="N64" s="19">
        <f>IFERROR(VLOOKUP($A64,[7]Feuil4!$A$23:$L$81,3,FALSE),0)</f>
        <v>260959</v>
      </c>
      <c r="O64" s="19">
        <f>IFERROR(VLOOKUP($A64,[7]Feuil4!$A$23:$L$137,2,FALSE),0)</f>
        <v>317208</v>
      </c>
      <c r="P64" s="19">
        <f>IFERROR(VLOOKUP($A64,[7]Feuil4!$A$23:$L$81,7,FALSE),0)</f>
        <v>0</v>
      </c>
      <c r="Q64" s="19">
        <f>IFERROR(VLOOKUP($A64,[7]Feuil4!$A$23:$L$137,8,FALSE),0)</f>
        <v>0</v>
      </c>
      <c r="R64" s="19">
        <f>IFERROR(VLOOKUP($A64,[7]Feuil4!$A$23:$L$137,6,FALSE),0)</f>
        <v>152554</v>
      </c>
      <c r="S64" s="19">
        <f>IFERROR(VLOOKUP($A64,[7]Feuil4!$A$23:$L$137,5,FALSE),0)</f>
        <v>0</v>
      </c>
      <c r="T64" s="19">
        <v>0</v>
      </c>
      <c r="U64" s="19">
        <f>IFERROR(VLOOKUP(B64,'[8]C1-2017'!$B$1:$Q$475,14,FALSE),0)</f>
        <v>16364358.78299953</v>
      </c>
      <c r="V64" s="19">
        <f>IFERROR(VLOOKUP(A64,'[9]TOTAL M10 par région'!$A$1:$J$375,8,FALSE),0)</f>
        <v>985730.9099999927</v>
      </c>
      <c r="W64" s="19">
        <f>IFERROR(VLOOKUP(A64,'[10]TOTAL M11M12 par région'!$A$1:$J$479,10,FALSE),0)</f>
        <v>2101941.5420720614</v>
      </c>
      <c r="X64" s="19">
        <f>IFERROR(VLOOKUP(B64,[11]Feuil1!$A$1:$G$24,7,FALSE),0)</f>
        <v>216643.26666666666</v>
      </c>
      <c r="Y64" s="19"/>
      <c r="Z64" s="19">
        <f>IFERROR(VLOOKUP(A64,'[12]avec LE'!$A$1:$F$22,6,FALSE),0)</f>
        <v>1207946.0099063036</v>
      </c>
      <c r="AA64" s="19">
        <f>IFERROR(VLOOKUP(B64,[13]total!$E$20:$F$40,2,FALSE),0)</f>
        <v>25500</v>
      </c>
      <c r="AB64" s="19"/>
      <c r="AC64" s="24">
        <f t="shared" si="0"/>
        <v>113122110.87386724</v>
      </c>
    </row>
    <row r="65" spans="1:29" ht="15" hidden="1" customHeight="1" x14ac:dyDescent="0.25">
      <c r="A65" s="27" t="s">
        <v>982</v>
      </c>
      <c r="B65" s="2" t="s">
        <v>983</v>
      </c>
      <c r="C65" s="2" t="s">
        <v>28</v>
      </c>
      <c r="D65" s="2" t="s">
        <v>1038</v>
      </c>
      <c r="E65" s="19">
        <f>IFERROR(VLOOKUP(A65,[1]Montants!$A$1:$W$248,21,FALSE),0)</f>
        <v>0</v>
      </c>
      <c r="F65" s="19">
        <f>IFERROR(VLOOKUP(A65,[2]Feuil1!$A$1:$I$47,8,FALSE),0)</f>
        <v>0</v>
      </c>
      <c r="G65" s="19">
        <f>IFERROR(VLOOKUP(A65,[3]Feuil1!$A$1:$G$47,6,FALSE),0)</f>
        <v>0</v>
      </c>
      <c r="H65" s="19">
        <f>IFERROR(VLOOKUP(B65,[4]Feuil6!$A$23:$B$73,2,FALSE),0)</f>
        <v>0</v>
      </c>
      <c r="I65" s="19">
        <f>IFERROR(VLOOKUP(A65,[5]Feuil1!$A$1:$F$9,5,FALSE),0)</f>
        <v>0</v>
      </c>
      <c r="J65" s="19">
        <f>IFERROR(VLOOKUP(A65,'[6]CRB-ES'!$A$1:$V$382,19,FALSE),0)</f>
        <v>0</v>
      </c>
      <c r="K65" s="19">
        <f>IFERROR(VLOOKUP($A65,[7]Feuil4!$A$23:$L$137,10,FALSE),0)</f>
        <v>0</v>
      </c>
      <c r="L65" s="19">
        <f>IFERROR(VLOOKUP($A65,[7]Feuil4!$A$23:$L$137,9,FALSE),0)</f>
        <v>0</v>
      </c>
      <c r="M65" s="19">
        <f>IFERROR(VLOOKUP($A65,[7]Feuil4!$A$23:$L$137,4,FALSE),0)</f>
        <v>0</v>
      </c>
      <c r="N65" s="19">
        <f>IFERROR(VLOOKUP($A65,[7]Feuil4!$A$23:$L$81,3,FALSE),0)</f>
        <v>0</v>
      </c>
      <c r="O65" s="19">
        <f>IFERROR(VLOOKUP($A65,[7]Feuil4!$A$23:$L$137,2,FALSE),0)</f>
        <v>0</v>
      </c>
      <c r="P65" s="19">
        <f>IFERROR(VLOOKUP($A65,[7]Feuil4!$A$23:$L$81,7,FALSE),0)</f>
        <v>0</v>
      </c>
      <c r="Q65" s="19">
        <f>IFERROR(VLOOKUP($A65,[7]Feuil4!$A$23:$L$137,8,FALSE),0)</f>
        <v>0</v>
      </c>
      <c r="R65" s="19">
        <f>IFERROR(VLOOKUP($A65,[7]Feuil4!$A$23:$L$137,6,FALSE),0)</f>
        <v>0</v>
      </c>
      <c r="S65" s="19">
        <f>IFERROR(VLOOKUP($A65,[7]Feuil4!$A$23:$L$137,5,FALSE),0)</f>
        <v>0</v>
      </c>
      <c r="T65" s="19">
        <v>0</v>
      </c>
      <c r="U65" s="19">
        <f>IFERROR(VLOOKUP(B65,'[8]C1-2017'!$B$1:$Q$475,14,FALSE),0)</f>
        <v>0</v>
      </c>
      <c r="V65" s="19">
        <f>IFERROR(VLOOKUP(A65,'[9]TOTAL M10 par région'!$A$1:$J$375,8,FALSE),0)</f>
        <v>0</v>
      </c>
      <c r="W65" s="19">
        <f>IFERROR(VLOOKUP(A65,'[10]TOTAL M11M12 par région'!$A$1:$J$479,10,FALSE),0)</f>
        <v>0</v>
      </c>
      <c r="X65" s="19">
        <f>IFERROR(VLOOKUP(B65,[11]Feuil1!$A$1:$G$24,7,FALSE),0)</f>
        <v>0</v>
      </c>
      <c r="Y65" s="19"/>
      <c r="Z65" s="19">
        <f>IFERROR(VLOOKUP(A65,'[12]avec LE'!$A$1:$F$22,6,FALSE),0)</f>
        <v>0</v>
      </c>
      <c r="AA65" s="19">
        <f>IFERROR(VLOOKUP(B65,[13]total!$E$20:$F$40,2,FALSE),0)</f>
        <v>0</v>
      </c>
      <c r="AB65" s="19"/>
      <c r="AC65" s="24">
        <f t="shared" si="0"/>
        <v>0</v>
      </c>
    </row>
    <row r="66" spans="1:29" hidden="1" x14ac:dyDescent="0.25">
      <c r="A66" s="2" t="s">
        <v>756</v>
      </c>
      <c r="B66" s="2" t="s">
        <v>757</v>
      </c>
      <c r="C66" s="2" t="s">
        <v>31</v>
      </c>
      <c r="D66" s="2" t="s">
        <v>1038</v>
      </c>
      <c r="E66" s="19">
        <f>IFERROR(VLOOKUP(A66,[1]Montants!$A$1:$W$248,21,FALSE),0)</f>
        <v>0</v>
      </c>
      <c r="F66" s="19">
        <f>IFERROR(VLOOKUP(A66,[2]Feuil1!$A$1:$I$47,8,FALSE),0)</f>
        <v>0</v>
      </c>
      <c r="G66" s="19">
        <f>IFERROR(VLOOKUP(A66,[3]Feuil1!$A$1:$G$47,6,FALSE),0)</f>
        <v>0</v>
      </c>
      <c r="H66" s="19">
        <f>IFERROR(VLOOKUP(B66,[4]Feuil6!$A$23:$B$73,2,FALSE),0)</f>
        <v>0</v>
      </c>
      <c r="I66" s="19">
        <f>IFERROR(VLOOKUP(A66,[5]Feuil1!$A$1:$F$9,5,FALSE),0)</f>
        <v>0</v>
      </c>
      <c r="J66" s="19">
        <f>IFERROR(VLOOKUP(A66,'[6]CRB-ES'!$A$1:$V$382,19,FALSE),0)</f>
        <v>0</v>
      </c>
      <c r="K66" s="19">
        <f>IFERROR(VLOOKUP($A66,[7]Feuil4!$A$23:$L$137,10,FALSE),0)</f>
        <v>0</v>
      </c>
      <c r="L66" s="19">
        <f>IFERROR(VLOOKUP($A66,[7]Feuil4!$A$23:$L$137,9,FALSE),0)</f>
        <v>0</v>
      </c>
      <c r="M66" s="19">
        <f>IFERROR(VLOOKUP($A66,[7]Feuil4!$A$23:$L$137,4,FALSE),0)</f>
        <v>0</v>
      </c>
      <c r="N66" s="19">
        <f>IFERROR(VLOOKUP($A66,[7]Feuil4!$A$23:$L$81,3,FALSE),0)</f>
        <v>0</v>
      </c>
      <c r="O66" s="19">
        <f>IFERROR(VLOOKUP($A66,[7]Feuil4!$A$23:$L$137,2,FALSE),0)</f>
        <v>0</v>
      </c>
      <c r="P66" s="19">
        <f>IFERROR(VLOOKUP($A66,[7]Feuil4!$A$23:$L$81,7,FALSE),0)</f>
        <v>0</v>
      </c>
      <c r="Q66" s="19">
        <f>IFERROR(VLOOKUP($A66,[7]Feuil4!$A$23:$L$137,8,FALSE),0)</f>
        <v>0</v>
      </c>
      <c r="R66" s="19">
        <f>IFERROR(VLOOKUP($A66,[7]Feuil4!$A$23:$L$137,6,FALSE),0)</f>
        <v>0</v>
      </c>
      <c r="S66" s="19">
        <f>IFERROR(VLOOKUP($A66,[7]Feuil4!$A$23:$L$137,5,FALSE),0)</f>
        <v>0</v>
      </c>
      <c r="T66" s="19">
        <v>0</v>
      </c>
      <c r="U66" s="19">
        <f>IFERROR(VLOOKUP(B66,'[8]C1-2017'!$B$1:$Q$475,14,FALSE),0)</f>
        <v>35352.31852310049</v>
      </c>
      <c r="V66" s="19">
        <f>IFERROR(VLOOKUP(A66,'[9]TOTAL M10 par région'!$A$1:$J$375,8,FALSE),0)</f>
        <v>196478.89599999995</v>
      </c>
      <c r="W66" s="19">
        <f>IFERROR(VLOOKUP(A66,'[10]TOTAL M11M12 par région'!$A$1:$J$479,10,FALSE),0)</f>
        <v>285154.51671705191</v>
      </c>
      <c r="X66" s="19">
        <f>IFERROR(VLOOKUP(B66,[11]Feuil1!$A$1:$G$24,7,FALSE),0)</f>
        <v>0</v>
      </c>
      <c r="Y66" s="19"/>
      <c r="Z66" s="19">
        <f>IFERROR(VLOOKUP(A66,'[12]avec LE'!$A$1:$F$22,6,FALSE),0)</f>
        <v>0</v>
      </c>
      <c r="AA66" s="19">
        <f>IFERROR(VLOOKUP(B66,[13]total!$E$20:$F$40,2,FALSE),0)</f>
        <v>0</v>
      </c>
      <c r="AB66" s="19"/>
      <c r="AC66" s="24">
        <f t="shared" si="0"/>
        <v>516985.73124015238</v>
      </c>
    </row>
    <row r="67" spans="1:29" hidden="1" x14ac:dyDescent="0.25">
      <c r="A67" s="27" t="s">
        <v>984</v>
      </c>
      <c r="B67" s="2" t="s">
        <v>985</v>
      </c>
      <c r="C67" s="2" t="s">
        <v>85</v>
      </c>
      <c r="D67" s="2" t="s">
        <v>1038</v>
      </c>
      <c r="E67" s="19">
        <f>IFERROR(VLOOKUP(A67,[1]Montants!$A$1:$W$248,21,FALSE),0)</f>
        <v>0</v>
      </c>
      <c r="F67" s="19">
        <f>IFERROR(VLOOKUP(A67,[2]Feuil1!$A$1:$I$47,8,FALSE),0)</f>
        <v>0</v>
      </c>
      <c r="G67" s="19">
        <f>IFERROR(VLOOKUP(A67,[3]Feuil1!$A$1:$G$47,6,FALSE),0)</f>
        <v>0</v>
      </c>
      <c r="H67" s="19">
        <f>IFERROR(VLOOKUP(B67,[4]Feuil6!$A$23:$B$73,2,FALSE),0)</f>
        <v>0</v>
      </c>
      <c r="I67" s="19">
        <f>IFERROR(VLOOKUP(A67,[5]Feuil1!$A$1:$F$9,5,FALSE),0)</f>
        <v>0</v>
      </c>
      <c r="J67" s="19">
        <f>IFERROR(VLOOKUP(A67,'[6]CRB-ES'!$A$1:$V$382,19,FALSE),0)</f>
        <v>0</v>
      </c>
      <c r="K67" s="19">
        <f>IFERROR(VLOOKUP($A67,[7]Feuil4!$A$23:$L$137,10,FALSE),0)</f>
        <v>0</v>
      </c>
      <c r="L67" s="19">
        <f>IFERROR(VLOOKUP($A67,[7]Feuil4!$A$23:$L$137,9,FALSE),0)</f>
        <v>0</v>
      </c>
      <c r="M67" s="19">
        <f>IFERROR(VLOOKUP($A67,[7]Feuil4!$A$23:$L$137,4,FALSE),0)</f>
        <v>0</v>
      </c>
      <c r="N67" s="19">
        <f>IFERROR(VLOOKUP($A67,[7]Feuil4!$A$23:$L$81,3,FALSE),0)</f>
        <v>0</v>
      </c>
      <c r="O67" s="19">
        <f>IFERROR(VLOOKUP($A67,[7]Feuil4!$A$23:$L$137,2,FALSE),0)</f>
        <v>0</v>
      </c>
      <c r="P67" s="19">
        <f>IFERROR(VLOOKUP($A67,[7]Feuil4!$A$23:$L$81,7,FALSE),0)</f>
        <v>0</v>
      </c>
      <c r="Q67" s="19">
        <f>IFERROR(VLOOKUP($A67,[7]Feuil4!$A$23:$L$137,8,FALSE),0)</f>
        <v>0</v>
      </c>
      <c r="R67" s="19">
        <f>IFERROR(VLOOKUP($A67,[7]Feuil4!$A$23:$L$137,6,FALSE),0)</f>
        <v>0</v>
      </c>
      <c r="S67" s="19">
        <f>IFERROR(VLOOKUP($A67,[7]Feuil4!$A$23:$L$137,5,FALSE),0)</f>
        <v>0</v>
      </c>
      <c r="T67" s="19">
        <v>0</v>
      </c>
      <c r="U67" s="19">
        <f>IFERROR(VLOOKUP(B67,'[8]C1-2017'!$B$1:$Q$475,14,FALSE),0)</f>
        <v>0</v>
      </c>
      <c r="V67" s="19">
        <f>IFERROR(VLOOKUP(A67,'[9]TOTAL M10 par région'!$A$1:$J$375,8,FALSE),0)</f>
        <v>2674.4620000000068</v>
      </c>
      <c r="W67" s="19">
        <f>IFERROR(VLOOKUP(A67,'[10]TOTAL M11M12 par région'!$A$1:$J$479,10,FALSE),0)</f>
        <v>7859.0374621710353</v>
      </c>
      <c r="X67" s="19">
        <f>IFERROR(VLOOKUP(B67,[11]Feuil1!$A$1:$G$24,7,FALSE),0)</f>
        <v>0</v>
      </c>
      <c r="Y67" s="19"/>
      <c r="Z67" s="19">
        <f>IFERROR(VLOOKUP(A67,'[12]avec LE'!$A$1:$F$22,6,FALSE),0)</f>
        <v>0</v>
      </c>
      <c r="AA67" s="19">
        <f>IFERROR(VLOOKUP(B67,[13]total!$E$20:$F$40,2,FALSE),0)</f>
        <v>0</v>
      </c>
      <c r="AB67" s="19"/>
      <c r="AC67" s="24">
        <f t="shared" ref="AC67:AC130" si="1">SUM(E67:AB67)</f>
        <v>10533.499462171043</v>
      </c>
    </row>
    <row r="68" spans="1:29" hidden="1" x14ac:dyDescent="0.25">
      <c r="A68" s="2" t="s">
        <v>774</v>
      </c>
      <c r="B68" s="2" t="s">
        <v>775</v>
      </c>
      <c r="C68" s="2" t="s">
        <v>28</v>
      </c>
      <c r="D68" s="2" t="s">
        <v>1038</v>
      </c>
      <c r="E68" s="19">
        <f>IFERROR(VLOOKUP(A68,[1]Montants!$A$1:$W$248,21,FALSE),0)</f>
        <v>0</v>
      </c>
      <c r="F68" s="19">
        <f>IFERROR(VLOOKUP(A68,[2]Feuil1!$A$1:$I$47,8,FALSE),0)</f>
        <v>0</v>
      </c>
      <c r="G68" s="19">
        <f>IFERROR(VLOOKUP(A68,[3]Feuil1!$A$1:$G$47,6,FALSE),0)</f>
        <v>0</v>
      </c>
      <c r="H68" s="19">
        <f>IFERROR(VLOOKUP(B68,[4]Feuil6!$A$23:$B$73,2,FALSE),0)</f>
        <v>0</v>
      </c>
      <c r="I68" s="19">
        <f>IFERROR(VLOOKUP(A68,[5]Feuil1!$A$1:$F$9,5,FALSE),0)</f>
        <v>0</v>
      </c>
      <c r="J68" s="19">
        <f>IFERROR(VLOOKUP(A68,'[6]CRB-ES'!$A$1:$V$382,19,FALSE),0)</f>
        <v>0</v>
      </c>
      <c r="K68" s="19">
        <f>IFERROR(VLOOKUP($A68,[7]Feuil4!$A$23:$L$137,10,FALSE),0)</f>
        <v>0</v>
      </c>
      <c r="L68" s="19">
        <f>IFERROR(VLOOKUP($A68,[7]Feuil4!$A$23:$L$137,9,FALSE),0)</f>
        <v>0</v>
      </c>
      <c r="M68" s="19">
        <f>IFERROR(VLOOKUP($A68,[7]Feuil4!$A$23:$L$137,4,FALSE),0)</f>
        <v>0</v>
      </c>
      <c r="N68" s="19">
        <f>IFERROR(VLOOKUP($A68,[7]Feuil4!$A$23:$L$81,3,FALSE),0)</f>
        <v>0</v>
      </c>
      <c r="O68" s="19">
        <f>IFERROR(VLOOKUP($A68,[7]Feuil4!$A$23:$L$137,2,FALSE),0)</f>
        <v>0</v>
      </c>
      <c r="P68" s="19">
        <f>IFERROR(VLOOKUP($A68,[7]Feuil4!$A$23:$L$81,7,FALSE),0)</f>
        <v>0</v>
      </c>
      <c r="Q68" s="19">
        <f>IFERROR(VLOOKUP($A68,[7]Feuil4!$A$23:$L$137,8,FALSE),0)</f>
        <v>0</v>
      </c>
      <c r="R68" s="19">
        <f>IFERROR(VLOOKUP($A68,[7]Feuil4!$A$23:$L$137,6,FALSE),0)</f>
        <v>0</v>
      </c>
      <c r="S68" s="19">
        <f>IFERROR(VLOOKUP($A68,[7]Feuil4!$A$23:$L$137,5,FALSE),0)</f>
        <v>0</v>
      </c>
      <c r="T68" s="19">
        <v>0</v>
      </c>
      <c r="U68" s="19">
        <f>IFERROR(VLOOKUP(B68,'[8]C1-2017'!$B$1:$Q$475,14,FALSE),0)</f>
        <v>0</v>
      </c>
      <c r="V68" s="19">
        <f>IFERROR(VLOOKUP(A68,'[9]TOTAL M10 par région'!$A$1:$J$375,8,FALSE),0)</f>
        <v>9384.8300000000163</v>
      </c>
      <c r="W68" s="19">
        <f>IFERROR(VLOOKUP(A68,'[10]TOTAL M11M12 par région'!$A$1:$J$479,10,FALSE),0)</f>
        <v>28504.832660049939</v>
      </c>
      <c r="X68" s="19">
        <f>IFERROR(VLOOKUP(B68,[11]Feuil1!$A$1:$G$24,7,FALSE),0)</f>
        <v>0</v>
      </c>
      <c r="Y68" s="19"/>
      <c r="Z68" s="19">
        <f>IFERROR(VLOOKUP(A68,'[12]avec LE'!$A$1:$F$22,6,FALSE),0)</f>
        <v>0</v>
      </c>
      <c r="AA68" s="19">
        <f>IFERROR(VLOOKUP(B68,[13]total!$E$20:$F$40,2,FALSE),0)</f>
        <v>0</v>
      </c>
      <c r="AB68" s="19"/>
      <c r="AC68" s="24">
        <f t="shared" si="1"/>
        <v>37889.662660049959</v>
      </c>
    </row>
    <row r="69" spans="1:29" hidden="1" x14ac:dyDescent="0.25">
      <c r="A69" s="2" t="s">
        <v>768</v>
      </c>
      <c r="B69" s="2" t="s">
        <v>769</v>
      </c>
      <c r="C69" s="2" t="s">
        <v>85</v>
      </c>
      <c r="D69" s="2" t="s">
        <v>1038</v>
      </c>
      <c r="E69" s="19">
        <f>IFERROR(VLOOKUP(A69,[1]Montants!$A$1:$W$248,21,FALSE),0)</f>
        <v>0</v>
      </c>
      <c r="F69" s="19">
        <f>IFERROR(VLOOKUP(A69,[2]Feuil1!$A$1:$I$47,8,FALSE),0)</f>
        <v>0</v>
      </c>
      <c r="G69" s="19">
        <f>IFERROR(VLOOKUP(A69,[3]Feuil1!$A$1:$G$47,6,FALSE),0)</f>
        <v>0</v>
      </c>
      <c r="H69" s="19">
        <f>IFERROR(VLOOKUP(B69,[4]Feuil6!$A$23:$B$73,2,FALSE),0)</f>
        <v>0</v>
      </c>
      <c r="I69" s="19">
        <f>IFERROR(VLOOKUP(A69,[5]Feuil1!$A$1:$F$9,5,FALSE),0)</f>
        <v>0</v>
      </c>
      <c r="J69" s="19">
        <f>IFERROR(VLOOKUP(A69,'[6]CRB-ES'!$A$1:$V$382,19,FALSE),0)</f>
        <v>0</v>
      </c>
      <c r="K69" s="19">
        <f>IFERROR(VLOOKUP($A69,[7]Feuil4!$A$23:$L$137,10,FALSE),0)</f>
        <v>0</v>
      </c>
      <c r="L69" s="19">
        <f>IFERROR(VLOOKUP($A69,[7]Feuil4!$A$23:$L$137,9,FALSE),0)</f>
        <v>0</v>
      </c>
      <c r="M69" s="19">
        <f>IFERROR(VLOOKUP($A69,[7]Feuil4!$A$23:$L$137,4,FALSE),0)</f>
        <v>0</v>
      </c>
      <c r="N69" s="19">
        <f>IFERROR(VLOOKUP($A69,[7]Feuil4!$A$23:$L$81,3,FALSE),0)</f>
        <v>0</v>
      </c>
      <c r="O69" s="19">
        <f>IFERROR(VLOOKUP($A69,[7]Feuil4!$A$23:$L$137,2,FALSE),0)</f>
        <v>0</v>
      </c>
      <c r="P69" s="19">
        <f>IFERROR(VLOOKUP($A69,[7]Feuil4!$A$23:$L$81,7,FALSE),0)</f>
        <v>0</v>
      </c>
      <c r="Q69" s="19">
        <f>IFERROR(VLOOKUP($A69,[7]Feuil4!$A$23:$L$137,8,FALSE),0)</f>
        <v>0</v>
      </c>
      <c r="R69" s="19">
        <f>IFERROR(VLOOKUP($A69,[7]Feuil4!$A$23:$L$137,6,FALSE),0)</f>
        <v>0</v>
      </c>
      <c r="S69" s="19">
        <f>IFERROR(VLOOKUP($A69,[7]Feuil4!$A$23:$L$137,5,FALSE),0)</f>
        <v>0</v>
      </c>
      <c r="T69" s="19">
        <v>0</v>
      </c>
      <c r="U69" s="19">
        <f>IFERROR(VLOOKUP(B69,'[8]C1-2017'!$B$1:$Q$475,14,FALSE),0)</f>
        <v>0</v>
      </c>
      <c r="V69" s="19">
        <f>IFERROR(VLOOKUP(A69,'[9]TOTAL M10 par région'!$A$1:$J$375,8,FALSE),0)</f>
        <v>32895.31</v>
      </c>
      <c r="W69" s="19">
        <f>IFERROR(VLOOKUP(A69,'[10]TOTAL M11M12 par région'!$A$1:$J$479,10,FALSE),0)</f>
        <v>68040.046755391915</v>
      </c>
      <c r="X69" s="19">
        <f>IFERROR(VLOOKUP(B69,[11]Feuil1!$A$1:$G$24,7,FALSE),0)</f>
        <v>0</v>
      </c>
      <c r="Y69" s="19"/>
      <c r="Z69" s="19">
        <f>IFERROR(VLOOKUP(A69,'[12]avec LE'!$A$1:$F$22,6,FALSE),0)</f>
        <v>0</v>
      </c>
      <c r="AA69" s="19">
        <f>IFERROR(VLOOKUP(B69,[13]total!$E$20:$F$40,2,FALSE),0)</f>
        <v>0</v>
      </c>
      <c r="AB69" s="19"/>
      <c r="AC69" s="24">
        <f t="shared" si="1"/>
        <v>100935.35675539191</v>
      </c>
    </row>
    <row r="70" spans="1:29" hidden="1" x14ac:dyDescent="0.25">
      <c r="A70" s="2" t="s">
        <v>728</v>
      </c>
      <c r="B70" s="2" t="s">
        <v>729</v>
      </c>
      <c r="C70" s="2" t="s">
        <v>28</v>
      </c>
      <c r="D70" s="2" t="s">
        <v>1038</v>
      </c>
      <c r="E70" s="19">
        <f>IFERROR(VLOOKUP(A70,[1]Montants!$A$1:$W$248,21,FALSE),0)</f>
        <v>2381395.8988080737</v>
      </c>
      <c r="F70" s="19">
        <f>IFERROR(VLOOKUP(A70,[2]Feuil1!$A$1:$I$47,8,FALSE),0)</f>
        <v>0</v>
      </c>
      <c r="G70" s="19">
        <f>IFERROR(VLOOKUP(A70,[3]Feuil1!$A$1:$G$47,6,FALSE),0)</f>
        <v>0</v>
      </c>
      <c r="H70" s="19">
        <f>IFERROR(VLOOKUP(B70,[4]Feuil6!$A$23:$B$73,2,FALSE),0)</f>
        <v>0</v>
      </c>
      <c r="I70" s="19">
        <f>IFERROR(VLOOKUP(A70,[5]Feuil1!$A$1:$F$9,5,FALSE),0)</f>
        <v>0</v>
      </c>
      <c r="J70" s="19">
        <f>IFERROR(VLOOKUP(A70,'[6]CRB-ES'!$A$1:$V$382,19,FALSE),0)</f>
        <v>0</v>
      </c>
      <c r="K70" s="19">
        <f>IFERROR(VLOOKUP($A70,[7]Feuil4!$A$23:$L$137,10,FALSE),0)</f>
        <v>0</v>
      </c>
      <c r="L70" s="19">
        <f>IFERROR(VLOOKUP($A70,[7]Feuil4!$A$23:$L$137,9,FALSE),0)</f>
        <v>0</v>
      </c>
      <c r="M70" s="19">
        <f>IFERROR(VLOOKUP($A70,[7]Feuil4!$A$23:$L$137,4,FALSE),0)</f>
        <v>0</v>
      </c>
      <c r="N70" s="19">
        <f>IFERROR(VLOOKUP($A70,[7]Feuil4!$A$23:$L$81,3,FALSE),0)</f>
        <v>0</v>
      </c>
      <c r="O70" s="19">
        <f>IFERROR(VLOOKUP($A70,[7]Feuil4!$A$23:$L$137,2,FALSE),0)</f>
        <v>0</v>
      </c>
      <c r="P70" s="19">
        <f>IFERROR(VLOOKUP($A70,[7]Feuil4!$A$23:$L$81,7,FALSE),0)</f>
        <v>0</v>
      </c>
      <c r="Q70" s="19">
        <f>IFERROR(VLOOKUP($A70,[7]Feuil4!$A$23:$L$137,8,FALSE),0)</f>
        <v>0</v>
      </c>
      <c r="R70" s="19">
        <f>IFERROR(VLOOKUP($A70,[7]Feuil4!$A$23:$L$137,6,FALSE),0)</f>
        <v>0</v>
      </c>
      <c r="S70" s="19">
        <f>IFERROR(VLOOKUP($A70,[7]Feuil4!$A$23:$L$137,5,FALSE),0)</f>
        <v>0</v>
      </c>
      <c r="T70" s="19">
        <v>0</v>
      </c>
      <c r="U70" s="19">
        <f>IFERROR(VLOOKUP(B70,'[8]C1-2017'!$B$1:$Q$475,14,FALSE),0)</f>
        <v>0</v>
      </c>
      <c r="V70" s="19">
        <f>IFERROR(VLOOKUP(A70,'[9]TOTAL M10 par région'!$A$1:$J$375,8,FALSE),0)</f>
        <v>3853.726999999999</v>
      </c>
      <c r="W70" s="19">
        <f>IFERROR(VLOOKUP(A70,'[10]TOTAL M11M12 par région'!$A$1:$J$479,10,FALSE),0)</f>
        <v>21397.412959783978</v>
      </c>
      <c r="X70" s="19">
        <f>IFERROR(VLOOKUP(B70,[11]Feuil1!$A$1:$G$24,7,FALSE),0)</f>
        <v>0</v>
      </c>
      <c r="Y70" s="19"/>
      <c r="Z70" s="19">
        <f>IFERROR(VLOOKUP(A70,'[12]avec LE'!$A$1:$F$22,6,FALSE),0)</f>
        <v>0</v>
      </c>
      <c r="AA70" s="19">
        <f>IFERROR(VLOOKUP(B70,[13]total!$E$20:$F$40,2,FALSE),0)</f>
        <v>0</v>
      </c>
      <c r="AB70" s="19"/>
      <c r="AC70" s="24">
        <f t="shared" si="1"/>
        <v>2406647.0387678575</v>
      </c>
    </row>
    <row r="71" spans="1:29" hidden="1" x14ac:dyDescent="0.25">
      <c r="A71" s="2" t="s">
        <v>1181</v>
      </c>
      <c r="B71" s="2" t="s">
        <v>1182</v>
      </c>
      <c r="C71" s="2" t="s">
        <v>85</v>
      </c>
      <c r="D71" s="2" t="s">
        <v>1038</v>
      </c>
      <c r="E71" s="19">
        <f>IFERROR(VLOOKUP(A71,[1]Montants!$A$1:$W$248,21,FALSE),0)</f>
        <v>0</v>
      </c>
      <c r="F71" s="19">
        <f>IFERROR(VLOOKUP(A71,[2]Feuil1!$A$1:$I$47,8,FALSE),0)</f>
        <v>0</v>
      </c>
      <c r="G71" s="19">
        <f>IFERROR(VLOOKUP(A71,[3]Feuil1!$A$1:$G$47,6,FALSE),0)</f>
        <v>0</v>
      </c>
      <c r="H71" s="19">
        <f>IFERROR(VLOOKUP(B71,[4]Feuil6!$A$23:$B$73,2,FALSE),0)</f>
        <v>0</v>
      </c>
      <c r="I71" s="19">
        <f>IFERROR(VLOOKUP(A71,[5]Feuil1!$A$1:$F$9,5,FALSE),0)</f>
        <v>0</v>
      </c>
      <c r="J71" s="19">
        <f>IFERROR(VLOOKUP(A71,'[6]CRB-ES'!$A$1:$V$382,19,FALSE),0)</f>
        <v>0</v>
      </c>
      <c r="K71" s="19">
        <f>IFERROR(VLOOKUP($A71,[7]Feuil4!$A$23:$L$137,10,FALSE),0)</f>
        <v>0</v>
      </c>
      <c r="L71" s="19">
        <f>IFERROR(VLOOKUP($A71,[7]Feuil4!$A$23:$L$137,9,FALSE),0)</f>
        <v>0</v>
      </c>
      <c r="M71" s="19">
        <f>IFERROR(VLOOKUP($A71,[7]Feuil4!$A$23:$L$137,4,FALSE),0)</f>
        <v>0</v>
      </c>
      <c r="N71" s="19">
        <f>IFERROR(VLOOKUP($A71,[7]Feuil4!$A$23:$L$81,3,FALSE),0)</f>
        <v>0</v>
      </c>
      <c r="O71" s="19">
        <f>IFERROR(VLOOKUP($A71,[7]Feuil4!$A$23:$L$137,2,FALSE),0)</f>
        <v>0</v>
      </c>
      <c r="P71" s="19">
        <f>IFERROR(VLOOKUP($A71,[7]Feuil4!$A$23:$L$81,7,FALSE),0)</f>
        <v>0</v>
      </c>
      <c r="Q71" s="19">
        <f>IFERROR(VLOOKUP($A71,[7]Feuil4!$A$23:$L$137,8,FALSE),0)</f>
        <v>0</v>
      </c>
      <c r="R71" s="19">
        <f>IFERROR(VLOOKUP($A71,[7]Feuil4!$A$23:$L$137,6,FALSE),0)</f>
        <v>0</v>
      </c>
      <c r="S71" s="19">
        <f>IFERROR(VLOOKUP($A71,[7]Feuil4!$A$23:$L$137,5,FALSE),0)</f>
        <v>0</v>
      </c>
      <c r="T71" s="19">
        <v>0</v>
      </c>
      <c r="U71" s="19">
        <f>IFERROR(VLOOKUP(B71,'[8]C1-2017'!$B$1:$Q$475,14,FALSE),0)</f>
        <v>0</v>
      </c>
      <c r="V71" s="19">
        <f>IFERROR(VLOOKUP(A71,'[9]TOTAL M10 par région'!$A$1:$J$375,8,FALSE),0)</f>
        <v>1632.652</v>
      </c>
      <c r="W71" s="19">
        <f>IFERROR(VLOOKUP(A71,'[10]TOTAL M11M12 par région'!$A$1:$J$479,10,FALSE),0)</f>
        <v>0</v>
      </c>
      <c r="X71" s="19">
        <f>IFERROR(VLOOKUP(B71,[11]Feuil1!$A$1:$G$24,7,FALSE),0)</f>
        <v>0</v>
      </c>
      <c r="Y71" s="19"/>
      <c r="Z71" s="19">
        <f>IFERROR(VLOOKUP(A71,'[12]avec LE'!$A$1:$F$22,6,FALSE),0)</f>
        <v>0</v>
      </c>
      <c r="AA71" s="19">
        <f>IFERROR(VLOOKUP(B71,[13]total!$E$20:$F$40,2,FALSE),0)</f>
        <v>0</v>
      </c>
      <c r="AB71" s="19"/>
      <c r="AC71" s="24">
        <f t="shared" si="1"/>
        <v>1632.652</v>
      </c>
    </row>
    <row r="72" spans="1:29" hidden="1" x14ac:dyDescent="0.25">
      <c r="A72" s="27" t="s">
        <v>721</v>
      </c>
      <c r="B72" s="2" t="s">
        <v>986</v>
      </c>
      <c r="C72" s="2" t="s">
        <v>31</v>
      </c>
      <c r="D72" s="2" t="s">
        <v>1038</v>
      </c>
      <c r="E72" s="19">
        <f>IFERROR(VLOOKUP(A72,[1]Montants!$A$1:$W$248,21,FALSE),0)</f>
        <v>642224.63902982068</v>
      </c>
      <c r="F72" s="19">
        <f>IFERROR(VLOOKUP(A72,[2]Feuil1!$A$1:$I$47,8,FALSE),0)</f>
        <v>0</v>
      </c>
      <c r="G72" s="19">
        <f>IFERROR(VLOOKUP(A72,[3]Feuil1!$A$1:$G$47,6,FALSE),0)</f>
        <v>0</v>
      </c>
      <c r="H72" s="19">
        <f>IFERROR(VLOOKUP(B72,[4]Feuil6!$A$23:$B$73,2,FALSE),0)</f>
        <v>0</v>
      </c>
      <c r="I72" s="19">
        <f>IFERROR(VLOOKUP(A72,[5]Feuil1!$A$1:$F$9,5,FALSE),0)</f>
        <v>0</v>
      </c>
      <c r="J72" s="19">
        <f>IFERROR(VLOOKUP(A72,'[6]CRB-ES'!$A$1:$V$382,19,FALSE),0)</f>
        <v>0</v>
      </c>
      <c r="K72" s="19">
        <f>IFERROR(VLOOKUP($A72,[7]Feuil4!$A$23:$L$137,10,FALSE),0)</f>
        <v>0</v>
      </c>
      <c r="L72" s="19">
        <f>IFERROR(VLOOKUP($A72,[7]Feuil4!$A$23:$L$137,9,FALSE),0)</f>
        <v>0</v>
      </c>
      <c r="M72" s="19">
        <f>IFERROR(VLOOKUP($A72,[7]Feuil4!$A$23:$L$137,4,FALSE),0)</f>
        <v>0</v>
      </c>
      <c r="N72" s="19">
        <f>IFERROR(VLOOKUP($A72,[7]Feuil4!$A$23:$L$81,3,FALSE),0)</f>
        <v>0</v>
      </c>
      <c r="O72" s="19">
        <f>IFERROR(VLOOKUP($A72,[7]Feuil4!$A$23:$L$137,2,FALSE),0)</f>
        <v>0</v>
      </c>
      <c r="P72" s="19">
        <f>IFERROR(VLOOKUP($A72,[7]Feuil4!$A$23:$L$81,7,FALSE),0)</f>
        <v>0</v>
      </c>
      <c r="Q72" s="19">
        <f>IFERROR(VLOOKUP($A72,[7]Feuil4!$A$23:$L$137,8,FALSE),0)</f>
        <v>0</v>
      </c>
      <c r="R72" s="19">
        <f>IFERROR(VLOOKUP($A72,[7]Feuil4!$A$23:$L$137,6,FALSE),0)</f>
        <v>0</v>
      </c>
      <c r="S72" s="19">
        <f>IFERROR(VLOOKUP($A72,[7]Feuil4!$A$23:$L$137,5,FALSE),0)</f>
        <v>0</v>
      </c>
      <c r="T72" s="19">
        <v>0</v>
      </c>
      <c r="U72" s="19">
        <f>IFERROR(VLOOKUP(B72,'[8]C1-2017'!$B$1:$Q$475,14,FALSE),0)</f>
        <v>151151.20545375725</v>
      </c>
      <c r="V72" s="19">
        <f>IFERROR(VLOOKUP(A72,'[9]TOTAL M10 par région'!$A$1:$J$375,8,FALSE),0)</f>
        <v>154568.29400000017</v>
      </c>
      <c r="W72" s="19">
        <f>IFERROR(VLOOKUP(A72,'[10]TOTAL M11M12 par région'!$A$1:$J$479,10,FALSE),0)</f>
        <v>216117.15196289867</v>
      </c>
      <c r="X72" s="19">
        <f>IFERROR(VLOOKUP(B72,[11]Feuil1!$A$1:$G$24,7,FALSE),0)</f>
        <v>0</v>
      </c>
      <c r="Y72" s="19"/>
      <c r="Z72" s="19">
        <f>IFERROR(VLOOKUP(A72,'[12]avec LE'!$A$1:$F$22,6,FALSE),0)</f>
        <v>0</v>
      </c>
      <c r="AA72" s="19">
        <f>IFERROR(VLOOKUP(B72,[13]total!$E$20:$F$40,2,FALSE),0)</f>
        <v>0</v>
      </c>
      <c r="AB72" s="19"/>
      <c r="AC72" s="24">
        <f t="shared" si="1"/>
        <v>1164061.2904464768</v>
      </c>
    </row>
    <row r="73" spans="1:29" hidden="1" x14ac:dyDescent="0.25">
      <c r="A73" s="27" t="s">
        <v>987</v>
      </c>
      <c r="B73" s="2" t="s">
        <v>1022</v>
      </c>
      <c r="C73" s="2" t="s">
        <v>85</v>
      </c>
      <c r="D73" s="2" t="s">
        <v>1038</v>
      </c>
      <c r="E73" s="19">
        <f>IFERROR(VLOOKUP(A73,[1]Montants!$A$1:$W$248,21,FALSE),0)</f>
        <v>0</v>
      </c>
      <c r="F73" s="19">
        <f>IFERROR(VLOOKUP(A73,[2]Feuil1!$A$1:$I$47,8,FALSE),0)</f>
        <v>0</v>
      </c>
      <c r="G73" s="19">
        <f>IFERROR(VLOOKUP(A73,[3]Feuil1!$A$1:$G$47,6,FALSE),0)</f>
        <v>0</v>
      </c>
      <c r="H73" s="19">
        <f>IFERROR(VLOOKUP(B73,[4]Feuil6!$A$23:$B$73,2,FALSE),0)</f>
        <v>0</v>
      </c>
      <c r="I73" s="19">
        <f>IFERROR(VLOOKUP(A73,[5]Feuil1!$A$1:$F$9,5,FALSE),0)</f>
        <v>0</v>
      </c>
      <c r="J73" s="19">
        <f>IFERROR(VLOOKUP(A73,'[6]CRB-ES'!$A$1:$V$382,19,FALSE),0)</f>
        <v>0</v>
      </c>
      <c r="K73" s="19">
        <f>IFERROR(VLOOKUP($A73,[7]Feuil4!$A$23:$L$137,10,FALSE),0)</f>
        <v>0</v>
      </c>
      <c r="L73" s="19">
        <f>IFERROR(VLOOKUP($A73,[7]Feuil4!$A$23:$L$137,9,FALSE),0)</f>
        <v>0</v>
      </c>
      <c r="M73" s="19">
        <f>IFERROR(VLOOKUP($A73,[7]Feuil4!$A$23:$L$137,4,FALSE),0)</f>
        <v>0</v>
      </c>
      <c r="N73" s="19">
        <f>IFERROR(VLOOKUP($A73,[7]Feuil4!$A$23:$L$81,3,FALSE),0)</f>
        <v>0</v>
      </c>
      <c r="O73" s="19">
        <f>IFERROR(VLOOKUP($A73,[7]Feuil4!$A$23:$L$137,2,FALSE),0)</f>
        <v>0</v>
      </c>
      <c r="P73" s="19">
        <f>IFERROR(VLOOKUP($A73,[7]Feuil4!$A$23:$L$81,7,FALSE),0)</f>
        <v>0</v>
      </c>
      <c r="Q73" s="19">
        <f>IFERROR(VLOOKUP($A73,[7]Feuil4!$A$23:$L$137,8,FALSE),0)</f>
        <v>0</v>
      </c>
      <c r="R73" s="19">
        <f>IFERROR(VLOOKUP($A73,[7]Feuil4!$A$23:$L$137,6,FALSE),0)</f>
        <v>0</v>
      </c>
      <c r="S73" s="19">
        <f>IFERROR(VLOOKUP($A73,[7]Feuil4!$A$23:$L$137,5,FALSE),0)</f>
        <v>0</v>
      </c>
      <c r="T73" s="19">
        <v>0</v>
      </c>
      <c r="U73" s="19">
        <f>IFERROR(VLOOKUP(B73,'[8]C1-2017'!$B$1:$Q$475,14,FALSE),0)</f>
        <v>0</v>
      </c>
      <c r="V73" s="19">
        <f>IFERROR(VLOOKUP(A73,'[9]TOTAL M10 par région'!$A$1:$J$375,8,FALSE),0)</f>
        <v>30203.190000000002</v>
      </c>
      <c r="W73" s="19">
        <f>IFERROR(VLOOKUP(A73,'[10]TOTAL M11M12 par région'!$A$1:$J$479,10,FALSE),0)</f>
        <v>35229.527352381388</v>
      </c>
      <c r="X73" s="19">
        <f>IFERROR(VLOOKUP(B73,[11]Feuil1!$A$1:$G$24,7,FALSE),0)</f>
        <v>0</v>
      </c>
      <c r="Y73" s="19"/>
      <c r="Z73" s="19">
        <f>IFERROR(VLOOKUP(A73,'[12]avec LE'!$A$1:$F$22,6,FALSE),0)</f>
        <v>0</v>
      </c>
      <c r="AA73" s="19">
        <f>IFERROR(VLOOKUP(B73,[13]total!$E$20:$F$40,2,FALSE),0)</f>
        <v>0</v>
      </c>
      <c r="AB73" s="19"/>
      <c r="AC73" s="24">
        <f t="shared" si="1"/>
        <v>65432.717352381391</v>
      </c>
    </row>
    <row r="74" spans="1:29" hidden="1" x14ac:dyDescent="0.25">
      <c r="A74" s="2" t="s">
        <v>705</v>
      </c>
      <c r="B74" s="2" t="s">
        <v>706</v>
      </c>
      <c r="C74" s="2" t="s">
        <v>31</v>
      </c>
      <c r="D74" s="2" t="s">
        <v>1038</v>
      </c>
      <c r="E74" s="19">
        <f>IFERROR(VLOOKUP(A74,[1]Montants!$A$1:$W$248,21,FALSE),0)</f>
        <v>0</v>
      </c>
      <c r="F74" s="19">
        <f>IFERROR(VLOOKUP(A74,[2]Feuil1!$A$1:$I$47,8,FALSE),0)</f>
        <v>0</v>
      </c>
      <c r="G74" s="19">
        <f>IFERROR(VLOOKUP(A74,[3]Feuil1!$A$1:$G$47,6,FALSE),0)</f>
        <v>0</v>
      </c>
      <c r="H74" s="19">
        <f>IFERROR(VLOOKUP(B74,[4]Feuil6!$A$23:$B$73,2,FALSE),0)</f>
        <v>0</v>
      </c>
      <c r="I74" s="19">
        <f>IFERROR(VLOOKUP(A74,[5]Feuil1!$A$1:$F$9,5,FALSE),0)</f>
        <v>0</v>
      </c>
      <c r="J74" s="19">
        <f>IFERROR(VLOOKUP(A74,'[6]CRB-ES'!$A$1:$V$382,19,FALSE),0)</f>
        <v>0</v>
      </c>
      <c r="K74" s="19">
        <f>IFERROR(VLOOKUP($A74,[7]Feuil4!$A$23:$L$137,10,FALSE),0)</f>
        <v>0</v>
      </c>
      <c r="L74" s="19">
        <f>IFERROR(VLOOKUP($A74,[7]Feuil4!$A$23:$L$137,9,FALSE),0)</f>
        <v>0</v>
      </c>
      <c r="M74" s="19">
        <f>IFERROR(VLOOKUP($A74,[7]Feuil4!$A$23:$L$137,4,FALSE),0)</f>
        <v>0</v>
      </c>
      <c r="N74" s="19">
        <f>IFERROR(VLOOKUP($A74,[7]Feuil4!$A$23:$L$81,3,FALSE),0)</f>
        <v>0</v>
      </c>
      <c r="O74" s="19">
        <f>IFERROR(VLOOKUP($A74,[7]Feuil4!$A$23:$L$137,2,FALSE),0)</f>
        <v>0</v>
      </c>
      <c r="P74" s="19">
        <f>IFERROR(VLOOKUP($A74,[7]Feuil4!$A$23:$L$81,7,FALSE),0)</f>
        <v>0</v>
      </c>
      <c r="Q74" s="19">
        <f>IFERROR(VLOOKUP($A74,[7]Feuil4!$A$23:$L$137,8,FALSE),0)</f>
        <v>0</v>
      </c>
      <c r="R74" s="19">
        <f>IFERROR(VLOOKUP($A74,[7]Feuil4!$A$23:$L$137,6,FALSE),0)</f>
        <v>0</v>
      </c>
      <c r="S74" s="19">
        <f>IFERROR(VLOOKUP($A74,[7]Feuil4!$A$23:$L$137,5,FALSE),0)</f>
        <v>0</v>
      </c>
      <c r="T74" s="19">
        <v>0</v>
      </c>
      <c r="U74" s="19">
        <f>IFERROR(VLOOKUP(B74,'[8]C1-2017'!$B$1:$Q$475,14,FALSE),0)</f>
        <v>2080.2531479846211</v>
      </c>
      <c r="V74" s="19">
        <f>IFERROR(VLOOKUP(A74,'[9]TOTAL M10 par région'!$A$1:$J$375,8,FALSE),0)</f>
        <v>0</v>
      </c>
      <c r="W74" s="19">
        <f>IFERROR(VLOOKUP(A74,'[10]TOTAL M11M12 par région'!$A$1:$J$479,10,FALSE),0)</f>
        <v>0</v>
      </c>
      <c r="X74" s="19">
        <f>IFERROR(VLOOKUP(B74,[11]Feuil1!$A$1:$G$24,7,FALSE),0)</f>
        <v>0</v>
      </c>
      <c r="Y74" s="19"/>
      <c r="Z74" s="19">
        <f>IFERROR(VLOOKUP(A74,'[12]avec LE'!$A$1:$F$22,6,FALSE),0)</f>
        <v>0</v>
      </c>
      <c r="AA74" s="19">
        <f>IFERROR(VLOOKUP(B74,[13]total!$E$20:$F$40,2,FALSE),0)</f>
        <v>0</v>
      </c>
      <c r="AB74" s="19"/>
      <c r="AC74" s="24">
        <f t="shared" si="1"/>
        <v>2080.2531479846211</v>
      </c>
    </row>
    <row r="75" spans="1:29" hidden="1" x14ac:dyDescent="0.25">
      <c r="A75" s="2" t="s">
        <v>762</v>
      </c>
      <c r="B75" s="2" t="s">
        <v>763</v>
      </c>
      <c r="C75" s="2" t="s">
        <v>31</v>
      </c>
      <c r="D75" s="2" t="s">
        <v>1038</v>
      </c>
      <c r="E75" s="19">
        <f>IFERROR(VLOOKUP(A75,[1]Montants!$A$1:$W$248,21,FALSE),0)</f>
        <v>0</v>
      </c>
      <c r="F75" s="19">
        <f>IFERROR(VLOOKUP(A75,[2]Feuil1!$A$1:$I$47,8,FALSE),0)</f>
        <v>0</v>
      </c>
      <c r="G75" s="19">
        <f>IFERROR(VLOOKUP(A75,[3]Feuil1!$A$1:$G$47,6,FALSE),0)</f>
        <v>0</v>
      </c>
      <c r="H75" s="19">
        <f>IFERROR(VLOOKUP(B75,[4]Feuil6!$A$23:$B$73,2,FALSE),0)</f>
        <v>0</v>
      </c>
      <c r="I75" s="19">
        <f>IFERROR(VLOOKUP(A75,[5]Feuil1!$A$1:$F$9,5,FALSE),0)</f>
        <v>0</v>
      </c>
      <c r="J75" s="19">
        <f>IFERROR(VLOOKUP(A75,'[6]CRB-ES'!$A$1:$V$382,19,FALSE),0)</f>
        <v>0</v>
      </c>
      <c r="K75" s="19">
        <f>IFERROR(VLOOKUP($A75,[7]Feuil4!$A$23:$L$137,10,FALSE),0)</f>
        <v>0</v>
      </c>
      <c r="L75" s="19">
        <f>IFERROR(VLOOKUP($A75,[7]Feuil4!$A$23:$L$137,9,FALSE),0)</f>
        <v>0</v>
      </c>
      <c r="M75" s="19">
        <f>IFERROR(VLOOKUP($A75,[7]Feuil4!$A$23:$L$137,4,FALSE),0)</f>
        <v>0</v>
      </c>
      <c r="N75" s="19">
        <f>IFERROR(VLOOKUP($A75,[7]Feuil4!$A$23:$L$81,3,FALSE),0)</f>
        <v>0</v>
      </c>
      <c r="O75" s="19">
        <f>IFERROR(VLOOKUP($A75,[7]Feuil4!$A$23:$L$137,2,FALSE),0)</f>
        <v>0</v>
      </c>
      <c r="P75" s="19">
        <f>IFERROR(VLOOKUP($A75,[7]Feuil4!$A$23:$L$81,7,FALSE),0)</f>
        <v>0</v>
      </c>
      <c r="Q75" s="19">
        <f>IFERROR(VLOOKUP($A75,[7]Feuil4!$A$23:$L$137,8,FALSE),0)</f>
        <v>0</v>
      </c>
      <c r="R75" s="19">
        <f>IFERROR(VLOOKUP($A75,[7]Feuil4!$A$23:$L$137,6,FALSE),0)</f>
        <v>0</v>
      </c>
      <c r="S75" s="19">
        <f>IFERROR(VLOOKUP($A75,[7]Feuil4!$A$23:$L$137,5,FALSE),0)</f>
        <v>0</v>
      </c>
      <c r="T75" s="19">
        <v>0</v>
      </c>
      <c r="U75" s="19">
        <f>IFERROR(VLOOKUP(B75,'[8]C1-2017'!$B$1:$Q$475,14,FALSE),0)</f>
        <v>4432.8268727595369</v>
      </c>
      <c r="V75" s="19">
        <f>IFERROR(VLOOKUP(A75,'[9]TOTAL M10 par région'!$A$1:$J$375,8,FALSE),0)</f>
        <v>0</v>
      </c>
      <c r="W75" s="19">
        <f>IFERROR(VLOOKUP(A75,'[10]TOTAL M11M12 par région'!$A$1:$J$479,10,FALSE),0)</f>
        <v>0</v>
      </c>
      <c r="X75" s="19">
        <f>IFERROR(VLOOKUP(B75,[11]Feuil1!$A$1:$G$24,7,FALSE),0)</f>
        <v>0</v>
      </c>
      <c r="Y75" s="19"/>
      <c r="Z75" s="19">
        <f>IFERROR(VLOOKUP(A75,'[12]avec LE'!$A$1:$F$22,6,FALSE),0)</f>
        <v>0</v>
      </c>
      <c r="AA75" s="19">
        <f>IFERROR(VLOOKUP(B75,[13]total!$E$20:$F$40,2,FALSE),0)</f>
        <v>0</v>
      </c>
      <c r="AB75" s="19"/>
      <c r="AC75" s="24">
        <f t="shared" si="1"/>
        <v>4432.8268727595369</v>
      </c>
    </row>
    <row r="76" spans="1:29" hidden="1" x14ac:dyDescent="0.25">
      <c r="A76" s="39" t="s">
        <v>1287</v>
      </c>
      <c r="B76" s="2" t="s">
        <v>1288</v>
      </c>
      <c r="C76" s="2" t="s">
        <v>28</v>
      </c>
      <c r="D76" s="2" t="s">
        <v>1038</v>
      </c>
      <c r="E76" s="19">
        <f>IFERROR(VLOOKUP(A76,[1]Montants!$A$1:$W$248,21,FALSE),0)</f>
        <v>0</v>
      </c>
      <c r="F76" s="19">
        <f>IFERROR(VLOOKUP(A76,[2]Feuil1!$A$1:$I$47,8,FALSE),0)</f>
        <v>0</v>
      </c>
      <c r="G76" s="19">
        <f>IFERROR(VLOOKUP(A76,[3]Feuil1!$A$1:$G$47,6,FALSE),0)</f>
        <v>0</v>
      </c>
      <c r="H76" s="19">
        <f>IFERROR(VLOOKUP(B76,[4]Feuil6!$A$23:$B$73,2,FALSE),0)</f>
        <v>0</v>
      </c>
      <c r="I76" s="19">
        <f>IFERROR(VLOOKUP(A76,[5]Feuil1!$A$1:$F$9,5,FALSE),0)</f>
        <v>0</v>
      </c>
      <c r="J76" s="19">
        <f>IFERROR(VLOOKUP(A76,'[6]CRB-ES'!$A$1:$V$382,19,FALSE),0)</f>
        <v>0</v>
      </c>
      <c r="K76" s="19">
        <f>IFERROR(VLOOKUP($A76,[7]Feuil4!$A$23:$L$137,10,FALSE),0)</f>
        <v>0</v>
      </c>
      <c r="L76" s="19">
        <f>IFERROR(VLOOKUP($A76,[7]Feuil4!$A$23:$L$137,9,FALSE),0)</f>
        <v>0</v>
      </c>
      <c r="M76" s="19">
        <f>IFERROR(VLOOKUP($A76,[7]Feuil4!$A$23:$L$137,4,FALSE),0)</f>
        <v>0</v>
      </c>
      <c r="N76" s="19">
        <f>IFERROR(VLOOKUP($A76,[7]Feuil4!$A$23:$L$81,3,FALSE),0)</f>
        <v>0</v>
      </c>
      <c r="O76" s="19">
        <f>IFERROR(VLOOKUP($A76,[7]Feuil4!$A$23:$L$137,2,FALSE),0)</f>
        <v>0</v>
      </c>
      <c r="P76" s="19">
        <f>IFERROR(VLOOKUP($A76,[7]Feuil4!$A$23:$L$81,7,FALSE),0)</f>
        <v>0</v>
      </c>
      <c r="Q76" s="19">
        <f>IFERROR(VLOOKUP($A76,[7]Feuil4!$A$23:$L$137,8,FALSE),0)</f>
        <v>0</v>
      </c>
      <c r="R76" s="19">
        <f>IFERROR(VLOOKUP($A76,[7]Feuil4!$A$23:$L$137,6,FALSE),0)</f>
        <v>0</v>
      </c>
      <c r="S76" s="19">
        <f>IFERROR(VLOOKUP($A76,[7]Feuil4!$A$23:$L$137,5,FALSE),0)</f>
        <v>0</v>
      </c>
      <c r="T76" s="19">
        <v>0</v>
      </c>
      <c r="U76" s="19">
        <f>IFERROR(VLOOKUP(B76,'[8]C1-2017'!$B$1:$Q$475,14,FALSE),0)</f>
        <v>0</v>
      </c>
      <c r="V76" s="19">
        <f>IFERROR(VLOOKUP(A76,'[9]TOTAL M10 par région'!$A$1:$J$375,8,FALSE),0)</f>
        <v>0</v>
      </c>
      <c r="W76" s="19">
        <f>IFERROR(VLOOKUP(A76,'[10]TOTAL M11M12 par région'!$A$1:$J$479,10,FALSE),0)</f>
        <v>70425.36985664269</v>
      </c>
      <c r="X76" s="19">
        <f>IFERROR(VLOOKUP(B76,[11]Feuil1!$A$1:$G$24,7,FALSE),0)</f>
        <v>0</v>
      </c>
      <c r="Y76" s="19"/>
      <c r="Z76" s="19">
        <f>IFERROR(VLOOKUP(A76,'[12]avec LE'!$A$1:$F$22,6,FALSE),0)</f>
        <v>0</v>
      </c>
      <c r="AA76" s="19">
        <f>IFERROR(VLOOKUP(B76,[13]total!$E$20:$F$40,2,FALSE),0)</f>
        <v>0</v>
      </c>
      <c r="AB76" s="19"/>
      <c r="AC76" s="24">
        <f t="shared" si="1"/>
        <v>70425.36985664269</v>
      </c>
    </row>
    <row r="77" spans="1:29" hidden="1" x14ac:dyDescent="0.25">
      <c r="A77" s="2" t="s">
        <v>744</v>
      </c>
      <c r="B77" s="2" t="s">
        <v>745</v>
      </c>
      <c r="C77" s="2" t="s">
        <v>85</v>
      </c>
      <c r="D77" s="2" t="s">
        <v>1038</v>
      </c>
      <c r="E77" s="19">
        <f>IFERROR(VLOOKUP(A77,[1]Montants!$A$1:$W$248,21,FALSE),0)</f>
        <v>0</v>
      </c>
      <c r="F77" s="19">
        <f>IFERROR(VLOOKUP(A77,[2]Feuil1!$A$1:$I$47,8,FALSE),0)</f>
        <v>0</v>
      </c>
      <c r="G77" s="19">
        <f>IFERROR(VLOOKUP(A77,[3]Feuil1!$A$1:$G$47,6,FALSE),0)</f>
        <v>0</v>
      </c>
      <c r="H77" s="19">
        <f>IFERROR(VLOOKUP(B77,[4]Feuil6!$A$23:$B$73,2,FALSE),0)</f>
        <v>0</v>
      </c>
      <c r="I77" s="19">
        <f>IFERROR(VLOOKUP(A77,[5]Feuil1!$A$1:$F$9,5,FALSE),0)</f>
        <v>0</v>
      </c>
      <c r="J77" s="19">
        <f>IFERROR(VLOOKUP(A77,'[6]CRB-ES'!$A$1:$V$382,19,FALSE),0)</f>
        <v>0</v>
      </c>
      <c r="K77" s="19">
        <f>IFERROR(VLOOKUP($A77,[7]Feuil4!$A$23:$L$137,10,FALSE),0)</f>
        <v>0</v>
      </c>
      <c r="L77" s="19">
        <f>IFERROR(VLOOKUP($A77,[7]Feuil4!$A$23:$L$137,9,FALSE),0)</f>
        <v>0</v>
      </c>
      <c r="M77" s="19">
        <f>IFERROR(VLOOKUP($A77,[7]Feuil4!$A$23:$L$137,4,FALSE),0)</f>
        <v>0</v>
      </c>
      <c r="N77" s="19">
        <f>IFERROR(VLOOKUP($A77,[7]Feuil4!$A$23:$L$81,3,FALSE),0)</f>
        <v>0</v>
      </c>
      <c r="O77" s="19">
        <f>IFERROR(VLOOKUP($A77,[7]Feuil4!$A$23:$L$137,2,FALSE),0)</f>
        <v>0</v>
      </c>
      <c r="P77" s="19">
        <f>IFERROR(VLOOKUP($A77,[7]Feuil4!$A$23:$L$81,7,FALSE),0)</f>
        <v>0</v>
      </c>
      <c r="Q77" s="19">
        <f>IFERROR(VLOOKUP($A77,[7]Feuil4!$A$23:$L$137,8,FALSE),0)</f>
        <v>0</v>
      </c>
      <c r="R77" s="19">
        <f>IFERROR(VLOOKUP($A77,[7]Feuil4!$A$23:$L$137,6,FALSE),0)</f>
        <v>0</v>
      </c>
      <c r="S77" s="19">
        <f>IFERROR(VLOOKUP($A77,[7]Feuil4!$A$23:$L$137,5,FALSE),0)</f>
        <v>0</v>
      </c>
      <c r="T77" s="19">
        <v>0</v>
      </c>
      <c r="U77" s="19">
        <f>IFERROR(VLOOKUP(B77,'[8]C1-2017'!$B$1:$Q$475,14,FALSE),0)</f>
        <v>0</v>
      </c>
      <c r="V77" s="19">
        <f>IFERROR(VLOOKUP(A77,'[9]TOTAL M10 par région'!$A$1:$J$375,8,FALSE),0)</f>
        <v>0</v>
      </c>
      <c r="W77" s="19">
        <f>IFERROR(VLOOKUP(A77,'[10]TOTAL M11M12 par région'!$A$1:$J$479,10,FALSE),0)</f>
        <v>7250.1187399203218</v>
      </c>
      <c r="X77" s="19">
        <f>IFERROR(VLOOKUP(B77,[11]Feuil1!$A$1:$G$24,7,FALSE),0)</f>
        <v>0</v>
      </c>
      <c r="Y77" s="19"/>
      <c r="Z77" s="19">
        <f>IFERROR(VLOOKUP(A77,'[12]avec LE'!$A$1:$F$22,6,FALSE),0)</f>
        <v>0</v>
      </c>
      <c r="AA77" s="19">
        <f>IFERROR(VLOOKUP(B77,[13]total!$E$20:$F$40,2,FALSE),0)</f>
        <v>0</v>
      </c>
      <c r="AB77" s="19"/>
      <c r="AC77" s="24">
        <f t="shared" si="1"/>
        <v>7250.1187399203218</v>
      </c>
    </row>
    <row r="78" spans="1:29" hidden="1" x14ac:dyDescent="0.25">
      <c r="A78" s="27" t="s">
        <v>988</v>
      </c>
      <c r="B78" s="2" t="s">
        <v>989</v>
      </c>
      <c r="C78" s="2" t="s">
        <v>85</v>
      </c>
      <c r="D78" s="2" t="s">
        <v>1038</v>
      </c>
      <c r="E78" s="19">
        <f>IFERROR(VLOOKUP(A78,[1]Montants!$A$1:$W$248,21,FALSE),0)</f>
        <v>0</v>
      </c>
      <c r="F78" s="19">
        <f>IFERROR(VLOOKUP(A78,[2]Feuil1!$A$1:$I$47,8,FALSE),0)</f>
        <v>0</v>
      </c>
      <c r="G78" s="19">
        <f>IFERROR(VLOOKUP(A78,[3]Feuil1!$A$1:$G$47,6,FALSE),0)</f>
        <v>0</v>
      </c>
      <c r="H78" s="19">
        <f>IFERROR(VLOOKUP(B78,[4]Feuil6!$A$23:$B$73,2,FALSE),0)</f>
        <v>0</v>
      </c>
      <c r="I78" s="19">
        <f>IFERROR(VLOOKUP(A78,[5]Feuil1!$A$1:$F$9,5,FALSE),0)</f>
        <v>0</v>
      </c>
      <c r="J78" s="19">
        <f>IFERROR(VLOOKUP(A78,'[6]CRB-ES'!$A$1:$V$382,19,FALSE),0)</f>
        <v>0</v>
      </c>
      <c r="K78" s="19">
        <f>IFERROR(VLOOKUP($A78,[7]Feuil4!$A$23:$L$137,10,FALSE),0)</f>
        <v>0</v>
      </c>
      <c r="L78" s="19">
        <f>IFERROR(VLOOKUP($A78,[7]Feuil4!$A$23:$L$137,9,FALSE),0)</f>
        <v>0</v>
      </c>
      <c r="M78" s="19">
        <f>IFERROR(VLOOKUP($A78,[7]Feuil4!$A$23:$L$137,4,FALSE),0)</f>
        <v>0</v>
      </c>
      <c r="N78" s="19">
        <f>IFERROR(VLOOKUP($A78,[7]Feuil4!$A$23:$L$81,3,FALSE),0)</f>
        <v>0</v>
      </c>
      <c r="O78" s="19">
        <f>IFERROR(VLOOKUP($A78,[7]Feuil4!$A$23:$L$137,2,FALSE),0)</f>
        <v>0</v>
      </c>
      <c r="P78" s="19">
        <f>IFERROR(VLOOKUP($A78,[7]Feuil4!$A$23:$L$81,7,FALSE),0)</f>
        <v>0</v>
      </c>
      <c r="Q78" s="19">
        <f>IFERROR(VLOOKUP($A78,[7]Feuil4!$A$23:$L$137,8,FALSE),0)</f>
        <v>0</v>
      </c>
      <c r="R78" s="19">
        <f>IFERROR(VLOOKUP($A78,[7]Feuil4!$A$23:$L$137,6,FALSE),0)</f>
        <v>0</v>
      </c>
      <c r="S78" s="19">
        <f>IFERROR(VLOOKUP($A78,[7]Feuil4!$A$23:$L$137,5,FALSE),0)</f>
        <v>0</v>
      </c>
      <c r="T78" s="19">
        <v>0</v>
      </c>
      <c r="U78" s="19">
        <f>IFERROR(VLOOKUP(B78,'[8]C1-2017'!$B$1:$Q$475,14,FALSE),0)</f>
        <v>0</v>
      </c>
      <c r="V78" s="19">
        <f>IFERROR(VLOOKUP(A78,'[9]TOTAL M10 par région'!$A$1:$J$375,8,FALSE),0)</f>
        <v>54252.511999999988</v>
      </c>
      <c r="W78" s="19">
        <f>IFERROR(VLOOKUP(A78,'[10]TOTAL M11M12 par région'!$A$1:$J$479,10,FALSE),0)</f>
        <v>94765.920309651963</v>
      </c>
      <c r="X78" s="19">
        <f>IFERROR(VLOOKUP(B78,[11]Feuil1!$A$1:$G$24,7,FALSE),0)</f>
        <v>0</v>
      </c>
      <c r="Y78" s="19"/>
      <c r="Z78" s="19">
        <f>IFERROR(VLOOKUP(A78,'[12]avec LE'!$A$1:$F$22,6,FALSE),0)</f>
        <v>0</v>
      </c>
      <c r="AA78" s="19">
        <f>IFERROR(VLOOKUP(B78,[13]total!$E$20:$F$40,2,FALSE),0)</f>
        <v>0</v>
      </c>
      <c r="AB78" s="19"/>
      <c r="AC78" s="24">
        <f t="shared" si="1"/>
        <v>149018.43230965195</v>
      </c>
    </row>
    <row r="79" spans="1:29" hidden="1" x14ac:dyDescent="0.25">
      <c r="A79" s="2" t="s">
        <v>709</v>
      </c>
      <c r="B79" s="2" t="s">
        <v>710</v>
      </c>
      <c r="C79" s="2" t="s">
        <v>31</v>
      </c>
      <c r="D79" s="2" t="s">
        <v>1038</v>
      </c>
      <c r="E79" s="19">
        <f>IFERROR(VLOOKUP(A79,[1]Montants!$A$1:$W$248,21,FALSE),0)</f>
        <v>1966700.8483231559</v>
      </c>
      <c r="F79" s="19">
        <f>IFERROR(VLOOKUP(A79,[2]Feuil1!$A$1:$I$47,8,FALSE),0)</f>
        <v>0</v>
      </c>
      <c r="G79" s="19">
        <f>IFERROR(VLOOKUP(A79,[3]Feuil1!$A$1:$G$47,6,FALSE),0)</f>
        <v>0</v>
      </c>
      <c r="H79" s="19">
        <f>IFERROR(VLOOKUP(B79,[4]Feuil6!$A$23:$B$73,2,FALSE),0)</f>
        <v>480000</v>
      </c>
      <c r="I79" s="19">
        <f>IFERROR(VLOOKUP(A79,[5]Feuil1!$A$1:$F$9,5,FALSE),0)</f>
        <v>0</v>
      </c>
      <c r="J79" s="19">
        <f>IFERROR(VLOOKUP(A79,'[6]CRB-ES'!$A$1:$V$382,19,FALSE),0)</f>
        <v>0</v>
      </c>
      <c r="K79" s="19">
        <f>IFERROR(VLOOKUP($A79,[7]Feuil4!$A$23:$L$137,10,FALSE),0)</f>
        <v>0</v>
      </c>
      <c r="L79" s="19">
        <f>IFERROR(VLOOKUP($A79,[7]Feuil4!$A$23:$L$137,9,FALSE),0)</f>
        <v>0</v>
      </c>
      <c r="M79" s="19">
        <f>IFERROR(VLOOKUP($A79,[7]Feuil4!$A$23:$L$137,4,FALSE),0)</f>
        <v>0</v>
      </c>
      <c r="N79" s="19">
        <f>IFERROR(VLOOKUP($A79,[7]Feuil4!$A$23:$L$81,3,FALSE),0)</f>
        <v>0</v>
      </c>
      <c r="O79" s="19">
        <f>IFERROR(VLOOKUP($A79,[7]Feuil4!$A$23:$L$137,2,FALSE),0)</f>
        <v>0</v>
      </c>
      <c r="P79" s="19">
        <f>IFERROR(VLOOKUP($A79,[7]Feuil4!$A$23:$L$81,7,FALSE),0)</f>
        <v>0</v>
      </c>
      <c r="Q79" s="19">
        <f>IFERROR(VLOOKUP($A79,[7]Feuil4!$A$23:$L$137,8,FALSE),0)</f>
        <v>0</v>
      </c>
      <c r="R79" s="19">
        <f>IFERROR(VLOOKUP($A79,[7]Feuil4!$A$23:$L$137,6,FALSE),0)</f>
        <v>0</v>
      </c>
      <c r="S79" s="19">
        <f>IFERROR(VLOOKUP($A79,[7]Feuil4!$A$23:$L$137,5,FALSE),0)</f>
        <v>0</v>
      </c>
      <c r="T79" s="19">
        <v>0</v>
      </c>
      <c r="U79" s="19">
        <f>IFERROR(VLOOKUP(B79,'[8]C1-2017'!$B$1:$Q$475,14,FALSE),0)</f>
        <v>299525.45714892366</v>
      </c>
      <c r="V79" s="19">
        <f>IFERROR(VLOOKUP(A79,'[9]TOTAL M10 par région'!$A$1:$J$375,8,FALSE),0)</f>
        <v>202351.90500000003</v>
      </c>
      <c r="W79" s="19">
        <f>IFERROR(VLOOKUP(A79,'[10]TOTAL M11M12 par région'!$A$1:$J$479,10,FALSE),0)</f>
        <v>514197.27785720216</v>
      </c>
      <c r="X79" s="19">
        <f>IFERROR(VLOOKUP(B79,[11]Feuil1!$A$1:$G$24,7,FALSE),0)</f>
        <v>0</v>
      </c>
      <c r="Y79" s="19"/>
      <c r="Z79" s="19">
        <f>IFERROR(VLOOKUP(A79,'[12]avec LE'!$A$1:$F$22,6,FALSE),0)</f>
        <v>0</v>
      </c>
      <c r="AA79" s="19">
        <f>IFERROR(VLOOKUP(B79,[13]total!$E$20:$F$40,2,FALSE),0)</f>
        <v>0</v>
      </c>
      <c r="AB79" s="19"/>
      <c r="AC79" s="24">
        <f t="shared" si="1"/>
        <v>3462775.488329282</v>
      </c>
    </row>
    <row r="80" spans="1:29" hidden="1" x14ac:dyDescent="0.25">
      <c r="A80" s="2" t="s">
        <v>707</v>
      </c>
      <c r="B80" s="2" t="s">
        <v>708</v>
      </c>
      <c r="C80" s="2" t="s">
        <v>31</v>
      </c>
      <c r="D80" s="2" t="s">
        <v>1038</v>
      </c>
      <c r="E80" s="19">
        <f>IFERROR(VLOOKUP(A80,[1]Montants!$A$1:$W$248,21,FALSE),0)</f>
        <v>0</v>
      </c>
      <c r="F80" s="19">
        <f>IFERROR(VLOOKUP(A80,[2]Feuil1!$A$1:$I$47,8,FALSE),0)</f>
        <v>0</v>
      </c>
      <c r="G80" s="19">
        <f>IFERROR(VLOOKUP(A80,[3]Feuil1!$A$1:$G$47,6,FALSE),0)</f>
        <v>0</v>
      </c>
      <c r="H80" s="19">
        <f>IFERROR(VLOOKUP(B80,[4]Feuil6!$A$23:$B$73,2,FALSE),0)</f>
        <v>0</v>
      </c>
      <c r="I80" s="19">
        <f>IFERROR(VLOOKUP(A80,[5]Feuil1!$A$1:$F$9,5,FALSE),0)</f>
        <v>0</v>
      </c>
      <c r="J80" s="19">
        <f>IFERROR(VLOOKUP(A80,'[6]CRB-ES'!$A$1:$V$382,19,FALSE),0)</f>
        <v>0</v>
      </c>
      <c r="K80" s="19">
        <f>IFERROR(VLOOKUP($A80,[7]Feuil4!$A$23:$L$137,10,FALSE),0)</f>
        <v>0</v>
      </c>
      <c r="L80" s="19">
        <f>IFERROR(VLOOKUP($A80,[7]Feuil4!$A$23:$L$137,9,FALSE),0)</f>
        <v>0</v>
      </c>
      <c r="M80" s="19">
        <f>IFERROR(VLOOKUP($A80,[7]Feuil4!$A$23:$L$137,4,FALSE),0)</f>
        <v>0</v>
      </c>
      <c r="N80" s="19">
        <f>IFERROR(VLOOKUP($A80,[7]Feuil4!$A$23:$L$81,3,FALSE),0)</f>
        <v>0</v>
      </c>
      <c r="O80" s="19">
        <f>IFERROR(VLOOKUP($A80,[7]Feuil4!$A$23:$L$137,2,FALSE),0)</f>
        <v>0</v>
      </c>
      <c r="P80" s="19">
        <f>IFERROR(VLOOKUP($A80,[7]Feuil4!$A$23:$L$81,7,FALSE),0)</f>
        <v>0</v>
      </c>
      <c r="Q80" s="19">
        <f>IFERROR(VLOOKUP($A80,[7]Feuil4!$A$23:$L$137,8,FALSE),0)</f>
        <v>0</v>
      </c>
      <c r="R80" s="19">
        <f>IFERROR(VLOOKUP($A80,[7]Feuil4!$A$23:$L$137,6,FALSE),0)</f>
        <v>0</v>
      </c>
      <c r="S80" s="19">
        <f>IFERROR(VLOOKUP($A80,[7]Feuil4!$A$23:$L$137,5,FALSE),0)</f>
        <v>0</v>
      </c>
      <c r="T80" s="19">
        <v>0</v>
      </c>
      <c r="U80" s="19">
        <f>IFERROR(VLOOKUP(B80,'[8]C1-2017'!$B$1:$Q$475,14,FALSE),0)</f>
        <v>13290.798351621117</v>
      </c>
      <c r="V80" s="19">
        <f>IFERROR(VLOOKUP(A80,'[9]TOTAL M10 par région'!$A$1:$J$375,8,FALSE),0)</f>
        <v>100599.50199999986</v>
      </c>
      <c r="W80" s="19">
        <f>IFERROR(VLOOKUP(A80,'[10]TOTAL M11M12 par région'!$A$1:$J$479,10,FALSE),0)</f>
        <v>253552.31615668276</v>
      </c>
      <c r="X80" s="19">
        <f>IFERROR(VLOOKUP(B80,[11]Feuil1!$A$1:$G$24,7,FALSE),0)</f>
        <v>0</v>
      </c>
      <c r="Y80" s="19"/>
      <c r="Z80" s="19">
        <f>IFERROR(VLOOKUP(A80,'[12]avec LE'!$A$1:$F$22,6,FALSE),0)</f>
        <v>0</v>
      </c>
      <c r="AA80" s="19">
        <f>IFERROR(VLOOKUP(B80,[13]total!$E$20:$F$40,2,FALSE),0)</f>
        <v>0</v>
      </c>
      <c r="AB80" s="19"/>
      <c r="AC80" s="24">
        <f t="shared" si="1"/>
        <v>367442.61650830373</v>
      </c>
    </row>
    <row r="81" spans="1:29" hidden="1" x14ac:dyDescent="0.25">
      <c r="A81" s="2" t="s">
        <v>764</v>
      </c>
      <c r="B81" s="2" t="s">
        <v>765</v>
      </c>
      <c r="C81" s="2" t="s">
        <v>31</v>
      </c>
      <c r="D81" s="2" t="s">
        <v>1038</v>
      </c>
      <c r="E81" s="19">
        <f>IFERROR(VLOOKUP(A81,[1]Montants!$A$1:$W$248,21,FALSE),0)</f>
        <v>0</v>
      </c>
      <c r="F81" s="19">
        <f>IFERROR(VLOOKUP(A81,[2]Feuil1!$A$1:$I$47,8,FALSE),0)</f>
        <v>0</v>
      </c>
      <c r="G81" s="19">
        <f>IFERROR(VLOOKUP(A81,[3]Feuil1!$A$1:$G$47,6,FALSE),0)</f>
        <v>0</v>
      </c>
      <c r="H81" s="19">
        <f>IFERROR(VLOOKUP(B81,[4]Feuil6!$A$23:$B$73,2,FALSE),0)</f>
        <v>0</v>
      </c>
      <c r="I81" s="19">
        <f>IFERROR(VLOOKUP(A81,[5]Feuil1!$A$1:$F$9,5,FALSE),0)</f>
        <v>0</v>
      </c>
      <c r="J81" s="19">
        <f>IFERROR(VLOOKUP(A81,'[6]CRB-ES'!$A$1:$V$382,19,FALSE),0)</f>
        <v>0</v>
      </c>
      <c r="K81" s="19">
        <f>IFERROR(VLOOKUP($A81,[7]Feuil4!$A$23:$L$137,10,FALSE),0)</f>
        <v>0</v>
      </c>
      <c r="L81" s="19">
        <f>IFERROR(VLOOKUP($A81,[7]Feuil4!$A$23:$L$137,9,FALSE),0)</f>
        <v>0</v>
      </c>
      <c r="M81" s="19">
        <f>IFERROR(VLOOKUP($A81,[7]Feuil4!$A$23:$L$137,4,FALSE),0)</f>
        <v>0</v>
      </c>
      <c r="N81" s="19">
        <f>IFERROR(VLOOKUP($A81,[7]Feuil4!$A$23:$L$81,3,FALSE),0)</f>
        <v>0</v>
      </c>
      <c r="O81" s="19">
        <f>IFERROR(VLOOKUP($A81,[7]Feuil4!$A$23:$L$137,2,FALSE),0)</f>
        <v>0</v>
      </c>
      <c r="P81" s="19">
        <f>IFERROR(VLOOKUP($A81,[7]Feuil4!$A$23:$L$81,7,FALSE),0)</f>
        <v>0</v>
      </c>
      <c r="Q81" s="19">
        <f>IFERROR(VLOOKUP($A81,[7]Feuil4!$A$23:$L$137,8,FALSE),0)</f>
        <v>0</v>
      </c>
      <c r="R81" s="19">
        <f>IFERROR(VLOOKUP($A81,[7]Feuil4!$A$23:$L$137,6,FALSE),0)</f>
        <v>0</v>
      </c>
      <c r="S81" s="19">
        <f>IFERROR(VLOOKUP($A81,[7]Feuil4!$A$23:$L$137,5,FALSE),0)</f>
        <v>0</v>
      </c>
      <c r="T81" s="19">
        <v>0</v>
      </c>
      <c r="U81" s="19">
        <f>IFERROR(VLOOKUP(B81,'[8]C1-2017'!$B$1:$Q$475,14,FALSE),0)</f>
        <v>71333.290629327937</v>
      </c>
      <c r="V81" s="19">
        <f>IFERROR(VLOOKUP(A81,'[9]TOTAL M10 par région'!$A$1:$J$375,8,FALSE),0)</f>
        <v>2327.8800000000047</v>
      </c>
      <c r="W81" s="19">
        <f>IFERROR(VLOOKUP(A81,'[10]TOTAL M11M12 par région'!$A$1:$J$479,10,FALSE),0)</f>
        <v>5639.338196531734</v>
      </c>
      <c r="X81" s="19">
        <f>IFERROR(VLOOKUP(B81,[11]Feuil1!$A$1:$G$24,7,FALSE),0)</f>
        <v>0</v>
      </c>
      <c r="Y81" s="19"/>
      <c r="Z81" s="19">
        <f>IFERROR(VLOOKUP(A81,'[12]avec LE'!$A$1:$F$22,6,FALSE),0)</f>
        <v>0</v>
      </c>
      <c r="AA81" s="19">
        <f>IFERROR(VLOOKUP(B81,[13]total!$E$20:$F$40,2,FALSE),0)</f>
        <v>0</v>
      </c>
      <c r="AB81" s="19"/>
      <c r="AC81" s="24">
        <f t="shared" si="1"/>
        <v>79300.508825859681</v>
      </c>
    </row>
    <row r="82" spans="1:29" hidden="1" x14ac:dyDescent="0.25">
      <c r="A82" s="2" t="s">
        <v>222</v>
      </c>
      <c r="B82" s="2" t="s">
        <v>223</v>
      </c>
      <c r="C82" s="2" t="s">
        <v>92</v>
      </c>
      <c r="D82" s="2" t="s">
        <v>1046</v>
      </c>
      <c r="E82" s="19">
        <f>IFERROR(VLOOKUP(A82,[1]Montants!$A$1:$W$248,21,FALSE),0)</f>
        <v>0</v>
      </c>
      <c r="F82" s="19">
        <f>IFERROR(VLOOKUP(A82,[2]Feuil1!$A$1:$I$47,8,FALSE),0)</f>
        <v>0</v>
      </c>
      <c r="G82" s="19">
        <f>IFERROR(VLOOKUP(A82,[3]Feuil1!$A$1:$G$47,6,FALSE),0)</f>
        <v>0</v>
      </c>
      <c r="H82" s="19">
        <f>IFERROR(VLOOKUP(B82,[4]Feuil6!$A$23:$B$73,2,FALSE),0)</f>
        <v>0</v>
      </c>
      <c r="I82" s="19">
        <f>IFERROR(VLOOKUP(A82,[5]Feuil1!$A$1:$F$9,5,FALSE),0)</f>
        <v>1720357.0869565217</v>
      </c>
      <c r="J82" s="19">
        <f>IFERROR(VLOOKUP(A82,'[6]CRB-ES'!$A$1:$V$382,19,FALSE),0)</f>
        <v>0</v>
      </c>
      <c r="K82" s="19">
        <f>IFERROR(VLOOKUP($A82,[7]Feuil4!$A$23:$L$137,10,FALSE),0)</f>
        <v>0</v>
      </c>
      <c r="L82" s="19">
        <f>IFERROR(VLOOKUP($A82,[7]Feuil4!$A$23:$L$137,9,FALSE),0)</f>
        <v>0</v>
      </c>
      <c r="M82" s="19">
        <f>IFERROR(VLOOKUP($A82,[7]Feuil4!$A$23:$L$137,4,FALSE),0)</f>
        <v>0</v>
      </c>
      <c r="N82" s="19">
        <f>IFERROR(VLOOKUP($A82,[7]Feuil4!$A$23:$L$81,3,FALSE),0)</f>
        <v>0</v>
      </c>
      <c r="O82" s="19">
        <f>IFERROR(VLOOKUP($A82,[7]Feuil4!$A$23:$L$137,2,FALSE),0)</f>
        <v>0</v>
      </c>
      <c r="P82" s="19">
        <f>IFERROR(VLOOKUP($A82,[7]Feuil4!$A$23:$L$81,7,FALSE),0)</f>
        <v>0</v>
      </c>
      <c r="Q82" s="19">
        <f>IFERROR(VLOOKUP($A82,[7]Feuil4!$A$23:$L$137,8,FALSE),0)</f>
        <v>0</v>
      </c>
      <c r="R82" s="19">
        <f>IFERROR(VLOOKUP($A82,[7]Feuil4!$A$23:$L$137,6,FALSE),0)</f>
        <v>0</v>
      </c>
      <c r="S82" s="19">
        <f>IFERROR(VLOOKUP($A82,[7]Feuil4!$A$23:$L$137,5,FALSE),0)</f>
        <v>0</v>
      </c>
      <c r="T82" s="19">
        <v>0</v>
      </c>
      <c r="U82" s="19">
        <f>IFERROR(VLOOKUP(B82,'[8]C1-2017'!$B$1:$Q$475,14,FALSE),0)</f>
        <v>0</v>
      </c>
      <c r="V82" s="19">
        <f>IFERROR(VLOOKUP(A82,'[9]TOTAL M10 par région'!$A$1:$J$375,8,FALSE),0)</f>
        <v>0</v>
      </c>
      <c r="W82" s="19">
        <f>IFERROR(VLOOKUP(A82,'[10]TOTAL M11M12 par région'!$A$1:$J$479,10,FALSE),0)</f>
        <v>0</v>
      </c>
      <c r="X82" s="19">
        <f>IFERROR(VLOOKUP(B82,[11]Feuil1!$A$1:$G$24,7,FALSE),0)</f>
        <v>0</v>
      </c>
      <c r="Y82" s="19"/>
      <c r="Z82" s="19">
        <f>IFERROR(VLOOKUP(A82,'[12]avec LE'!$A$1:$F$22,6,FALSE),0)</f>
        <v>0</v>
      </c>
      <c r="AA82" s="19">
        <f>IFERROR(VLOOKUP(B82,[13]total!$E$20:$F$40,2,FALSE),0)</f>
        <v>0</v>
      </c>
      <c r="AB82" s="19"/>
      <c r="AC82" s="24">
        <f t="shared" si="1"/>
        <v>1720357.0869565217</v>
      </c>
    </row>
    <row r="83" spans="1:29" hidden="1" x14ac:dyDescent="0.25">
      <c r="A83" s="39" t="s">
        <v>1282</v>
      </c>
      <c r="B83" s="2" t="s">
        <v>1219</v>
      </c>
      <c r="C83" s="2" t="s">
        <v>85</v>
      </c>
      <c r="D83" s="2" t="s">
        <v>1046</v>
      </c>
      <c r="E83" s="19">
        <f>IFERROR(VLOOKUP(A83,[1]Montants!$A$1:$W$248,21,FALSE),0)</f>
        <v>0</v>
      </c>
      <c r="F83" s="19">
        <f>IFERROR(VLOOKUP(A83,[2]Feuil1!$A$1:$I$47,8,FALSE),0)</f>
        <v>0</v>
      </c>
      <c r="G83" s="19">
        <f>IFERROR(VLOOKUP(A83,[3]Feuil1!$A$1:$G$47,6,FALSE),0)</f>
        <v>0</v>
      </c>
      <c r="H83" s="19">
        <f>IFERROR(VLOOKUP(B83,[4]Feuil6!$A$23:$B$73,2,FALSE),0)</f>
        <v>0</v>
      </c>
      <c r="I83" s="19">
        <f>IFERROR(VLOOKUP(A83,[5]Feuil1!$A$1:$F$9,5,FALSE),0)</f>
        <v>0</v>
      </c>
      <c r="J83" s="19">
        <f>IFERROR(VLOOKUP(A83,'[6]CRB-ES'!$A$1:$V$382,19,FALSE),0)</f>
        <v>0</v>
      </c>
      <c r="K83" s="19">
        <f>IFERROR(VLOOKUP($A83,[7]Feuil4!$A$23:$L$137,10,FALSE),0)</f>
        <v>0</v>
      </c>
      <c r="L83" s="19">
        <f>IFERROR(VLOOKUP($A83,[7]Feuil4!$A$23:$L$137,9,FALSE),0)</f>
        <v>0</v>
      </c>
      <c r="M83" s="19">
        <f>IFERROR(VLOOKUP($A83,[7]Feuil4!$A$23:$L$137,4,FALSE),0)</f>
        <v>0</v>
      </c>
      <c r="N83" s="19">
        <f>IFERROR(VLOOKUP($A83,[7]Feuil4!$A$23:$L$81,3,FALSE),0)</f>
        <v>0</v>
      </c>
      <c r="O83" s="19">
        <f>IFERROR(VLOOKUP($A83,[7]Feuil4!$A$23:$L$137,2,FALSE),0)</f>
        <v>0</v>
      </c>
      <c r="P83" s="19">
        <f>IFERROR(VLOOKUP($A83,[7]Feuil4!$A$23:$L$81,7,FALSE),0)</f>
        <v>0</v>
      </c>
      <c r="Q83" s="19">
        <f>IFERROR(VLOOKUP($A83,[7]Feuil4!$A$23:$L$137,8,FALSE),0)</f>
        <v>0</v>
      </c>
      <c r="R83" s="19">
        <f>IFERROR(VLOOKUP($A83,[7]Feuil4!$A$23:$L$137,6,FALSE),0)</f>
        <v>0</v>
      </c>
      <c r="S83" s="19">
        <f>IFERROR(VLOOKUP($A83,[7]Feuil4!$A$23:$L$137,5,FALSE),0)</f>
        <v>0</v>
      </c>
      <c r="T83" s="19">
        <v>0</v>
      </c>
      <c r="U83" s="19">
        <f>IFERROR(VLOOKUP(B83,'[8]C1-2017'!$B$1:$Q$475,14,FALSE),0)</f>
        <v>3699</v>
      </c>
      <c r="V83" s="19">
        <f>IFERROR(VLOOKUP(A83,'[9]TOTAL M10 par région'!$A$1:$J$375,8,FALSE),0)</f>
        <v>0</v>
      </c>
      <c r="W83" s="19">
        <f>IFERROR(VLOOKUP(A83,'[10]TOTAL M11M12 par région'!$A$1:$J$479,10,FALSE),0)</f>
        <v>0</v>
      </c>
      <c r="X83" s="19">
        <f>IFERROR(VLOOKUP(B83,[11]Feuil1!$A$1:$G$24,7,FALSE),0)</f>
        <v>0</v>
      </c>
      <c r="Y83" s="19"/>
      <c r="Z83" s="19">
        <f>IFERROR(VLOOKUP(A83,'[12]avec LE'!$A$1:$F$22,6,FALSE),0)</f>
        <v>0</v>
      </c>
      <c r="AA83" s="19">
        <f>IFERROR(VLOOKUP(B83,[13]total!$E$20:$F$40,2,FALSE),0)</f>
        <v>0</v>
      </c>
      <c r="AB83" s="19"/>
      <c r="AC83" s="24">
        <f t="shared" si="1"/>
        <v>3699</v>
      </c>
    </row>
    <row r="84" spans="1:29" hidden="1" x14ac:dyDescent="0.25">
      <c r="A84" s="27" t="s">
        <v>996</v>
      </c>
      <c r="B84" s="2" t="s">
        <v>997</v>
      </c>
      <c r="C84" s="28" t="s">
        <v>31</v>
      </c>
      <c r="D84" s="2" t="s">
        <v>1046</v>
      </c>
      <c r="E84" s="19">
        <f>IFERROR(VLOOKUP(A84,[1]Montants!$A$1:$W$248,21,FALSE),0)</f>
        <v>0</v>
      </c>
      <c r="F84" s="19">
        <f>IFERROR(VLOOKUP(A84,[2]Feuil1!$A$1:$I$47,8,FALSE),0)</f>
        <v>0</v>
      </c>
      <c r="G84" s="19">
        <f>IFERROR(VLOOKUP(A84,[3]Feuil1!$A$1:$G$47,6,FALSE),0)</f>
        <v>0</v>
      </c>
      <c r="H84" s="19">
        <f>IFERROR(VLOOKUP(B84,[4]Feuil6!$A$23:$B$73,2,FALSE),0)</f>
        <v>0</v>
      </c>
      <c r="I84" s="19">
        <f>IFERROR(VLOOKUP(A84,[5]Feuil1!$A$1:$F$9,5,FALSE),0)</f>
        <v>0</v>
      </c>
      <c r="J84" s="19">
        <f>IFERROR(VLOOKUP(A84,'[6]CRB-ES'!$A$1:$V$382,19,FALSE),0)</f>
        <v>0</v>
      </c>
      <c r="K84" s="19">
        <f>IFERROR(VLOOKUP($A84,[7]Feuil4!$A$23:$L$137,10,FALSE),0)</f>
        <v>0</v>
      </c>
      <c r="L84" s="19">
        <f>IFERROR(VLOOKUP($A84,[7]Feuil4!$A$23:$L$137,9,FALSE),0)</f>
        <v>0</v>
      </c>
      <c r="M84" s="19">
        <f>IFERROR(VLOOKUP($A84,[7]Feuil4!$A$23:$L$137,4,FALSE),0)</f>
        <v>0</v>
      </c>
      <c r="N84" s="19">
        <f>IFERROR(VLOOKUP($A84,[7]Feuil4!$A$23:$L$81,3,FALSE),0)</f>
        <v>0</v>
      </c>
      <c r="O84" s="19">
        <f>IFERROR(VLOOKUP($A84,[7]Feuil4!$A$23:$L$137,2,FALSE),0)</f>
        <v>0</v>
      </c>
      <c r="P84" s="19">
        <f>IFERROR(VLOOKUP($A84,[7]Feuil4!$A$23:$L$81,7,FALSE),0)</f>
        <v>0</v>
      </c>
      <c r="Q84" s="19">
        <f>IFERROR(VLOOKUP($A84,[7]Feuil4!$A$23:$L$137,8,FALSE),0)</f>
        <v>0</v>
      </c>
      <c r="R84" s="19">
        <f>IFERROR(VLOOKUP($A84,[7]Feuil4!$A$23:$L$137,6,FALSE),0)</f>
        <v>0</v>
      </c>
      <c r="S84" s="19">
        <f>IFERROR(VLOOKUP($A84,[7]Feuil4!$A$23:$L$137,5,FALSE),0)</f>
        <v>0</v>
      </c>
      <c r="T84" s="19">
        <v>0</v>
      </c>
      <c r="U84" s="19">
        <f>IFERROR(VLOOKUP(B84,'[8]C1-2017'!$B$1:$Q$475,14,FALSE),0)</f>
        <v>0</v>
      </c>
      <c r="V84" s="19">
        <f>IFERROR(VLOOKUP(A84,'[9]TOTAL M10 par région'!$A$1:$J$375,8,FALSE),0)</f>
        <v>0</v>
      </c>
      <c r="W84" s="19">
        <f>IFERROR(VLOOKUP(A84,'[10]TOTAL M11M12 par région'!$A$1:$J$479,10,FALSE),0)</f>
        <v>535.97025361163605</v>
      </c>
      <c r="X84" s="19">
        <f>IFERROR(VLOOKUP(B84,[11]Feuil1!$A$1:$G$24,7,FALSE),0)</f>
        <v>0</v>
      </c>
      <c r="Y84" s="19"/>
      <c r="Z84" s="19">
        <f>IFERROR(VLOOKUP(A84,'[12]avec LE'!$A$1:$F$22,6,FALSE),0)</f>
        <v>0</v>
      </c>
      <c r="AA84" s="19">
        <f>IFERROR(VLOOKUP(B84,[13]total!$E$20:$F$40,2,FALSE),0)</f>
        <v>0</v>
      </c>
      <c r="AB84" s="19"/>
      <c r="AC84" s="24">
        <f t="shared" si="1"/>
        <v>535.97025361163605</v>
      </c>
    </row>
    <row r="85" spans="1:29" hidden="1" x14ac:dyDescent="0.25">
      <c r="A85" s="2" t="s">
        <v>214</v>
      </c>
      <c r="B85" s="2" t="s">
        <v>215</v>
      </c>
      <c r="C85" s="2" t="s">
        <v>25</v>
      </c>
      <c r="D85" s="2" t="s">
        <v>1046</v>
      </c>
      <c r="E85" s="19">
        <f>IFERROR(VLOOKUP(A85,[1]Montants!$A$1:$W$248,21,FALSE),0)</f>
        <v>26782106.168991555</v>
      </c>
      <c r="F85" s="19">
        <f>IFERROR(VLOOKUP(A85,[2]Feuil1!$A$1:$I$47,8,FALSE),0)</f>
        <v>1101991.3321512262</v>
      </c>
      <c r="G85" s="19">
        <f>IFERROR(VLOOKUP(A85,[3]Feuil1!$A$1:$G$47,6,FALSE),0)</f>
        <v>275497.83303780656</v>
      </c>
      <c r="H85" s="19">
        <f>IFERROR(VLOOKUP(B85,[4]Feuil6!$A$23:$B$73,2,FALSE),0)</f>
        <v>725000</v>
      </c>
      <c r="I85" s="19">
        <f>IFERROR(VLOOKUP(A85,[5]Feuil1!$A$1:$F$9,5,FALSE),0)</f>
        <v>0</v>
      </c>
      <c r="J85" s="19">
        <f>IFERROR(VLOOKUP(A85,'[6]CRB-ES'!$A$1:$V$382,19,FALSE),0)</f>
        <v>314294.86540437641</v>
      </c>
      <c r="K85" s="19">
        <f>IFERROR(VLOOKUP($A85,[7]Feuil4!$A$23:$L$137,10,FALSE),0)</f>
        <v>0</v>
      </c>
      <c r="L85" s="19">
        <f>IFERROR(VLOOKUP($A85,[7]Feuil4!$A$23:$L$137,9,FALSE),0)</f>
        <v>0</v>
      </c>
      <c r="M85" s="19">
        <f>IFERROR(VLOOKUP($A85,[7]Feuil4!$A$23:$L$137,4,FALSE),0)</f>
        <v>30127</v>
      </c>
      <c r="N85" s="19">
        <f>IFERROR(VLOOKUP($A85,[7]Feuil4!$A$23:$L$81,3,FALSE),0)</f>
        <v>0</v>
      </c>
      <c r="O85" s="19">
        <f>IFERROR(VLOOKUP($A85,[7]Feuil4!$A$23:$L$137,2,FALSE),0)</f>
        <v>71418</v>
      </c>
      <c r="P85" s="19">
        <f>IFERROR(VLOOKUP($A85,[7]Feuil4!$A$23:$L$81,7,FALSE),0)</f>
        <v>57783</v>
      </c>
      <c r="Q85" s="19">
        <f>IFERROR(VLOOKUP($A85,[7]Feuil4!$A$23:$L$137,8,FALSE),0)</f>
        <v>0</v>
      </c>
      <c r="R85" s="19">
        <f>IFERROR(VLOOKUP($A85,[7]Feuil4!$A$23:$L$137,6,FALSE),0)</f>
        <v>0</v>
      </c>
      <c r="S85" s="19">
        <f>IFERROR(VLOOKUP($A85,[7]Feuil4!$A$23:$L$137,5,FALSE),0)</f>
        <v>0</v>
      </c>
      <c r="T85" s="19">
        <v>0</v>
      </c>
      <c r="U85" s="19">
        <f>IFERROR(VLOOKUP(B85,'[8]C1-2017'!$B$1:$Q$475,14,FALSE),0)</f>
        <v>4667574.2085067891</v>
      </c>
      <c r="V85" s="19">
        <f>IFERROR(VLOOKUP(A85,'[9]TOTAL M10 par région'!$A$1:$J$375,8,FALSE),0)</f>
        <v>449151.29000000004</v>
      </c>
      <c r="W85" s="19">
        <f>IFERROR(VLOOKUP(A85,'[10]TOTAL M11M12 par région'!$A$1:$J$479,10,FALSE),0)</f>
        <v>913773.17717946589</v>
      </c>
      <c r="X85" s="19">
        <f>IFERROR(VLOOKUP(B85,[11]Feuil1!$A$1:$G$24,7,FALSE),0)</f>
        <v>0</v>
      </c>
      <c r="Y85" s="19"/>
      <c r="Z85" s="19">
        <f>IFERROR(VLOOKUP(A85,'[12]avec LE'!$A$1:$F$22,6,FALSE),0)</f>
        <v>291632.85682068218</v>
      </c>
      <c r="AA85" s="19">
        <f>IFERROR(VLOOKUP(B85,[13]total!$E$20:$F$40,2,FALSE),0)</f>
        <v>0</v>
      </c>
      <c r="AB85" s="19"/>
      <c r="AC85" s="24">
        <f t="shared" si="1"/>
        <v>35680349.732091896</v>
      </c>
    </row>
    <row r="86" spans="1:29" ht="15" hidden="1" customHeight="1" x14ac:dyDescent="0.25">
      <c r="A86" s="2" t="s">
        <v>210</v>
      </c>
      <c r="B86" s="2" t="s">
        <v>211</v>
      </c>
      <c r="C86" s="2" t="s">
        <v>31</v>
      </c>
      <c r="D86" s="2" t="s">
        <v>1046</v>
      </c>
      <c r="E86" s="19">
        <f>IFERROR(VLOOKUP(A86,[1]Montants!$A$1:$W$248,21,FALSE),0)</f>
        <v>0</v>
      </c>
      <c r="F86" s="19">
        <f>IFERROR(VLOOKUP(A86,[2]Feuil1!$A$1:$I$47,8,FALSE),0)</f>
        <v>0</v>
      </c>
      <c r="G86" s="19">
        <f>IFERROR(VLOOKUP(A86,[3]Feuil1!$A$1:$G$47,6,FALSE),0)</f>
        <v>0</v>
      </c>
      <c r="H86" s="19">
        <f>IFERROR(VLOOKUP(B86,[4]Feuil6!$A$23:$B$73,2,FALSE),0)</f>
        <v>0</v>
      </c>
      <c r="I86" s="19">
        <f>IFERROR(VLOOKUP(A86,[5]Feuil1!$A$1:$F$9,5,FALSE),0)</f>
        <v>0</v>
      </c>
      <c r="J86" s="19">
        <f>IFERROR(VLOOKUP(A86,'[6]CRB-ES'!$A$1:$V$382,19,FALSE),0)</f>
        <v>0</v>
      </c>
      <c r="K86" s="19">
        <f>IFERROR(VLOOKUP($A86,[7]Feuil4!$A$23:$L$137,10,FALSE),0)</f>
        <v>0</v>
      </c>
      <c r="L86" s="19">
        <f>IFERROR(VLOOKUP($A86,[7]Feuil4!$A$23:$L$137,9,FALSE),0)</f>
        <v>0</v>
      </c>
      <c r="M86" s="19">
        <f>IFERROR(VLOOKUP($A86,[7]Feuil4!$A$23:$L$137,4,FALSE),0)</f>
        <v>0</v>
      </c>
      <c r="N86" s="19">
        <f>IFERROR(VLOOKUP($A86,[7]Feuil4!$A$23:$L$81,3,FALSE),0)</f>
        <v>0</v>
      </c>
      <c r="O86" s="19">
        <f>IFERROR(VLOOKUP($A86,[7]Feuil4!$A$23:$L$137,2,FALSE),0)</f>
        <v>0</v>
      </c>
      <c r="P86" s="19">
        <f>IFERROR(VLOOKUP($A86,[7]Feuil4!$A$23:$L$81,7,FALSE),0)</f>
        <v>0</v>
      </c>
      <c r="Q86" s="19">
        <f>IFERROR(VLOOKUP($A86,[7]Feuil4!$A$23:$L$137,8,FALSE),0)</f>
        <v>0</v>
      </c>
      <c r="R86" s="19">
        <f>IFERROR(VLOOKUP($A86,[7]Feuil4!$A$23:$L$137,6,FALSE),0)</f>
        <v>0</v>
      </c>
      <c r="S86" s="19">
        <f>IFERROR(VLOOKUP($A86,[7]Feuil4!$A$23:$L$137,5,FALSE),0)</f>
        <v>0</v>
      </c>
      <c r="T86" s="19">
        <v>0</v>
      </c>
      <c r="U86" s="19">
        <f>IFERROR(VLOOKUP(B86,'[8]C1-2017'!$B$1:$Q$475,14,FALSE),0)</f>
        <v>0</v>
      </c>
      <c r="V86" s="19">
        <f>IFERROR(VLOOKUP(A86,'[9]TOTAL M10 par région'!$A$1:$J$375,8,FALSE),0)</f>
        <v>0</v>
      </c>
      <c r="W86" s="19">
        <f>IFERROR(VLOOKUP(A86,'[10]TOTAL M11M12 par région'!$A$1:$J$479,10,FALSE),0)</f>
        <v>0</v>
      </c>
      <c r="X86" s="19">
        <f>IFERROR(VLOOKUP(B86,[11]Feuil1!$A$1:$G$24,7,FALSE),0)</f>
        <v>0</v>
      </c>
      <c r="Y86" s="19"/>
      <c r="Z86" s="19">
        <f>IFERROR(VLOOKUP(A86,'[12]avec LE'!$A$1:$F$22,6,FALSE),0)</f>
        <v>0</v>
      </c>
      <c r="AA86" s="19">
        <f>IFERROR(VLOOKUP(B86,[13]total!$E$20:$F$40,2,FALSE),0)</f>
        <v>0</v>
      </c>
      <c r="AB86" s="19"/>
      <c r="AC86" s="24">
        <f t="shared" si="1"/>
        <v>0</v>
      </c>
    </row>
    <row r="87" spans="1:29" ht="15" hidden="1" customHeight="1" x14ac:dyDescent="0.25">
      <c r="A87" s="27" t="s">
        <v>189</v>
      </c>
      <c r="B87" s="2" t="s">
        <v>190</v>
      </c>
      <c r="C87" s="2" t="s">
        <v>31</v>
      </c>
      <c r="D87" s="2" t="s">
        <v>1046</v>
      </c>
      <c r="E87" s="19">
        <f>IFERROR(VLOOKUP(A87,[1]Montants!$A$1:$W$248,21,FALSE),0)</f>
        <v>0</v>
      </c>
      <c r="F87" s="19">
        <f>IFERROR(VLOOKUP(A87,[2]Feuil1!$A$1:$I$47,8,FALSE),0)</f>
        <v>0</v>
      </c>
      <c r="G87" s="19">
        <f>IFERROR(VLOOKUP(A87,[3]Feuil1!$A$1:$G$47,6,FALSE),0)</f>
        <v>0</v>
      </c>
      <c r="H87" s="19">
        <f>IFERROR(VLOOKUP(B87,[4]Feuil6!$A$23:$B$73,2,FALSE),0)</f>
        <v>0</v>
      </c>
      <c r="I87" s="19">
        <f>IFERROR(VLOOKUP(A87,[5]Feuil1!$A$1:$F$9,5,FALSE),0)</f>
        <v>0</v>
      </c>
      <c r="J87" s="19">
        <f>IFERROR(VLOOKUP(A87,'[6]CRB-ES'!$A$1:$V$382,19,FALSE),0)</f>
        <v>0</v>
      </c>
      <c r="K87" s="19">
        <f>IFERROR(VLOOKUP($A87,[7]Feuil4!$A$23:$L$137,10,FALSE),0)</f>
        <v>0</v>
      </c>
      <c r="L87" s="19">
        <f>IFERROR(VLOOKUP($A87,[7]Feuil4!$A$23:$L$137,9,FALSE),0)</f>
        <v>0</v>
      </c>
      <c r="M87" s="19">
        <f>IFERROR(VLOOKUP($A87,[7]Feuil4!$A$23:$L$137,4,FALSE),0)</f>
        <v>0</v>
      </c>
      <c r="N87" s="19">
        <f>IFERROR(VLOOKUP($A87,[7]Feuil4!$A$23:$L$81,3,FALSE),0)</f>
        <v>0</v>
      </c>
      <c r="O87" s="19">
        <f>IFERROR(VLOOKUP($A87,[7]Feuil4!$A$23:$L$137,2,FALSE),0)</f>
        <v>0</v>
      </c>
      <c r="P87" s="19">
        <f>IFERROR(VLOOKUP($A87,[7]Feuil4!$A$23:$L$81,7,FALSE),0)</f>
        <v>0</v>
      </c>
      <c r="Q87" s="19">
        <f>IFERROR(VLOOKUP($A87,[7]Feuil4!$A$23:$L$137,8,FALSE),0)</f>
        <v>0</v>
      </c>
      <c r="R87" s="19">
        <f>IFERROR(VLOOKUP($A87,[7]Feuil4!$A$23:$L$137,6,FALSE),0)</f>
        <v>0</v>
      </c>
      <c r="S87" s="19">
        <f>IFERROR(VLOOKUP($A87,[7]Feuil4!$A$23:$L$137,5,FALSE),0)</f>
        <v>0</v>
      </c>
      <c r="T87" s="19">
        <v>0</v>
      </c>
      <c r="U87" s="19">
        <f>IFERROR(VLOOKUP(B87,'[8]C1-2017'!$B$1:$Q$475,14,FALSE),0)</f>
        <v>0</v>
      </c>
      <c r="V87" s="19">
        <f>IFERROR(VLOOKUP(A87,'[9]TOTAL M10 par région'!$A$1:$J$375,8,FALSE),0)</f>
        <v>0</v>
      </c>
      <c r="W87" s="19">
        <f>IFERROR(VLOOKUP(A87,'[10]TOTAL M11M12 par région'!$A$1:$J$479,10,FALSE),0)</f>
        <v>0</v>
      </c>
      <c r="X87" s="19">
        <f>IFERROR(VLOOKUP(B87,[11]Feuil1!$A$1:$G$24,7,FALSE),0)</f>
        <v>0</v>
      </c>
      <c r="Y87" s="19"/>
      <c r="Z87" s="19">
        <f>IFERROR(VLOOKUP(A87,'[12]avec LE'!$A$1:$F$22,6,FALSE),0)</f>
        <v>0</v>
      </c>
      <c r="AA87" s="19">
        <f>IFERROR(VLOOKUP(B87,[13]total!$E$20:$F$40,2,FALSE),0)</f>
        <v>0</v>
      </c>
      <c r="AB87" s="19"/>
      <c r="AC87" s="24">
        <f t="shared" si="1"/>
        <v>0</v>
      </c>
    </row>
    <row r="88" spans="1:29" hidden="1" x14ac:dyDescent="0.25">
      <c r="A88" s="2" t="s">
        <v>218</v>
      </c>
      <c r="B88" s="2" t="s">
        <v>219</v>
      </c>
      <c r="C88" s="2" t="s">
        <v>85</v>
      </c>
      <c r="D88" s="2" t="s">
        <v>1046</v>
      </c>
      <c r="E88" s="19">
        <f>IFERROR(VLOOKUP(A88,[1]Montants!$A$1:$W$248,21,FALSE),0)</f>
        <v>0</v>
      </c>
      <c r="F88" s="19">
        <f>IFERROR(VLOOKUP(A88,[2]Feuil1!$A$1:$I$47,8,FALSE),0)</f>
        <v>0</v>
      </c>
      <c r="G88" s="19">
        <f>IFERROR(VLOOKUP(A88,[3]Feuil1!$A$1:$G$47,6,FALSE),0)</f>
        <v>0</v>
      </c>
      <c r="H88" s="19">
        <f>IFERROR(VLOOKUP(B88,[4]Feuil6!$A$23:$B$73,2,FALSE),0)</f>
        <v>0</v>
      </c>
      <c r="I88" s="19">
        <f>IFERROR(VLOOKUP(A88,[5]Feuil1!$A$1:$F$9,5,FALSE),0)</f>
        <v>0</v>
      </c>
      <c r="J88" s="19">
        <f>IFERROR(VLOOKUP(A88,'[6]CRB-ES'!$A$1:$V$382,19,FALSE),0)</f>
        <v>0</v>
      </c>
      <c r="K88" s="19">
        <f>IFERROR(VLOOKUP($A88,[7]Feuil4!$A$23:$L$137,10,FALSE),0)</f>
        <v>0</v>
      </c>
      <c r="L88" s="19">
        <f>IFERROR(VLOOKUP($A88,[7]Feuil4!$A$23:$L$137,9,FALSE),0)</f>
        <v>0</v>
      </c>
      <c r="M88" s="19">
        <f>IFERROR(VLOOKUP($A88,[7]Feuil4!$A$23:$L$137,4,FALSE),0)</f>
        <v>0</v>
      </c>
      <c r="N88" s="19">
        <f>IFERROR(VLOOKUP($A88,[7]Feuil4!$A$23:$L$81,3,FALSE),0)</f>
        <v>0</v>
      </c>
      <c r="O88" s="19">
        <f>IFERROR(VLOOKUP($A88,[7]Feuil4!$A$23:$L$137,2,FALSE),0)</f>
        <v>0</v>
      </c>
      <c r="P88" s="19">
        <f>IFERROR(VLOOKUP($A88,[7]Feuil4!$A$23:$L$81,7,FALSE),0)</f>
        <v>0</v>
      </c>
      <c r="Q88" s="19">
        <f>IFERROR(VLOOKUP($A88,[7]Feuil4!$A$23:$L$137,8,FALSE),0)</f>
        <v>0</v>
      </c>
      <c r="R88" s="19">
        <f>IFERROR(VLOOKUP($A88,[7]Feuil4!$A$23:$L$137,6,FALSE),0)</f>
        <v>0</v>
      </c>
      <c r="S88" s="19">
        <f>IFERROR(VLOOKUP($A88,[7]Feuil4!$A$23:$L$137,5,FALSE),0)</f>
        <v>0</v>
      </c>
      <c r="T88" s="19">
        <v>0</v>
      </c>
      <c r="U88" s="19">
        <f>IFERROR(VLOOKUP(B88,'[8]C1-2017'!$B$1:$Q$475,14,FALSE),0)</f>
        <v>0</v>
      </c>
      <c r="V88" s="19">
        <f>IFERROR(VLOOKUP(A88,'[9]TOTAL M10 par région'!$A$1:$J$375,8,FALSE),0)</f>
        <v>0</v>
      </c>
      <c r="W88" s="19">
        <f>IFERROR(VLOOKUP(A88,'[10]TOTAL M11M12 par région'!$A$1:$J$479,10,FALSE),0)</f>
        <v>2586659.4145009471</v>
      </c>
      <c r="X88" s="19">
        <f>IFERROR(VLOOKUP(B88,[11]Feuil1!$A$1:$G$24,7,FALSE),0)</f>
        <v>0</v>
      </c>
      <c r="Y88" s="19"/>
      <c r="Z88" s="19">
        <f>IFERROR(VLOOKUP(A88,'[12]avec LE'!$A$1:$F$22,6,FALSE),0)</f>
        <v>0</v>
      </c>
      <c r="AA88" s="19">
        <f>IFERROR(VLOOKUP(B88,[13]total!$E$20:$F$40,2,FALSE),0)</f>
        <v>0</v>
      </c>
      <c r="AB88" s="19"/>
      <c r="AC88" s="24">
        <f t="shared" si="1"/>
        <v>2586659.4145009471</v>
      </c>
    </row>
    <row r="89" spans="1:29" hidden="1" x14ac:dyDescent="0.25">
      <c r="A89" s="2" t="s">
        <v>216</v>
      </c>
      <c r="B89" s="2" t="s">
        <v>217</v>
      </c>
      <c r="C89" s="2" t="s">
        <v>57</v>
      </c>
      <c r="D89" s="2" t="s">
        <v>1046</v>
      </c>
      <c r="E89" s="19">
        <f>IFERROR(VLOOKUP(A89,[1]Montants!$A$1:$W$248,21,FALSE),0)</f>
        <v>4774899.114715023</v>
      </c>
      <c r="F89" s="19">
        <f>IFERROR(VLOOKUP(A89,[2]Feuil1!$A$1:$I$47,8,FALSE),0)</f>
        <v>0</v>
      </c>
      <c r="G89" s="19">
        <f>IFERROR(VLOOKUP(A89,[3]Feuil1!$A$1:$G$47,6,FALSE),0)</f>
        <v>0</v>
      </c>
      <c r="H89" s="19">
        <f>IFERROR(VLOOKUP(B89,[4]Feuil6!$A$23:$B$73,2,FALSE),0)</f>
        <v>480000</v>
      </c>
      <c r="I89" s="19">
        <f>IFERROR(VLOOKUP(A89,[5]Feuil1!$A$1:$F$9,5,FALSE),0)</f>
        <v>0</v>
      </c>
      <c r="J89" s="19">
        <f>IFERROR(VLOOKUP(A89,'[6]CRB-ES'!$A$1:$V$382,19,FALSE),0)</f>
        <v>0</v>
      </c>
      <c r="K89" s="19">
        <f>IFERROR(VLOOKUP($A89,[7]Feuil4!$A$23:$L$137,10,FALSE),0)</f>
        <v>0</v>
      </c>
      <c r="L89" s="19">
        <f>IFERROR(VLOOKUP($A89,[7]Feuil4!$A$23:$L$137,9,FALSE),0)</f>
        <v>0</v>
      </c>
      <c r="M89" s="19">
        <f>IFERROR(VLOOKUP($A89,[7]Feuil4!$A$23:$L$137,4,FALSE),0)</f>
        <v>0</v>
      </c>
      <c r="N89" s="19">
        <f>IFERROR(VLOOKUP($A89,[7]Feuil4!$A$23:$L$81,3,FALSE),0)</f>
        <v>22811</v>
      </c>
      <c r="O89" s="19">
        <f>IFERROR(VLOOKUP($A89,[7]Feuil4!$A$23:$L$137,2,FALSE),0)</f>
        <v>0</v>
      </c>
      <c r="P89" s="19">
        <f>IFERROR(VLOOKUP($A89,[7]Feuil4!$A$23:$L$81,7,FALSE),0)</f>
        <v>0</v>
      </c>
      <c r="Q89" s="19">
        <f>IFERROR(VLOOKUP($A89,[7]Feuil4!$A$23:$L$137,8,FALSE),0)</f>
        <v>0</v>
      </c>
      <c r="R89" s="19">
        <f>IFERROR(VLOOKUP($A89,[7]Feuil4!$A$23:$L$137,6,FALSE),0)</f>
        <v>0</v>
      </c>
      <c r="S89" s="19">
        <f>IFERROR(VLOOKUP($A89,[7]Feuil4!$A$23:$L$137,5,FALSE),0)</f>
        <v>0</v>
      </c>
      <c r="T89" s="19">
        <v>0</v>
      </c>
      <c r="U89" s="19">
        <f>IFERROR(VLOOKUP(B89,'[8]C1-2017'!$B$1:$Q$475,14,FALSE),0)</f>
        <v>2033843.3513952401</v>
      </c>
      <c r="V89" s="19">
        <f>IFERROR(VLOOKUP(A89,'[9]TOTAL M10 par région'!$A$1:$J$375,8,FALSE),0)</f>
        <v>85167.042000000016</v>
      </c>
      <c r="W89" s="19">
        <f>IFERROR(VLOOKUP(A89,'[10]TOTAL M11M12 par région'!$A$1:$J$479,10,FALSE),0)</f>
        <v>220660.34749285516</v>
      </c>
      <c r="X89" s="19">
        <f>IFERROR(VLOOKUP(B89,[11]Feuil1!$A$1:$G$24,7,FALSE),0)</f>
        <v>0</v>
      </c>
      <c r="Y89" s="19"/>
      <c r="Z89" s="19">
        <f>IFERROR(VLOOKUP(A89,'[12]avec LE'!$A$1:$F$22,6,FALSE),0)</f>
        <v>0</v>
      </c>
      <c r="AA89" s="19">
        <f>IFERROR(VLOOKUP(B89,[13]total!$E$20:$F$40,2,FALSE),0)</f>
        <v>0</v>
      </c>
      <c r="AB89" s="19"/>
      <c r="AC89" s="24">
        <f t="shared" si="1"/>
        <v>7617380.8556031184</v>
      </c>
    </row>
    <row r="90" spans="1:29" hidden="1" x14ac:dyDescent="0.25">
      <c r="A90" s="27" t="s">
        <v>212</v>
      </c>
      <c r="B90" s="2" t="s">
        <v>213</v>
      </c>
      <c r="C90" s="2" t="s">
        <v>25</v>
      </c>
      <c r="D90" s="2" t="s">
        <v>1046</v>
      </c>
      <c r="E90" s="19">
        <f>IFERROR(VLOOKUP(A90,[1]Montants!$A$1:$W$248,21,FALSE),0)</f>
        <v>23191143.666309953</v>
      </c>
      <c r="F90" s="19">
        <f>IFERROR(VLOOKUP(A90,[2]Feuil1!$A$1:$I$47,8,FALSE),0)</f>
        <v>1063785.0291258374</v>
      </c>
      <c r="G90" s="19">
        <f>IFERROR(VLOOKUP(A90,[3]Feuil1!$A$1:$G$47,6,FALSE),0)</f>
        <v>265946.25728145934</v>
      </c>
      <c r="H90" s="19">
        <f>IFERROR(VLOOKUP(B90,[4]Feuil6!$A$23:$B$73,2,FALSE),0)</f>
        <v>725000</v>
      </c>
      <c r="I90" s="19">
        <f>IFERROR(VLOOKUP(A90,[5]Feuil1!$A$1:$F$9,5,FALSE),0)</f>
        <v>0</v>
      </c>
      <c r="J90" s="19">
        <f>IFERROR(VLOOKUP(A90,'[6]CRB-ES'!$A$1:$V$382,19,FALSE),0)</f>
        <v>352842.82622432959</v>
      </c>
      <c r="K90" s="19">
        <f>IFERROR(VLOOKUP($A90,[7]Feuil4!$A$23:$L$137,10,FALSE),0)</f>
        <v>0</v>
      </c>
      <c r="L90" s="19">
        <f>IFERROR(VLOOKUP($A90,[7]Feuil4!$A$23:$L$137,9,FALSE),0)</f>
        <v>0</v>
      </c>
      <c r="M90" s="19">
        <f>IFERROR(VLOOKUP($A90,[7]Feuil4!$A$23:$L$137,4,FALSE),0)</f>
        <v>115000</v>
      </c>
      <c r="N90" s="19">
        <f>IFERROR(VLOOKUP($A90,[7]Feuil4!$A$23:$L$81,3,FALSE),0)</f>
        <v>100000</v>
      </c>
      <c r="O90" s="19">
        <f>IFERROR(VLOOKUP($A90,[7]Feuil4!$A$23:$L$137,2,FALSE),0)</f>
        <v>53661</v>
      </c>
      <c r="P90" s="19">
        <f>IFERROR(VLOOKUP($A90,[7]Feuil4!$A$23:$L$81,7,FALSE),0)</f>
        <v>0</v>
      </c>
      <c r="Q90" s="19">
        <f>IFERROR(VLOOKUP($A90,[7]Feuil4!$A$23:$L$137,8,FALSE),0)</f>
        <v>0</v>
      </c>
      <c r="R90" s="19">
        <f>IFERROR(VLOOKUP($A90,[7]Feuil4!$A$23:$L$137,6,FALSE),0)</f>
        <v>0</v>
      </c>
      <c r="S90" s="19">
        <f>IFERROR(VLOOKUP($A90,[7]Feuil4!$A$23:$L$137,5,FALSE),0)</f>
        <v>0</v>
      </c>
      <c r="T90" s="19">
        <v>0</v>
      </c>
      <c r="U90" s="19">
        <f>IFERROR(VLOOKUP(B90,'[8]C1-2017'!$B$1:$Q$475,14,FALSE),0)</f>
        <v>3018827.166938806</v>
      </c>
      <c r="V90" s="19">
        <f>IFERROR(VLOOKUP(A90,'[9]TOTAL M10 par région'!$A$1:$J$375,8,FALSE),0)</f>
        <v>1538698.9059999995</v>
      </c>
      <c r="W90" s="19">
        <f>IFERROR(VLOOKUP(A90,'[10]TOTAL M11M12 par région'!$A$1:$J$479,10,FALSE),0)</f>
        <v>979786.75995932834</v>
      </c>
      <c r="X90" s="19">
        <f>IFERROR(VLOOKUP(B90,[11]Feuil1!$A$1:$G$24,7,FALSE),0)</f>
        <v>0</v>
      </c>
      <c r="Y90" s="19"/>
      <c r="Z90" s="19">
        <f>IFERROR(VLOOKUP(A90,'[12]avec LE'!$A$1:$F$22,6,FALSE),0)</f>
        <v>638782.57358744158</v>
      </c>
      <c r="AA90" s="19">
        <f>IFERROR(VLOOKUP(B90,[13]total!$E$20:$F$40,2,FALSE),0)</f>
        <v>0</v>
      </c>
      <c r="AB90" s="19"/>
      <c r="AC90" s="24">
        <f t="shared" si="1"/>
        <v>32043474.185427152</v>
      </c>
    </row>
    <row r="91" spans="1:29" hidden="1" x14ac:dyDescent="0.25">
      <c r="A91" s="2" t="s">
        <v>220</v>
      </c>
      <c r="B91" s="2" t="s">
        <v>221</v>
      </c>
      <c r="C91" s="2" t="s">
        <v>85</v>
      </c>
      <c r="D91" s="2" t="s">
        <v>1046</v>
      </c>
      <c r="E91" s="19">
        <f>IFERROR(VLOOKUP(A91,[1]Montants!$A$1:$W$248,21,FALSE),0)</f>
        <v>0</v>
      </c>
      <c r="F91" s="19">
        <f>IFERROR(VLOOKUP(A91,[2]Feuil1!$A$1:$I$47,8,FALSE),0)</f>
        <v>0</v>
      </c>
      <c r="G91" s="19">
        <f>IFERROR(VLOOKUP(A91,[3]Feuil1!$A$1:$G$47,6,FALSE),0)</f>
        <v>0</v>
      </c>
      <c r="H91" s="19">
        <f>IFERROR(VLOOKUP(B91,[4]Feuil6!$A$23:$B$73,2,FALSE),0)</f>
        <v>0</v>
      </c>
      <c r="I91" s="19">
        <f>IFERROR(VLOOKUP(A91,[5]Feuil1!$A$1:$F$9,5,FALSE),0)</f>
        <v>0</v>
      </c>
      <c r="J91" s="19">
        <f>IFERROR(VLOOKUP(A91,'[6]CRB-ES'!$A$1:$V$382,19,FALSE),0)</f>
        <v>0</v>
      </c>
      <c r="K91" s="19">
        <f>IFERROR(VLOOKUP($A91,[7]Feuil4!$A$23:$L$137,10,FALSE),0)</f>
        <v>0</v>
      </c>
      <c r="L91" s="19">
        <f>IFERROR(VLOOKUP($A91,[7]Feuil4!$A$23:$L$137,9,FALSE),0)</f>
        <v>0</v>
      </c>
      <c r="M91" s="19">
        <f>IFERROR(VLOOKUP($A91,[7]Feuil4!$A$23:$L$137,4,FALSE),0)</f>
        <v>0</v>
      </c>
      <c r="N91" s="19">
        <f>IFERROR(VLOOKUP($A91,[7]Feuil4!$A$23:$L$81,3,FALSE),0)</f>
        <v>0</v>
      </c>
      <c r="O91" s="19">
        <f>IFERROR(VLOOKUP($A91,[7]Feuil4!$A$23:$L$137,2,FALSE),0)</f>
        <v>0</v>
      </c>
      <c r="P91" s="19">
        <f>IFERROR(VLOOKUP($A91,[7]Feuil4!$A$23:$L$81,7,FALSE),0)</f>
        <v>0</v>
      </c>
      <c r="Q91" s="19">
        <f>IFERROR(VLOOKUP($A91,[7]Feuil4!$A$23:$L$137,8,FALSE),0)</f>
        <v>0</v>
      </c>
      <c r="R91" s="19">
        <f>IFERROR(VLOOKUP($A91,[7]Feuil4!$A$23:$L$137,6,FALSE),0)</f>
        <v>0</v>
      </c>
      <c r="S91" s="19">
        <f>IFERROR(VLOOKUP($A91,[7]Feuil4!$A$23:$L$137,5,FALSE),0)</f>
        <v>0</v>
      </c>
      <c r="T91" s="19">
        <v>0</v>
      </c>
      <c r="U91" s="19">
        <f>IFERROR(VLOOKUP(B91,'[8]C1-2017'!$B$1:$Q$475,14,FALSE),0)</f>
        <v>9282.966393367471</v>
      </c>
      <c r="V91" s="19">
        <f>IFERROR(VLOOKUP(A91,'[9]TOTAL M10 par région'!$A$1:$J$375,8,FALSE),0)</f>
        <v>0</v>
      </c>
      <c r="W91" s="19">
        <f>IFERROR(VLOOKUP(A91,'[10]TOTAL M11M12 par région'!$A$1:$J$479,10,FALSE),0)</f>
        <v>0</v>
      </c>
      <c r="X91" s="19">
        <f>IFERROR(VLOOKUP(B91,[11]Feuil1!$A$1:$G$24,7,FALSE),0)</f>
        <v>0</v>
      </c>
      <c r="Y91" s="19"/>
      <c r="Z91" s="19">
        <f>IFERROR(VLOOKUP(A91,'[12]avec LE'!$A$1:$F$22,6,FALSE),0)</f>
        <v>0</v>
      </c>
      <c r="AA91" s="19">
        <f>IFERROR(VLOOKUP(B91,[13]total!$E$20:$F$40,2,FALSE),0)</f>
        <v>0</v>
      </c>
      <c r="AB91" s="19"/>
      <c r="AC91" s="24">
        <f t="shared" si="1"/>
        <v>9282.966393367471</v>
      </c>
    </row>
    <row r="92" spans="1:29" hidden="1" x14ac:dyDescent="0.25">
      <c r="A92" s="27" t="s">
        <v>207</v>
      </c>
      <c r="B92" s="2" t="s">
        <v>208</v>
      </c>
      <c r="C92" s="2" t="s">
        <v>31</v>
      </c>
      <c r="D92" s="2" t="s">
        <v>1046</v>
      </c>
      <c r="E92" s="19">
        <f>IFERROR(VLOOKUP(A92,[1]Montants!$A$1:$W$248,21,FALSE),0)</f>
        <v>0</v>
      </c>
      <c r="F92" s="19">
        <f>IFERROR(VLOOKUP(A92,[2]Feuil1!$A$1:$I$47,8,FALSE),0)</f>
        <v>0</v>
      </c>
      <c r="G92" s="19">
        <f>IFERROR(VLOOKUP(A92,[3]Feuil1!$A$1:$G$47,6,FALSE),0)</f>
        <v>0</v>
      </c>
      <c r="H92" s="19">
        <f>IFERROR(VLOOKUP(B92,[4]Feuil6!$A$23:$B$73,2,FALSE),0)</f>
        <v>0</v>
      </c>
      <c r="I92" s="19">
        <f>IFERROR(VLOOKUP(A92,[5]Feuil1!$A$1:$F$9,5,FALSE),0)</f>
        <v>0</v>
      </c>
      <c r="J92" s="19">
        <f>IFERROR(VLOOKUP(A92,'[6]CRB-ES'!$A$1:$V$382,19,FALSE),0)</f>
        <v>0</v>
      </c>
      <c r="K92" s="19">
        <f>IFERROR(VLOOKUP($A92,[7]Feuil4!$A$23:$L$137,10,FALSE),0)</f>
        <v>0</v>
      </c>
      <c r="L92" s="19">
        <f>IFERROR(VLOOKUP($A92,[7]Feuil4!$A$23:$L$137,9,FALSE),0)</f>
        <v>0</v>
      </c>
      <c r="M92" s="19">
        <f>IFERROR(VLOOKUP($A92,[7]Feuil4!$A$23:$L$137,4,FALSE),0)</f>
        <v>0</v>
      </c>
      <c r="N92" s="19">
        <f>IFERROR(VLOOKUP($A92,[7]Feuil4!$A$23:$L$81,3,FALSE),0)</f>
        <v>0</v>
      </c>
      <c r="O92" s="19">
        <f>IFERROR(VLOOKUP($A92,[7]Feuil4!$A$23:$L$137,2,FALSE),0)</f>
        <v>0</v>
      </c>
      <c r="P92" s="19">
        <f>IFERROR(VLOOKUP($A92,[7]Feuil4!$A$23:$L$81,7,FALSE),0)</f>
        <v>0</v>
      </c>
      <c r="Q92" s="19">
        <f>IFERROR(VLOOKUP($A92,[7]Feuil4!$A$23:$L$137,8,FALSE),0)</f>
        <v>0</v>
      </c>
      <c r="R92" s="19">
        <f>IFERROR(VLOOKUP($A92,[7]Feuil4!$A$23:$L$137,6,FALSE),0)</f>
        <v>0</v>
      </c>
      <c r="S92" s="19">
        <f>IFERROR(VLOOKUP($A92,[7]Feuil4!$A$23:$L$137,5,FALSE),0)</f>
        <v>0</v>
      </c>
      <c r="T92" s="19">
        <v>0</v>
      </c>
      <c r="U92" s="19">
        <f>IFERROR(VLOOKUP(B92,'[8]C1-2017'!$B$1:$Q$475,14,FALSE),0)</f>
        <v>17984.569858069426</v>
      </c>
      <c r="V92" s="19">
        <f>IFERROR(VLOOKUP(A92,'[9]TOTAL M10 par région'!$A$1:$J$375,8,FALSE),0)</f>
        <v>4073.7900000000009</v>
      </c>
      <c r="W92" s="19">
        <f>IFERROR(VLOOKUP(A92,'[10]TOTAL M11M12 par région'!$A$1:$J$479,10,FALSE),0)</f>
        <v>8787.6414723524595</v>
      </c>
      <c r="X92" s="19">
        <f>IFERROR(VLOOKUP(B92,[11]Feuil1!$A$1:$G$24,7,FALSE),0)</f>
        <v>0</v>
      </c>
      <c r="Y92" s="19"/>
      <c r="Z92" s="19">
        <f>IFERROR(VLOOKUP(A92,'[12]avec LE'!$A$1:$F$22,6,FALSE),0)</f>
        <v>0</v>
      </c>
      <c r="AA92" s="19">
        <f>IFERROR(VLOOKUP(B92,[13]total!$E$20:$F$40,2,FALSE),0)</f>
        <v>0</v>
      </c>
      <c r="AB92" s="19"/>
      <c r="AC92" s="24">
        <f t="shared" si="1"/>
        <v>30846.001330421888</v>
      </c>
    </row>
    <row r="93" spans="1:29" hidden="1" x14ac:dyDescent="0.25">
      <c r="A93" s="2" t="s">
        <v>197</v>
      </c>
      <c r="B93" s="2" t="s">
        <v>198</v>
      </c>
      <c r="C93" s="2" t="s">
        <v>31</v>
      </c>
      <c r="D93" s="2" t="s">
        <v>1046</v>
      </c>
      <c r="E93" s="19">
        <f>IFERROR(VLOOKUP(A93,[1]Montants!$A$1:$W$248,21,FALSE),0)</f>
        <v>0</v>
      </c>
      <c r="F93" s="19">
        <f>IFERROR(VLOOKUP(A93,[2]Feuil1!$A$1:$I$47,8,FALSE),0)</f>
        <v>0</v>
      </c>
      <c r="G93" s="19">
        <f>IFERROR(VLOOKUP(A93,[3]Feuil1!$A$1:$G$47,6,FALSE),0)</f>
        <v>0</v>
      </c>
      <c r="H93" s="19">
        <f>IFERROR(VLOOKUP(B93,[4]Feuil6!$A$23:$B$73,2,FALSE),0)</f>
        <v>0</v>
      </c>
      <c r="I93" s="19">
        <f>IFERROR(VLOOKUP(A93,[5]Feuil1!$A$1:$F$9,5,FALSE),0)</f>
        <v>0</v>
      </c>
      <c r="J93" s="19">
        <f>IFERROR(VLOOKUP(A93,'[6]CRB-ES'!$A$1:$V$382,19,FALSE),0)</f>
        <v>0</v>
      </c>
      <c r="K93" s="19">
        <f>IFERROR(VLOOKUP($A93,[7]Feuil4!$A$23:$L$137,10,FALSE),0)</f>
        <v>0</v>
      </c>
      <c r="L93" s="19">
        <f>IFERROR(VLOOKUP($A93,[7]Feuil4!$A$23:$L$137,9,FALSE),0)</f>
        <v>0</v>
      </c>
      <c r="M93" s="19">
        <f>IFERROR(VLOOKUP($A93,[7]Feuil4!$A$23:$L$137,4,FALSE),0)</f>
        <v>0</v>
      </c>
      <c r="N93" s="19">
        <f>IFERROR(VLOOKUP($A93,[7]Feuil4!$A$23:$L$81,3,FALSE),0)</f>
        <v>0</v>
      </c>
      <c r="O93" s="19">
        <f>IFERROR(VLOOKUP($A93,[7]Feuil4!$A$23:$L$137,2,FALSE),0)</f>
        <v>0</v>
      </c>
      <c r="P93" s="19">
        <f>IFERROR(VLOOKUP($A93,[7]Feuil4!$A$23:$L$81,7,FALSE),0)</f>
        <v>0</v>
      </c>
      <c r="Q93" s="19">
        <f>IFERROR(VLOOKUP($A93,[7]Feuil4!$A$23:$L$137,8,FALSE),0)</f>
        <v>0</v>
      </c>
      <c r="R93" s="19">
        <f>IFERROR(VLOOKUP($A93,[7]Feuil4!$A$23:$L$137,6,FALSE),0)</f>
        <v>0</v>
      </c>
      <c r="S93" s="19">
        <f>IFERROR(VLOOKUP($A93,[7]Feuil4!$A$23:$L$137,5,FALSE),0)</f>
        <v>0</v>
      </c>
      <c r="T93" s="19">
        <v>0</v>
      </c>
      <c r="U93" s="19">
        <f>IFERROR(VLOOKUP(B93,'[8]C1-2017'!$B$1:$Q$475,14,FALSE),0)</f>
        <v>18841.482684948911</v>
      </c>
      <c r="V93" s="19">
        <f>IFERROR(VLOOKUP(A93,'[9]TOTAL M10 par région'!$A$1:$J$375,8,FALSE),0)</f>
        <v>37828.050000000017</v>
      </c>
      <c r="W93" s="19">
        <f>IFERROR(VLOOKUP(A93,'[10]TOTAL M11M12 par région'!$A$1:$J$479,10,FALSE),0)</f>
        <v>36844.351383474976</v>
      </c>
      <c r="X93" s="19">
        <f>IFERROR(VLOOKUP(B93,[11]Feuil1!$A$1:$G$24,7,FALSE),0)</f>
        <v>0</v>
      </c>
      <c r="Y93" s="19"/>
      <c r="Z93" s="19">
        <f>IFERROR(VLOOKUP(A93,'[12]avec LE'!$A$1:$F$22,6,FALSE),0)</f>
        <v>0</v>
      </c>
      <c r="AA93" s="19">
        <f>IFERROR(VLOOKUP(B93,[13]total!$E$20:$F$40,2,FALSE),0)</f>
        <v>0</v>
      </c>
      <c r="AB93" s="19"/>
      <c r="AC93" s="24">
        <f t="shared" si="1"/>
        <v>93513.884068423911</v>
      </c>
    </row>
    <row r="94" spans="1:29" hidden="1" x14ac:dyDescent="0.25">
      <c r="A94" s="27" t="s">
        <v>199</v>
      </c>
      <c r="B94" s="2" t="s">
        <v>200</v>
      </c>
      <c r="C94" s="2" t="s">
        <v>31</v>
      </c>
      <c r="D94" s="2" t="s">
        <v>1046</v>
      </c>
      <c r="E94" s="19">
        <f>IFERROR(VLOOKUP(A94,[1]Montants!$A$1:$W$248,21,FALSE),0)</f>
        <v>0</v>
      </c>
      <c r="F94" s="19">
        <f>IFERROR(VLOOKUP(A94,[2]Feuil1!$A$1:$I$47,8,FALSE),0)</f>
        <v>0</v>
      </c>
      <c r="G94" s="19">
        <f>IFERROR(VLOOKUP(A94,[3]Feuil1!$A$1:$G$47,6,FALSE),0)</f>
        <v>0</v>
      </c>
      <c r="H94" s="19">
        <f>IFERROR(VLOOKUP(B94,[4]Feuil6!$A$23:$B$73,2,FALSE),0)</f>
        <v>0</v>
      </c>
      <c r="I94" s="19">
        <f>IFERROR(VLOOKUP(A94,[5]Feuil1!$A$1:$F$9,5,FALSE),0)</f>
        <v>0</v>
      </c>
      <c r="J94" s="19">
        <f>IFERROR(VLOOKUP(A94,'[6]CRB-ES'!$A$1:$V$382,19,FALSE),0)</f>
        <v>0</v>
      </c>
      <c r="K94" s="19">
        <f>IFERROR(VLOOKUP($A94,[7]Feuil4!$A$23:$L$137,10,FALSE),0)</f>
        <v>0</v>
      </c>
      <c r="L94" s="19">
        <f>IFERROR(VLOOKUP($A94,[7]Feuil4!$A$23:$L$137,9,FALSE),0)</f>
        <v>0</v>
      </c>
      <c r="M94" s="19">
        <f>IFERROR(VLOOKUP($A94,[7]Feuil4!$A$23:$L$137,4,FALSE),0)</f>
        <v>0</v>
      </c>
      <c r="N94" s="19">
        <f>IFERROR(VLOOKUP($A94,[7]Feuil4!$A$23:$L$81,3,FALSE),0)</f>
        <v>0</v>
      </c>
      <c r="O94" s="19">
        <f>IFERROR(VLOOKUP($A94,[7]Feuil4!$A$23:$L$137,2,FALSE),0)</f>
        <v>0</v>
      </c>
      <c r="P94" s="19">
        <f>IFERROR(VLOOKUP($A94,[7]Feuil4!$A$23:$L$81,7,FALSE),0)</f>
        <v>0</v>
      </c>
      <c r="Q94" s="19">
        <f>IFERROR(VLOOKUP($A94,[7]Feuil4!$A$23:$L$137,8,FALSE),0)</f>
        <v>0</v>
      </c>
      <c r="R94" s="19">
        <f>IFERROR(VLOOKUP($A94,[7]Feuil4!$A$23:$L$137,6,FALSE),0)</f>
        <v>0</v>
      </c>
      <c r="S94" s="19">
        <f>IFERROR(VLOOKUP($A94,[7]Feuil4!$A$23:$L$137,5,FALSE),0)</f>
        <v>0</v>
      </c>
      <c r="T94" s="19">
        <v>0</v>
      </c>
      <c r="U94" s="19">
        <f>IFERROR(VLOOKUP(B94,'[8]C1-2017'!$B$1:$Q$475,14,FALSE),0)</f>
        <v>18117.649335053047</v>
      </c>
      <c r="V94" s="19">
        <f>IFERROR(VLOOKUP(A94,'[9]TOTAL M10 par région'!$A$1:$J$375,8,FALSE),0)</f>
        <v>38725.544000000024</v>
      </c>
      <c r="W94" s="19">
        <f>IFERROR(VLOOKUP(A94,'[10]TOTAL M11M12 par région'!$A$1:$J$479,10,FALSE),0)</f>
        <v>37609.030900273916</v>
      </c>
      <c r="X94" s="19">
        <f>IFERROR(VLOOKUP(B94,[11]Feuil1!$A$1:$G$24,7,FALSE),0)</f>
        <v>0</v>
      </c>
      <c r="Y94" s="19"/>
      <c r="Z94" s="19">
        <f>IFERROR(VLOOKUP(A94,'[12]avec LE'!$A$1:$F$22,6,FALSE),0)</f>
        <v>0</v>
      </c>
      <c r="AA94" s="19">
        <f>IFERROR(VLOOKUP(B94,[13]total!$E$20:$F$40,2,FALSE),0)</f>
        <v>0</v>
      </c>
      <c r="AB94" s="19"/>
      <c r="AC94" s="24">
        <f t="shared" si="1"/>
        <v>94452.224235326983</v>
      </c>
    </row>
    <row r="95" spans="1:29" hidden="1" x14ac:dyDescent="0.25">
      <c r="A95" s="2" t="s">
        <v>193</v>
      </c>
      <c r="B95" s="2" t="s">
        <v>194</v>
      </c>
      <c r="C95" s="2" t="s">
        <v>31</v>
      </c>
      <c r="D95" s="2" t="s">
        <v>1046</v>
      </c>
      <c r="E95" s="19">
        <f>IFERROR(VLOOKUP(A95,[1]Montants!$A$1:$W$248,21,FALSE),0)</f>
        <v>0</v>
      </c>
      <c r="F95" s="19">
        <f>IFERROR(VLOOKUP(A95,[2]Feuil1!$A$1:$I$47,8,FALSE),0)</f>
        <v>0</v>
      </c>
      <c r="G95" s="19">
        <f>IFERROR(VLOOKUP(A95,[3]Feuil1!$A$1:$G$47,6,FALSE),0)</f>
        <v>0</v>
      </c>
      <c r="H95" s="19">
        <f>IFERROR(VLOOKUP(B95,[4]Feuil6!$A$23:$B$73,2,FALSE),0)</f>
        <v>0</v>
      </c>
      <c r="I95" s="19">
        <f>IFERROR(VLOOKUP(A95,[5]Feuil1!$A$1:$F$9,5,FALSE),0)</f>
        <v>0</v>
      </c>
      <c r="J95" s="19">
        <f>IFERROR(VLOOKUP(A95,'[6]CRB-ES'!$A$1:$V$382,19,FALSE),0)</f>
        <v>0</v>
      </c>
      <c r="K95" s="19">
        <f>IFERROR(VLOOKUP($A95,[7]Feuil4!$A$23:$L$137,10,FALSE),0)</f>
        <v>0</v>
      </c>
      <c r="L95" s="19">
        <f>IFERROR(VLOOKUP($A95,[7]Feuil4!$A$23:$L$137,9,FALSE),0)</f>
        <v>0</v>
      </c>
      <c r="M95" s="19">
        <f>IFERROR(VLOOKUP($A95,[7]Feuil4!$A$23:$L$137,4,FALSE),0)</f>
        <v>0</v>
      </c>
      <c r="N95" s="19">
        <f>IFERROR(VLOOKUP($A95,[7]Feuil4!$A$23:$L$81,3,FALSE),0)</f>
        <v>0</v>
      </c>
      <c r="O95" s="19">
        <f>IFERROR(VLOOKUP($A95,[7]Feuil4!$A$23:$L$137,2,FALSE),0)</f>
        <v>0</v>
      </c>
      <c r="P95" s="19">
        <f>IFERROR(VLOOKUP($A95,[7]Feuil4!$A$23:$L$81,7,FALSE),0)</f>
        <v>0</v>
      </c>
      <c r="Q95" s="19">
        <f>IFERROR(VLOOKUP($A95,[7]Feuil4!$A$23:$L$137,8,FALSE),0)</f>
        <v>0</v>
      </c>
      <c r="R95" s="19">
        <f>IFERROR(VLOOKUP($A95,[7]Feuil4!$A$23:$L$137,6,FALSE),0)</f>
        <v>0</v>
      </c>
      <c r="S95" s="19">
        <f>IFERROR(VLOOKUP($A95,[7]Feuil4!$A$23:$L$137,5,FALSE),0)</f>
        <v>0</v>
      </c>
      <c r="T95" s="19">
        <v>0</v>
      </c>
      <c r="U95" s="19">
        <f>IFERROR(VLOOKUP(B95,'[8]C1-2017'!$B$1:$Q$475,14,FALSE),0)</f>
        <v>26668.960704778812</v>
      </c>
      <c r="V95" s="19">
        <f>IFERROR(VLOOKUP(A95,'[9]TOTAL M10 par région'!$A$1:$J$375,8,FALSE),0)</f>
        <v>80182.749999999942</v>
      </c>
      <c r="W95" s="19">
        <f>IFERROR(VLOOKUP(A95,'[10]TOTAL M11M12 par région'!$A$1:$J$479,10,FALSE),0)</f>
        <v>215116.83522093439</v>
      </c>
      <c r="X95" s="19">
        <f>IFERROR(VLOOKUP(B95,[11]Feuil1!$A$1:$G$24,7,FALSE),0)</f>
        <v>0</v>
      </c>
      <c r="Y95" s="19"/>
      <c r="Z95" s="19">
        <f>IFERROR(VLOOKUP(A95,'[12]avec LE'!$A$1:$F$22,6,FALSE),0)</f>
        <v>0</v>
      </c>
      <c r="AA95" s="19">
        <f>IFERROR(VLOOKUP(B95,[13]total!$E$20:$F$40,2,FALSE),0)</f>
        <v>0</v>
      </c>
      <c r="AB95" s="19"/>
      <c r="AC95" s="24">
        <f t="shared" si="1"/>
        <v>321968.54592571314</v>
      </c>
    </row>
    <row r="96" spans="1:29" hidden="1" x14ac:dyDescent="0.25">
      <c r="A96" s="2">
        <v>580780096</v>
      </c>
      <c r="B96" s="2" t="s">
        <v>1222</v>
      </c>
      <c r="C96" s="2" t="s">
        <v>31</v>
      </c>
      <c r="D96" s="2" t="s">
        <v>1046</v>
      </c>
      <c r="E96" s="19">
        <f>IFERROR(VLOOKUP(A96,[1]Montants!$A$1:$W$248,21,FALSE),0)</f>
        <v>0</v>
      </c>
      <c r="F96" s="19">
        <f>IFERROR(VLOOKUP(A96,[2]Feuil1!$A$1:$I$47,8,FALSE),0)</f>
        <v>0</v>
      </c>
      <c r="G96" s="19">
        <f>IFERROR(VLOOKUP(A96,[3]Feuil1!$A$1:$G$47,6,FALSE),0)</f>
        <v>0</v>
      </c>
      <c r="H96" s="19">
        <f>IFERROR(VLOOKUP(B96,[4]Feuil6!$A$23:$B$73,2,FALSE),0)</f>
        <v>0</v>
      </c>
      <c r="I96" s="19">
        <f>IFERROR(VLOOKUP(A96,[5]Feuil1!$A$1:$F$9,5,FALSE),0)</f>
        <v>0</v>
      </c>
      <c r="J96" s="19">
        <f>IFERROR(VLOOKUP(A96,'[6]CRB-ES'!$A$1:$V$382,19,FALSE),0)</f>
        <v>0</v>
      </c>
      <c r="K96" s="19">
        <f>IFERROR(VLOOKUP($A96,[7]Feuil4!$A$23:$L$137,10,FALSE),0)</f>
        <v>0</v>
      </c>
      <c r="L96" s="19">
        <f>IFERROR(VLOOKUP($A96,[7]Feuil4!$A$23:$L$137,9,FALSE),0)</f>
        <v>0</v>
      </c>
      <c r="M96" s="19">
        <f>IFERROR(VLOOKUP($A96,[7]Feuil4!$A$23:$L$137,4,FALSE),0)</f>
        <v>0</v>
      </c>
      <c r="N96" s="19">
        <f>IFERROR(VLOOKUP($A96,[7]Feuil4!$A$23:$L$81,3,FALSE),0)</f>
        <v>0</v>
      </c>
      <c r="O96" s="19">
        <f>IFERROR(VLOOKUP($A96,[7]Feuil4!$A$23:$L$137,2,FALSE),0)</f>
        <v>0</v>
      </c>
      <c r="P96" s="19">
        <f>IFERROR(VLOOKUP($A96,[7]Feuil4!$A$23:$L$81,7,FALSE),0)</f>
        <v>0</v>
      </c>
      <c r="Q96" s="19">
        <f>IFERROR(VLOOKUP($A96,[7]Feuil4!$A$23:$L$137,8,FALSE),0)</f>
        <v>0</v>
      </c>
      <c r="R96" s="19">
        <f>IFERROR(VLOOKUP($A96,[7]Feuil4!$A$23:$L$137,6,FALSE),0)</f>
        <v>0</v>
      </c>
      <c r="S96" s="19">
        <f>IFERROR(VLOOKUP($A96,[7]Feuil4!$A$23:$L$137,5,FALSE),0)</f>
        <v>0</v>
      </c>
      <c r="T96" s="19">
        <v>0</v>
      </c>
      <c r="U96" s="19">
        <f>IFERROR(VLOOKUP(B96,'[8]C1-2017'!$B$1:$Q$475,14,FALSE),0)</f>
        <v>53.384725822795325</v>
      </c>
      <c r="V96" s="19">
        <f>IFERROR(VLOOKUP(A96,'[9]TOTAL M10 par région'!$A$1:$J$375,8,FALSE),0)</f>
        <v>0</v>
      </c>
      <c r="W96" s="19">
        <f>IFERROR(VLOOKUP(A96,'[10]TOTAL M11M12 par région'!$A$1:$J$479,10,FALSE),0)</f>
        <v>0</v>
      </c>
      <c r="X96" s="19">
        <f>IFERROR(VLOOKUP(B96,[11]Feuil1!$A$1:$G$24,7,FALSE),0)</f>
        <v>0</v>
      </c>
      <c r="Y96" s="19"/>
      <c r="Z96" s="19">
        <f>IFERROR(VLOOKUP(A96,'[12]avec LE'!$A$1:$F$22,6,FALSE),0)</f>
        <v>0</v>
      </c>
      <c r="AA96" s="19">
        <f>IFERROR(VLOOKUP(B96,[13]total!$E$20:$F$40,2,FALSE),0)</f>
        <v>0</v>
      </c>
      <c r="AB96" s="19"/>
      <c r="AC96" s="24">
        <f t="shared" si="1"/>
        <v>53.384725822795325</v>
      </c>
    </row>
    <row r="97" spans="1:29" hidden="1" x14ac:dyDescent="0.25">
      <c r="A97" s="27" t="s">
        <v>834</v>
      </c>
      <c r="B97" s="2" t="s">
        <v>1013</v>
      </c>
      <c r="C97" s="2" t="s">
        <v>85</v>
      </c>
      <c r="D97" s="2" t="s">
        <v>1046</v>
      </c>
      <c r="E97" s="19">
        <f>IFERROR(VLOOKUP(A97,[1]Montants!$A$1:$W$248,21,FALSE),0)</f>
        <v>0</v>
      </c>
      <c r="F97" s="19">
        <f>IFERROR(VLOOKUP(A97,[2]Feuil1!$A$1:$I$47,8,FALSE),0)</f>
        <v>0</v>
      </c>
      <c r="G97" s="19">
        <f>IFERROR(VLOOKUP(A97,[3]Feuil1!$A$1:$G$47,6,FALSE),0)</f>
        <v>0</v>
      </c>
      <c r="H97" s="19">
        <f>IFERROR(VLOOKUP(B97,[4]Feuil6!$A$23:$B$73,2,FALSE),0)</f>
        <v>0</v>
      </c>
      <c r="I97" s="19">
        <f>IFERROR(VLOOKUP(A97,[5]Feuil1!$A$1:$F$9,5,FALSE),0)</f>
        <v>0</v>
      </c>
      <c r="J97" s="19">
        <f>IFERROR(VLOOKUP(A97,'[6]CRB-ES'!$A$1:$V$382,19,FALSE),0)</f>
        <v>0</v>
      </c>
      <c r="K97" s="19">
        <f>IFERROR(VLOOKUP($A97,[7]Feuil4!$A$23:$L$137,10,FALSE),0)</f>
        <v>0</v>
      </c>
      <c r="L97" s="19">
        <f>IFERROR(VLOOKUP($A97,[7]Feuil4!$A$23:$L$137,9,FALSE),0)</f>
        <v>0</v>
      </c>
      <c r="M97" s="19">
        <f>IFERROR(VLOOKUP($A97,[7]Feuil4!$A$23:$L$137,4,FALSE),0)</f>
        <v>0</v>
      </c>
      <c r="N97" s="19">
        <f>IFERROR(VLOOKUP($A97,[7]Feuil4!$A$23:$L$81,3,FALSE),0)</f>
        <v>0</v>
      </c>
      <c r="O97" s="19">
        <f>IFERROR(VLOOKUP($A97,[7]Feuil4!$A$23:$L$137,2,FALSE),0)</f>
        <v>0</v>
      </c>
      <c r="P97" s="19">
        <f>IFERROR(VLOOKUP($A97,[7]Feuil4!$A$23:$L$81,7,FALSE),0)</f>
        <v>0</v>
      </c>
      <c r="Q97" s="19">
        <f>IFERROR(VLOOKUP($A97,[7]Feuil4!$A$23:$L$137,8,FALSE),0)</f>
        <v>0</v>
      </c>
      <c r="R97" s="19">
        <f>IFERROR(VLOOKUP($A97,[7]Feuil4!$A$23:$L$137,6,FALSE),0)</f>
        <v>0</v>
      </c>
      <c r="S97" s="19">
        <f>IFERROR(VLOOKUP($A97,[7]Feuil4!$A$23:$L$137,5,FALSE),0)</f>
        <v>0</v>
      </c>
      <c r="T97" s="19">
        <v>0</v>
      </c>
      <c r="U97" s="19">
        <f>IFERROR(VLOOKUP(B97,'[8]C1-2017'!$B$1:$Q$475,14,FALSE),0)</f>
        <v>0</v>
      </c>
      <c r="V97" s="19">
        <f>IFERROR(VLOOKUP(A97,'[9]TOTAL M10 par région'!$A$1:$J$375,8,FALSE),0)</f>
        <v>29640</v>
      </c>
      <c r="W97" s="19">
        <f>IFERROR(VLOOKUP(A97,'[10]TOTAL M11M12 par région'!$A$1:$J$479,10,FALSE),0)</f>
        <v>48849.967530619208</v>
      </c>
      <c r="X97" s="19">
        <f>IFERROR(VLOOKUP(B97,[11]Feuil1!$A$1:$G$24,7,FALSE),0)</f>
        <v>0</v>
      </c>
      <c r="Y97" s="19"/>
      <c r="Z97" s="19">
        <f>IFERROR(VLOOKUP(A97,'[12]avec LE'!$A$1:$F$22,6,FALSE),0)</f>
        <v>0</v>
      </c>
      <c r="AA97" s="19">
        <f>IFERROR(VLOOKUP(B97,[13]total!$E$20:$F$40,2,FALSE),0)</f>
        <v>0</v>
      </c>
      <c r="AB97" s="19"/>
      <c r="AC97" s="24">
        <f t="shared" si="1"/>
        <v>78489.967530619208</v>
      </c>
    </row>
    <row r="98" spans="1:29" hidden="1" x14ac:dyDescent="0.25">
      <c r="A98" s="27" t="s">
        <v>209</v>
      </c>
      <c r="B98" s="2" t="s">
        <v>1047</v>
      </c>
      <c r="C98" s="2" t="s">
        <v>31</v>
      </c>
      <c r="D98" s="2" t="s">
        <v>1046</v>
      </c>
      <c r="E98" s="19">
        <f>IFERROR(VLOOKUP(A98,[1]Montants!$A$1:$W$248,21,FALSE),0)</f>
        <v>0</v>
      </c>
      <c r="F98" s="19">
        <f>IFERROR(VLOOKUP(A98,[2]Feuil1!$A$1:$I$47,8,FALSE),0)</f>
        <v>0</v>
      </c>
      <c r="G98" s="19">
        <f>IFERROR(VLOOKUP(A98,[3]Feuil1!$A$1:$G$47,6,FALSE),0)</f>
        <v>0</v>
      </c>
      <c r="H98" s="19">
        <f>IFERROR(VLOOKUP(B98,[4]Feuil6!$A$23:$B$73,2,FALSE),0)</f>
        <v>0</v>
      </c>
      <c r="I98" s="19">
        <f>IFERROR(VLOOKUP(A98,[5]Feuil1!$A$1:$F$9,5,FALSE),0)</f>
        <v>0</v>
      </c>
      <c r="J98" s="19">
        <f>IFERROR(VLOOKUP(A98,'[6]CRB-ES'!$A$1:$V$382,19,FALSE),0)</f>
        <v>0</v>
      </c>
      <c r="K98" s="19">
        <f>IFERROR(VLOOKUP($A98,[7]Feuil4!$A$23:$L$137,10,FALSE),0)</f>
        <v>0</v>
      </c>
      <c r="L98" s="19">
        <f>IFERROR(VLOOKUP($A98,[7]Feuil4!$A$23:$L$137,9,FALSE),0)</f>
        <v>0</v>
      </c>
      <c r="M98" s="19">
        <f>IFERROR(VLOOKUP($A98,[7]Feuil4!$A$23:$L$137,4,FALSE),0)</f>
        <v>0</v>
      </c>
      <c r="N98" s="19">
        <f>IFERROR(VLOOKUP($A98,[7]Feuil4!$A$23:$L$81,3,FALSE),0)</f>
        <v>0</v>
      </c>
      <c r="O98" s="19">
        <f>IFERROR(VLOOKUP($A98,[7]Feuil4!$A$23:$L$137,2,FALSE),0)</f>
        <v>0</v>
      </c>
      <c r="P98" s="19">
        <f>IFERROR(VLOOKUP($A98,[7]Feuil4!$A$23:$L$81,7,FALSE),0)</f>
        <v>0</v>
      </c>
      <c r="Q98" s="19">
        <f>IFERROR(VLOOKUP($A98,[7]Feuil4!$A$23:$L$137,8,FALSE),0)</f>
        <v>0</v>
      </c>
      <c r="R98" s="19">
        <f>IFERROR(VLOOKUP($A98,[7]Feuil4!$A$23:$L$137,6,FALSE),0)</f>
        <v>0</v>
      </c>
      <c r="S98" s="19">
        <f>IFERROR(VLOOKUP($A98,[7]Feuil4!$A$23:$L$137,5,FALSE),0)</f>
        <v>0</v>
      </c>
      <c r="T98" s="19">
        <v>0</v>
      </c>
      <c r="U98" s="19">
        <f>IFERROR(VLOOKUP(B98,'[8]C1-2017'!$B$1:$Q$475,14,FALSE),0)</f>
        <v>28237.317905762713</v>
      </c>
      <c r="V98" s="19">
        <f>IFERROR(VLOOKUP(A98,'[9]TOTAL M10 par région'!$A$1:$J$375,8,FALSE),0)</f>
        <v>72385.320000000065</v>
      </c>
      <c r="W98" s="19">
        <f>IFERROR(VLOOKUP(A98,'[10]TOTAL M11M12 par région'!$A$1:$J$479,10,FALSE),0)</f>
        <v>106243.23528079383</v>
      </c>
      <c r="X98" s="19">
        <f>IFERROR(VLOOKUP(B98,[11]Feuil1!$A$1:$G$24,7,FALSE),0)</f>
        <v>0</v>
      </c>
      <c r="Y98" s="19"/>
      <c r="Z98" s="19">
        <f>IFERROR(VLOOKUP(A98,'[12]avec LE'!$A$1:$F$22,6,FALSE),0)</f>
        <v>0</v>
      </c>
      <c r="AA98" s="19">
        <f>IFERROR(VLOOKUP(B98,[13]total!$E$20:$F$40,2,FALSE),0)</f>
        <v>0</v>
      </c>
      <c r="AB98" s="19"/>
      <c r="AC98" s="24">
        <f t="shared" si="1"/>
        <v>206865.87318655662</v>
      </c>
    </row>
    <row r="99" spans="1:29" hidden="1" x14ac:dyDescent="0.25">
      <c r="A99" s="2" t="s">
        <v>195</v>
      </c>
      <c r="B99" s="2" t="s">
        <v>196</v>
      </c>
      <c r="C99" s="2" t="s">
        <v>31</v>
      </c>
      <c r="D99" s="2" t="s">
        <v>1046</v>
      </c>
      <c r="E99" s="19">
        <f>IFERROR(VLOOKUP(A99,[1]Montants!$A$1:$W$248,21,FALSE),0)</f>
        <v>0</v>
      </c>
      <c r="F99" s="19">
        <f>IFERROR(VLOOKUP(A99,[2]Feuil1!$A$1:$I$47,8,FALSE),0)</f>
        <v>0</v>
      </c>
      <c r="G99" s="19">
        <f>IFERROR(VLOOKUP(A99,[3]Feuil1!$A$1:$G$47,6,FALSE),0)</f>
        <v>0</v>
      </c>
      <c r="H99" s="19">
        <f>IFERROR(VLOOKUP(B99,[4]Feuil6!$A$23:$B$73,2,FALSE),0)</f>
        <v>0</v>
      </c>
      <c r="I99" s="19">
        <f>IFERROR(VLOOKUP(A99,[5]Feuil1!$A$1:$F$9,5,FALSE),0)</f>
        <v>0</v>
      </c>
      <c r="J99" s="19">
        <f>IFERROR(VLOOKUP(A99,'[6]CRB-ES'!$A$1:$V$382,19,FALSE),0)</f>
        <v>0</v>
      </c>
      <c r="K99" s="19">
        <f>IFERROR(VLOOKUP($A99,[7]Feuil4!$A$23:$L$137,10,FALSE),0)</f>
        <v>0</v>
      </c>
      <c r="L99" s="19">
        <f>IFERROR(VLOOKUP($A99,[7]Feuil4!$A$23:$L$137,9,FALSE),0)</f>
        <v>0</v>
      </c>
      <c r="M99" s="19">
        <f>IFERROR(VLOOKUP($A99,[7]Feuil4!$A$23:$L$137,4,FALSE),0)</f>
        <v>0</v>
      </c>
      <c r="N99" s="19">
        <f>IFERROR(VLOOKUP($A99,[7]Feuil4!$A$23:$L$81,3,FALSE),0)</f>
        <v>0</v>
      </c>
      <c r="O99" s="19">
        <f>IFERROR(VLOOKUP($A99,[7]Feuil4!$A$23:$L$137,2,FALSE),0)</f>
        <v>0</v>
      </c>
      <c r="P99" s="19">
        <f>IFERROR(VLOOKUP($A99,[7]Feuil4!$A$23:$L$81,7,FALSE),0)</f>
        <v>0</v>
      </c>
      <c r="Q99" s="19">
        <f>IFERROR(VLOOKUP($A99,[7]Feuil4!$A$23:$L$137,8,FALSE),0)</f>
        <v>0</v>
      </c>
      <c r="R99" s="19">
        <f>IFERROR(VLOOKUP($A99,[7]Feuil4!$A$23:$L$137,6,FALSE),0)</f>
        <v>0</v>
      </c>
      <c r="S99" s="19">
        <f>IFERROR(VLOOKUP($A99,[7]Feuil4!$A$23:$L$137,5,FALSE),0)</f>
        <v>0</v>
      </c>
      <c r="T99" s="19">
        <v>0</v>
      </c>
      <c r="U99" s="19">
        <f>IFERROR(VLOOKUP(B99,'[8]C1-2017'!$B$1:$Q$475,14,FALSE),0)</f>
        <v>37271.686442853745</v>
      </c>
      <c r="V99" s="19">
        <f>IFERROR(VLOOKUP(A99,'[9]TOTAL M10 par région'!$A$1:$J$375,8,FALSE),0)</f>
        <v>23278.799999999988</v>
      </c>
      <c r="W99" s="19">
        <f>IFERROR(VLOOKUP(A99,'[10]TOTAL M11M12 par région'!$A$1:$J$479,10,FALSE),0)</f>
        <v>74422.052191791256</v>
      </c>
      <c r="X99" s="19">
        <f>IFERROR(VLOOKUP(B99,[11]Feuil1!$A$1:$G$24,7,FALSE),0)</f>
        <v>0</v>
      </c>
      <c r="Y99" s="19"/>
      <c r="Z99" s="19">
        <f>IFERROR(VLOOKUP(A99,'[12]avec LE'!$A$1:$F$22,6,FALSE),0)</f>
        <v>0</v>
      </c>
      <c r="AA99" s="19">
        <f>IFERROR(VLOOKUP(B99,[13]total!$E$20:$F$40,2,FALSE),0)</f>
        <v>0</v>
      </c>
      <c r="AB99" s="19"/>
      <c r="AC99" s="24">
        <f t="shared" si="1"/>
        <v>134972.538634645</v>
      </c>
    </row>
    <row r="100" spans="1:29" ht="15" hidden="1" customHeight="1" x14ac:dyDescent="0.25">
      <c r="A100" s="2" t="s">
        <v>201</v>
      </c>
      <c r="B100" s="2" t="s">
        <v>202</v>
      </c>
      <c r="C100" s="2" t="s">
        <v>31</v>
      </c>
      <c r="D100" s="2" t="s">
        <v>1046</v>
      </c>
      <c r="E100" s="19">
        <f>IFERROR(VLOOKUP(A100,[1]Montants!$A$1:$W$248,21,FALSE),0)</f>
        <v>0</v>
      </c>
      <c r="F100" s="19">
        <f>IFERROR(VLOOKUP(A100,[2]Feuil1!$A$1:$I$47,8,FALSE),0)</f>
        <v>0</v>
      </c>
      <c r="G100" s="19">
        <f>IFERROR(VLOOKUP(A100,[3]Feuil1!$A$1:$G$47,6,FALSE),0)</f>
        <v>0</v>
      </c>
      <c r="H100" s="19">
        <f>IFERROR(VLOOKUP(B100,[4]Feuil6!$A$23:$B$73,2,FALSE),0)</f>
        <v>0</v>
      </c>
      <c r="I100" s="19">
        <f>IFERROR(VLOOKUP(A100,[5]Feuil1!$A$1:$F$9,5,FALSE),0)</f>
        <v>0</v>
      </c>
      <c r="J100" s="19">
        <f>IFERROR(VLOOKUP(A100,'[6]CRB-ES'!$A$1:$V$382,19,FALSE),0)</f>
        <v>0</v>
      </c>
      <c r="K100" s="19">
        <f>IFERROR(VLOOKUP($A100,[7]Feuil4!$A$23:$L$137,10,FALSE),0)</f>
        <v>0</v>
      </c>
      <c r="L100" s="19">
        <f>IFERROR(VLOOKUP($A100,[7]Feuil4!$A$23:$L$137,9,FALSE),0)</f>
        <v>0</v>
      </c>
      <c r="M100" s="19">
        <f>IFERROR(VLOOKUP($A100,[7]Feuil4!$A$23:$L$137,4,FALSE),0)</f>
        <v>0</v>
      </c>
      <c r="N100" s="19">
        <f>IFERROR(VLOOKUP($A100,[7]Feuil4!$A$23:$L$81,3,FALSE),0)</f>
        <v>0</v>
      </c>
      <c r="O100" s="19">
        <f>IFERROR(VLOOKUP($A100,[7]Feuil4!$A$23:$L$137,2,FALSE),0)</f>
        <v>0</v>
      </c>
      <c r="P100" s="19">
        <f>IFERROR(VLOOKUP($A100,[7]Feuil4!$A$23:$L$81,7,FALSE),0)</f>
        <v>0</v>
      </c>
      <c r="Q100" s="19">
        <f>IFERROR(VLOOKUP($A100,[7]Feuil4!$A$23:$L$137,8,FALSE),0)</f>
        <v>0</v>
      </c>
      <c r="R100" s="19">
        <f>IFERROR(VLOOKUP($A100,[7]Feuil4!$A$23:$L$137,6,FALSE),0)</f>
        <v>0</v>
      </c>
      <c r="S100" s="19">
        <f>IFERROR(VLOOKUP($A100,[7]Feuil4!$A$23:$L$137,5,FALSE),0)</f>
        <v>0</v>
      </c>
      <c r="T100" s="19">
        <v>0</v>
      </c>
      <c r="U100" s="19">
        <f>IFERROR(VLOOKUP(B100,'[8]C1-2017'!$B$1:$Q$475,14,FALSE),0)</f>
        <v>0</v>
      </c>
      <c r="V100" s="19">
        <f>IFERROR(VLOOKUP(A100,'[9]TOTAL M10 par région'!$A$1:$J$375,8,FALSE),0)</f>
        <v>0</v>
      </c>
      <c r="W100" s="19">
        <f>IFERROR(VLOOKUP(A100,'[10]TOTAL M11M12 par région'!$A$1:$J$479,10,FALSE),0)</f>
        <v>0</v>
      </c>
      <c r="X100" s="19">
        <f>IFERROR(VLOOKUP(B100,[11]Feuil1!$A$1:$G$24,7,FALSE),0)</f>
        <v>0</v>
      </c>
      <c r="Y100" s="19"/>
      <c r="Z100" s="19">
        <f>IFERROR(VLOOKUP(A100,'[12]avec LE'!$A$1:$F$22,6,FALSE),0)</f>
        <v>0</v>
      </c>
      <c r="AA100" s="19">
        <f>IFERROR(VLOOKUP(B100,[13]total!$E$20:$F$40,2,FALSE),0)</f>
        <v>0</v>
      </c>
      <c r="AB100" s="19"/>
      <c r="AC100" s="24">
        <f t="shared" si="1"/>
        <v>0</v>
      </c>
    </row>
    <row r="101" spans="1:29" hidden="1" x14ac:dyDescent="0.25">
      <c r="A101" s="27" t="s">
        <v>835</v>
      </c>
      <c r="B101" s="2" t="s">
        <v>1048</v>
      </c>
      <c r="C101" s="2" t="s">
        <v>85</v>
      </c>
      <c r="D101" s="2" t="s">
        <v>1046</v>
      </c>
      <c r="E101" s="19">
        <f>IFERROR(VLOOKUP(A101,[1]Montants!$A$1:$W$248,21,FALSE),0)</f>
        <v>0</v>
      </c>
      <c r="F101" s="19">
        <f>IFERROR(VLOOKUP(A101,[2]Feuil1!$A$1:$I$47,8,FALSE),0)</f>
        <v>0</v>
      </c>
      <c r="G101" s="19">
        <f>IFERROR(VLOOKUP(A101,[3]Feuil1!$A$1:$G$47,6,FALSE),0)</f>
        <v>0</v>
      </c>
      <c r="H101" s="19">
        <f>IFERROR(VLOOKUP(B101,[4]Feuil6!$A$23:$B$73,2,FALSE),0)</f>
        <v>0</v>
      </c>
      <c r="I101" s="19">
        <f>IFERROR(VLOOKUP(A101,[5]Feuil1!$A$1:$F$9,5,FALSE),0)</f>
        <v>0</v>
      </c>
      <c r="J101" s="19">
        <f>IFERROR(VLOOKUP(A101,'[6]CRB-ES'!$A$1:$V$382,19,FALSE),0)</f>
        <v>0</v>
      </c>
      <c r="K101" s="19">
        <f>IFERROR(VLOOKUP($A101,[7]Feuil4!$A$23:$L$137,10,FALSE),0)</f>
        <v>0</v>
      </c>
      <c r="L101" s="19">
        <f>IFERROR(VLOOKUP($A101,[7]Feuil4!$A$23:$L$137,9,FALSE),0)</f>
        <v>0</v>
      </c>
      <c r="M101" s="19">
        <f>IFERROR(VLOOKUP($A101,[7]Feuil4!$A$23:$L$137,4,FALSE),0)</f>
        <v>0</v>
      </c>
      <c r="N101" s="19">
        <f>IFERROR(VLOOKUP($A101,[7]Feuil4!$A$23:$L$81,3,FALSE),0)</f>
        <v>0</v>
      </c>
      <c r="O101" s="19">
        <f>IFERROR(VLOOKUP($A101,[7]Feuil4!$A$23:$L$137,2,FALSE),0)</f>
        <v>0</v>
      </c>
      <c r="P101" s="19">
        <f>IFERROR(VLOOKUP($A101,[7]Feuil4!$A$23:$L$81,7,FALSE),0)</f>
        <v>0</v>
      </c>
      <c r="Q101" s="19">
        <f>IFERROR(VLOOKUP($A101,[7]Feuil4!$A$23:$L$137,8,FALSE),0)</f>
        <v>0</v>
      </c>
      <c r="R101" s="19">
        <f>IFERROR(VLOOKUP($A101,[7]Feuil4!$A$23:$L$137,6,FALSE),0)</f>
        <v>0</v>
      </c>
      <c r="S101" s="19">
        <f>IFERROR(VLOOKUP($A101,[7]Feuil4!$A$23:$L$137,5,FALSE),0)</f>
        <v>0</v>
      </c>
      <c r="T101" s="19">
        <v>0</v>
      </c>
      <c r="U101" s="19">
        <f>IFERROR(VLOOKUP(B101,'[8]C1-2017'!$B$1:$Q$475,14,FALSE),0)</f>
        <v>924.75</v>
      </c>
      <c r="V101" s="19">
        <f>IFERROR(VLOOKUP(A101,'[9]TOTAL M10 par région'!$A$1:$J$375,8,FALSE),0)</f>
        <v>29680.47000000003</v>
      </c>
      <c r="W101" s="19">
        <f>IFERROR(VLOOKUP(A101,'[10]TOTAL M11M12 par région'!$A$1:$J$479,10,FALSE),0)</f>
        <v>63370.863200571766</v>
      </c>
      <c r="X101" s="19">
        <f>IFERROR(VLOOKUP(B101,[11]Feuil1!$A$1:$G$24,7,FALSE),0)</f>
        <v>0</v>
      </c>
      <c r="Y101" s="19"/>
      <c r="Z101" s="19">
        <f>IFERROR(VLOOKUP(A101,'[12]avec LE'!$A$1:$F$22,6,FALSE),0)</f>
        <v>0</v>
      </c>
      <c r="AA101" s="19">
        <f>IFERROR(VLOOKUP(B101,[13]total!$E$20:$F$40,2,FALSE),0)</f>
        <v>0</v>
      </c>
      <c r="AB101" s="19"/>
      <c r="AC101" s="24">
        <f t="shared" si="1"/>
        <v>93976.083200571797</v>
      </c>
    </row>
    <row r="102" spans="1:29" hidden="1" x14ac:dyDescent="0.25">
      <c r="A102" s="2" t="s">
        <v>205</v>
      </c>
      <c r="B102" s="2" t="s">
        <v>206</v>
      </c>
      <c r="C102" s="2" t="s">
        <v>31</v>
      </c>
      <c r="D102" s="2" t="s">
        <v>1046</v>
      </c>
      <c r="E102" s="19">
        <f>IFERROR(VLOOKUP(A102,[1]Montants!$A$1:$W$248,21,FALSE),0)</f>
        <v>0</v>
      </c>
      <c r="F102" s="19">
        <f>IFERROR(VLOOKUP(A102,[2]Feuil1!$A$1:$I$47,8,FALSE),0)</f>
        <v>0</v>
      </c>
      <c r="G102" s="19">
        <f>IFERROR(VLOOKUP(A102,[3]Feuil1!$A$1:$G$47,6,FALSE),0)</f>
        <v>0</v>
      </c>
      <c r="H102" s="19">
        <f>IFERROR(VLOOKUP(B102,[4]Feuil6!$A$23:$B$73,2,FALSE),0)</f>
        <v>0</v>
      </c>
      <c r="I102" s="19">
        <f>IFERROR(VLOOKUP(A102,[5]Feuil1!$A$1:$F$9,5,FALSE),0)</f>
        <v>0</v>
      </c>
      <c r="J102" s="19">
        <f>IFERROR(VLOOKUP(A102,'[6]CRB-ES'!$A$1:$V$382,19,FALSE),0)</f>
        <v>0</v>
      </c>
      <c r="K102" s="19">
        <f>IFERROR(VLOOKUP($A102,[7]Feuil4!$A$23:$L$137,10,FALSE),0)</f>
        <v>0</v>
      </c>
      <c r="L102" s="19">
        <f>IFERROR(VLOOKUP($A102,[7]Feuil4!$A$23:$L$137,9,FALSE),0)</f>
        <v>0</v>
      </c>
      <c r="M102" s="19">
        <f>IFERROR(VLOOKUP($A102,[7]Feuil4!$A$23:$L$137,4,FALSE),0)</f>
        <v>0</v>
      </c>
      <c r="N102" s="19">
        <f>IFERROR(VLOOKUP($A102,[7]Feuil4!$A$23:$L$81,3,FALSE),0)</f>
        <v>0</v>
      </c>
      <c r="O102" s="19">
        <f>IFERROR(VLOOKUP($A102,[7]Feuil4!$A$23:$L$137,2,FALSE),0)</f>
        <v>0</v>
      </c>
      <c r="P102" s="19">
        <f>IFERROR(VLOOKUP($A102,[7]Feuil4!$A$23:$L$81,7,FALSE),0)</f>
        <v>0</v>
      </c>
      <c r="Q102" s="19">
        <f>IFERROR(VLOOKUP($A102,[7]Feuil4!$A$23:$L$137,8,FALSE),0)</f>
        <v>0</v>
      </c>
      <c r="R102" s="19">
        <f>IFERROR(VLOOKUP($A102,[7]Feuil4!$A$23:$L$137,6,FALSE),0)</f>
        <v>0</v>
      </c>
      <c r="S102" s="19">
        <f>IFERROR(VLOOKUP($A102,[7]Feuil4!$A$23:$L$137,5,FALSE),0)</f>
        <v>0</v>
      </c>
      <c r="T102" s="19">
        <v>0</v>
      </c>
      <c r="U102" s="19">
        <f>IFERROR(VLOOKUP(B102,'[8]C1-2017'!$B$1:$Q$475,14,FALSE),0)</f>
        <v>20840.411362879782</v>
      </c>
      <c r="V102" s="19">
        <f>IFERROR(VLOOKUP(A102,'[9]TOTAL M10 par région'!$A$1:$J$375,8,FALSE),0)</f>
        <v>46711.86599999998</v>
      </c>
      <c r="W102" s="19">
        <f>IFERROR(VLOOKUP(A102,'[10]TOTAL M11M12 par région'!$A$1:$J$479,10,FALSE),0)</f>
        <v>123748.05428987833</v>
      </c>
      <c r="X102" s="19">
        <f>IFERROR(VLOOKUP(B102,[11]Feuil1!$A$1:$G$24,7,FALSE),0)</f>
        <v>0</v>
      </c>
      <c r="Y102" s="19"/>
      <c r="Z102" s="19">
        <f>IFERROR(VLOOKUP(A102,'[12]avec LE'!$A$1:$F$22,6,FALSE),0)</f>
        <v>0</v>
      </c>
      <c r="AA102" s="19">
        <f>IFERROR(VLOOKUP(B102,[13]total!$E$20:$F$40,2,FALSE),0)</f>
        <v>0</v>
      </c>
      <c r="AB102" s="19"/>
      <c r="AC102" s="24">
        <f t="shared" si="1"/>
        <v>191300.33165275809</v>
      </c>
    </row>
    <row r="103" spans="1:29" hidden="1" x14ac:dyDescent="0.25">
      <c r="A103" s="2">
        <v>710781451</v>
      </c>
      <c r="B103" s="2" t="s">
        <v>1236</v>
      </c>
      <c r="C103" s="2" t="s">
        <v>31</v>
      </c>
      <c r="D103" s="2" t="s">
        <v>1046</v>
      </c>
      <c r="E103" s="19">
        <f>IFERROR(VLOOKUP(A103,[1]Montants!$A$1:$W$248,21,FALSE),0)</f>
        <v>0</v>
      </c>
      <c r="F103" s="19">
        <f>IFERROR(VLOOKUP(A103,[2]Feuil1!$A$1:$I$47,8,FALSE),0)</f>
        <v>0</v>
      </c>
      <c r="G103" s="19">
        <f>IFERROR(VLOOKUP(A103,[3]Feuil1!$A$1:$G$47,6,FALSE),0)</f>
        <v>0</v>
      </c>
      <c r="H103" s="19">
        <f>IFERROR(VLOOKUP(B103,[4]Feuil6!$A$23:$B$73,2,FALSE),0)</f>
        <v>0</v>
      </c>
      <c r="I103" s="19">
        <f>IFERROR(VLOOKUP(A103,[5]Feuil1!$A$1:$F$9,5,FALSE),0)</f>
        <v>0</v>
      </c>
      <c r="J103" s="19">
        <f>IFERROR(VLOOKUP(A103,'[6]CRB-ES'!$A$1:$V$382,19,FALSE),0)</f>
        <v>0</v>
      </c>
      <c r="K103" s="19">
        <f>IFERROR(VLOOKUP($A103,[7]Feuil4!$A$23:$L$137,10,FALSE),0)</f>
        <v>0</v>
      </c>
      <c r="L103" s="19">
        <f>IFERROR(VLOOKUP($A103,[7]Feuil4!$A$23:$L$137,9,FALSE),0)</f>
        <v>0</v>
      </c>
      <c r="M103" s="19">
        <f>IFERROR(VLOOKUP($A103,[7]Feuil4!$A$23:$L$137,4,FALSE),0)</f>
        <v>0</v>
      </c>
      <c r="N103" s="19">
        <f>IFERROR(VLOOKUP($A103,[7]Feuil4!$A$23:$L$81,3,FALSE),0)</f>
        <v>0</v>
      </c>
      <c r="O103" s="19">
        <f>IFERROR(VLOOKUP($A103,[7]Feuil4!$A$23:$L$137,2,FALSE),0)</f>
        <v>0</v>
      </c>
      <c r="P103" s="19">
        <f>IFERROR(VLOOKUP($A103,[7]Feuil4!$A$23:$L$81,7,FALSE),0)</f>
        <v>0</v>
      </c>
      <c r="Q103" s="19">
        <f>IFERROR(VLOOKUP($A103,[7]Feuil4!$A$23:$L$137,8,FALSE),0)</f>
        <v>0</v>
      </c>
      <c r="R103" s="19">
        <f>IFERROR(VLOOKUP($A103,[7]Feuil4!$A$23:$L$137,6,FALSE),0)</f>
        <v>0</v>
      </c>
      <c r="S103" s="19">
        <f>IFERROR(VLOOKUP($A103,[7]Feuil4!$A$23:$L$137,5,FALSE),0)</f>
        <v>0</v>
      </c>
      <c r="T103" s="19">
        <v>0</v>
      </c>
      <c r="U103" s="19">
        <f>IFERROR(VLOOKUP(B103,'[8]C1-2017'!$B$1:$Q$475,14,FALSE),0)</f>
        <v>269.32499999999999</v>
      </c>
      <c r="V103" s="19">
        <f>IFERROR(VLOOKUP(A103,'[9]TOTAL M10 par région'!$A$1:$J$375,8,FALSE),0)</f>
        <v>0</v>
      </c>
      <c r="W103" s="19">
        <f>IFERROR(VLOOKUP(A103,'[10]TOTAL M11M12 par région'!$A$1:$J$479,10,FALSE),0)</f>
        <v>0</v>
      </c>
      <c r="X103" s="19">
        <f>IFERROR(VLOOKUP(B103,[11]Feuil1!$A$1:$G$24,7,FALSE),0)</f>
        <v>0</v>
      </c>
      <c r="Y103" s="19"/>
      <c r="Z103" s="19">
        <f>IFERROR(VLOOKUP(A103,'[12]avec LE'!$A$1:$F$22,6,FALSE),0)</f>
        <v>0</v>
      </c>
      <c r="AA103" s="19">
        <f>IFERROR(VLOOKUP(B103,[13]total!$E$20:$F$40,2,FALSE),0)</f>
        <v>0</v>
      </c>
      <c r="AB103" s="19"/>
      <c r="AC103" s="24">
        <f t="shared" si="1"/>
        <v>269.32499999999999</v>
      </c>
    </row>
    <row r="104" spans="1:29" hidden="1" x14ac:dyDescent="0.25">
      <c r="A104" s="2" t="s">
        <v>224</v>
      </c>
      <c r="B104" s="2" t="s">
        <v>225</v>
      </c>
      <c r="C104" s="2" t="s">
        <v>31</v>
      </c>
      <c r="D104" s="2" t="s">
        <v>1046</v>
      </c>
      <c r="E104" s="19">
        <f>IFERROR(VLOOKUP(A104,[1]Montants!$A$1:$W$248,21,FALSE),0)</f>
        <v>0</v>
      </c>
      <c r="F104" s="19">
        <f>IFERROR(VLOOKUP(A104,[2]Feuil1!$A$1:$I$47,8,FALSE),0)</f>
        <v>0</v>
      </c>
      <c r="G104" s="19">
        <f>IFERROR(VLOOKUP(A104,[3]Feuil1!$A$1:$G$47,6,FALSE),0)</f>
        <v>0</v>
      </c>
      <c r="H104" s="19">
        <f>IFERROR(VLOOKUP(B104,[4]Feuil6!$A$23:$B$73,2,FALSE),0)</f>
        <v>0</v>
      </c>
      <c r="I104" s="19">
        <f>IFERROR(VLOOKUP(A104,[5]Feuil1!$A$1:$F$9,5,FALSE),0)</f>
        <v>0</v>
      </c>
      <c r="J104" s="19">
        <f>IFERROR(VLOOKUP(A104,'[6]CRB-ES'!$A$1:$V$382,19,FALSE),0)</f>
        <v>0</v>
      </c>
      <c r="K104" s="19">
        <f>IFERROR(VLOOKUP($A104,[7]Feuil4!$A$23:$L$137,10,FALSE),0)</f>
        <v>0</v>
      </c>
      <c r="L104" s="19">
        <f>IFERROR(VLOOKUP($A104,[7]Feuil4!$A$23:$L$137,9,FALSE),0)</f>
        <v>0</v>
      </c>
      <c r="M104" s="19">
        <f>IFERROR(VLOOKUP($A104,[7]Feuil4!$A$23:$L$137,4,FALSE),0)</f>
        <v>0</v>
      </c>
      <c r="N104" s="19">
        <f>IFERROR(VLOOKUP($A104,[7]Feuil4!$A$23:$L$81,3,FALSE),0)</f>
        <v>0</v>
      </c>
      <c r="O104" s="19">
        <f>IFERROR(VLOOKUP($A104,[7]Feuil4!$A$23:$L$137,2,FALSE),0)</f>
        <v>0</v>
      </c>
      <c r="P104" s="19">
        <f>IFERROR(VLOOKUP($A104,[7]Feuil4!$A$23:$L$81,7,FALSE),0)</f>
        <v>0</v>
      </c>
      <c r="Q104" s="19">
        <f>IFERROR(VLOOKUP($A104,[7]Feuil4!$A$23:$L$137,8,FALSE),0)</f>
        <v>0</v>
      </c>
      <c r="R104" s="19">
        <f>IFERROR(VLOOKUP($A104,[7]Feuil4!$A$23:$L$137,6,FALSE),0)</f>
        <v>0</v>
      </c>
      <c r="S104" s="19">
        <f>IFERROR(VLOOKUP($A104,[7]Feuil4!$A$23:$L$137,5,FALSE),0)</f>
        <v>0</v>
      </c>
      <c r="T104" s="19">
        <v>0</v>
      </c>
      <c r="U104" s="19">
        <f>IFERROR(VLOOKUP(B104,'[8]C1-2017'!$B$1:$Q$475,14,FALSE),0)</f>
        <v>2085.4205476330244</v>
      </c>
      <c r="V104" s="19">
        <f>IFERROR(VLOOKUP(A104,'[9]TOTAL M10 par région'!$A$1:$J$375,8,FALSE),0)</f>
        <v>1642.895399999994</v>
      </c>
      <c r="W104" s="19">
        <f>IFERROR(VLOOKUP(A104,'[10]TOTAL M11M12 par région'!$A$1:$J$479,10,FALSE),0)</f>
        <v>0</v>
      </c>
      <c r="X104" s="19">
        <f>IFERROR(VLOOKUP(B104,[11]Feuil1!$A$1:$G$24,7,FALSE),0)</f>
        <v>0</v>
      </c>
      <c r="Y104" s="19"/>
      <c r="Z104" s="19">
        <f>IFERROR(VLOOKUP(A104,'[12]avec LE'!$A$1:$F$22,6,FALSE),0)</f>
        <v>0</v>
      </c>
      <c r="AA104" s="19">
        <f>IFERROR(VLOOKUP(B104,[13]total!$E$20:$F$40,2,FALSE),0)</f>
        <v>0</v>
      </c>
      <c r="AB104" s="19"/>
      <c r="AC104" s="24">
        <f t="shared" si="1"/>
        <v>3728.3159476330184</v>
      </c>
    </row>
    <row r="105" spans="1:29" hidden="1" x14ac:dyDescent="0.25">
      <c r="A105" s="2" t="s">
        <v>187</v>
      </c>
      <c r="B105" s="2" t="s">
        <v>188</v>
      </c>
      <c r="C105" s="2" t="s">
        <v>31</v>
      </c>
      <c r="D105" s="2" t="s">
        <v>1046</v>
      </c>
      <c r="E105" s="19">
        <f>IFERROR(VLOOKUP(A105,[1]Montants!$A$1:$W$248,21,FALSE),0)</f>
        <v>0</v>
      </c>
      <c r="F105" s="19">
        <f>IFERROR(VLOOKUP(A105,[2]Feuil1!$A$1:$I$47,8,FALSE),0)</f>
        <v>0</v>
      </c>
      <c r="G105" s="19">
        <f>IFERROR(VLOOKUP(A105,[3]Feuil1!$A$1:$G$47,6,FALSE),0)</f>
        <v>0</v>
      </c>
      <c r="H105" s="19">
        <f>IFERROR(VLOOKUP(B105,[4]Feuil6!$A$23:$B$73,2,FALSE),0)</f>
        <v>0</v>
      </c>
      <c r="I105" s="19">
        <f>IFERROR(VLOOKUP(A105,[5]Feuil1!$A$1:$F$9,5,FALSE),0)</f>
        <v>0</v>
      </c>
      <c r="J105" s="19">
        <f>IFERROR(VLOOKUP(A105,'[6]CRB-ES'!$A$1:$V$382,19,FALSE),0)</f>
        <v>0</v>
      </c>
      <c r="K105" s="19">
        <f>IFERROR(VLOOKUP($A105,[7]Feuil4!$A$23:$L$137,10,FALSE),0)</f>
        <v>0</v>
      </c>
      <c r="L105" s="19">
        <f>IFERROR(VLOOKUP($A105,[7]Feuil4!$A$23:$L$137,9,FALSE),0)</f>
        <v>0</v>
      </c>
      <c r="M105" s="19">
        <f>IFERROR(VLOOKUP($A105,[7]Feuil4!$A$23:$L$137,4,FALSE),0)</f>
        <v>0</v>
      </c>
      <c r="N105" s="19">
        <f>IFERROR(VLOOKUP($A105,[7]Feuil4!$A$23:$L$81,3,FALSE),0)</f>
        <v>0</v>
      </c>
      <c r="O105" s="19">
        <f>IFERROR(VLOOKUP($A105,[7]Feuil4!$A$23:$L$137,2,FALSE),0)</f>
        <v>0</v>
      </c>
      <c r="P105" s="19">
        <f>IFERROR(VLOOKUP($A105,[7]Feuil4!$A$23:$L$81,7,FALSE),0)</f>
        <v>0</v>
      </c>
      <c r="Q105" s="19">
        <f>IFERROR(VLOOKUP($A105,[7]Feuil4!$A$23:$L$137,8,FALSE),0)</f>
        <v>0</v>
      </c>
      <c r="R105" s="19">
        <f>IFERROR(VLOOKUP($A105,[7]Feuil4!$A$23:$L$137,6,FALSE),0)</f>
        <v>0</v>
      </c>
      <c r="S105" s="19">
        <f>IFERROR(VLOOKUP($A105,[7]Feuil4!$A$23:$L$137,5,FALSE),0)</f>
        <v>0</v>
      </c>
      <c r="T105" s="19">
        <v>0</v>
      </c>
      <c r="U105" s="19">
        <f>IFERROR(VLOOKUP(B105,'[8]C1-2017'!$B$1:$Q$475,14,FALSE),0)</f>
        <v>8800.8897261818693</v>
      </c>
      <c r="V105" s="19">
        <f>IFERROR(VLOOKUP(A105,'[9]TOTAL M10 par région'!$A$1:$J$375,8,FALSE),0)</f>
        <v>3360.8420000000006</v>
      </c>
      <c r="W105" s="19">
        <f>IFERROR(VLOOKUP(A105,'[10]TOTAL M11M12 par région'!$A$1:$J$479,10,FALSE),0)</f>
        <v>24318.065592432315</v>
      </c>
      <c r="X105" s="19">
        <f>IFERROR(VLOOKUP(B105,[11]Feuil1!$A$1:$G$24,7,FALSE),0)</f>
        <v>0</v>
      </c>
      <c r="Y105" s="19"/>
      <c r="Z105" s="19">
        <f>IFERROR(VLOOKUP(A105,'[12]avec LE'!$A$1:$F$22,6,FALSE),0)</f>
        <v>0</v>
      </c>
      <c r="AA105" s="19">
        <f>IFERROR(VLOOKUP(B105,[13]total!$E$20:$F$40,2,FALSE),0)</f>
        <v>0</v>
      </c>
      <c r="AB105" s="19"/>
      <c r="AC105" s="24">
        <f t="shared" si="1"/>
        <v>36479.797318614183</v>
      </c>
    </row>
    <row r="106" spans="1:29" hidden="1" x14ac:dyDescent="0.25">
      <c r="A106" s="2" t="s">
        <v>203</v>
      </c>
      <c r="B106" s="2" t="s">
        <v>204</v>
      </c>
      <c r="C106" s="2" t="s">
        <v>31</v>
      </c>
      <c r="D106" s="2" t="s">
        <v>1046</v>
      </c>
      <c r="E106" s="19">
        <f>IFERROR(VLOOKUP(A106,[1]Montants!$A$1:$W$248,21,FALSE),0)</f>
        <v>0</v>
      </c>
      <c r="F106" s="19">
        <f>IFERROR(VLOOKUP(A106,[2]Feuil1!$A$1:$I$47,8,FALSE),0)</f>
        <v>0</v>
      </c>
      <c r="G106" s="19">
        <f>IFERROR(VLOOKUP(A106,[3]Feuil1!$A$1:$G$47,6,FALSE),0)</f>
        <v>0</v>
      </c>
      <c r="H106" s="19">
        <f>IFERROR(VLOOKUP(B106,[4]Feuil6!$A$23:$B$73,2,FALSE),0)</f>
        <v>0</v>
      </c>
      <c r="I106" s="19">
        <f>IFERROR(VLOOKUP(A106,[5]Feuil1!$A$1:$F$9,5,FALSE),0)</f>
        <v>0</v>
      </c>
      <c r="J106" s="19">
        <f>IFERROR(VLOOKUP(A106,'[6]CRB-ES'!$A$1:$V$382,19,FALSE),0)</f>
        <v>0</v>
      </c>
      <c r="K106" s="19">
        <f>IFERROR(VLOOKUP($A106,[7]Feuil4!$A$23:$L$137,10,FALSE),0)</f>
        <v>0</v>
      </c>
      <c r="L106" s="19">
        <f>IFERROR(VLOOKUP($A106,[7]Feuil4!$A$23:$L$137,9,FALSE),0)</f>
        <v>0</v>
      </c>
      <c r="M106" s="19">
        <f>IFERROR(VLOOKUP($A106,[7]Feuil4!$A$23:$L$137,4,FALSE),0)</f>
        <v>0</v>
      </c>
      <c r="N106" s="19">
        <f>IFERROR(VLOOKUP($A106,[7]Feuil4!$A$23:$L$81,3,FALSE),0)</f>
        <v>0</v>
      </c>
      <c r="O106" s="19">
        <f>IFERROR(VLOOKUP($A106,[7]Feuil4!$A$23:$L$137,2,FALSE),0)</f>
        <v>0</v>
      </c>
      <c r="P106" s="19">
        <f>IFERROR(VLOOKUP($A106,[7]Feuil4!$A$23:$L$81,7,FALSE),0)</f>
        <v>0</v>
      </c>
      <c r="Q106" s="19">
        <f>IFERROR(VLOOKUP($A106,[7]Feuil4!$A$23:$L$137,8,FALSE),0)</f>
        <v>0</v>
      </c>
      <c r="R106" s="19">
        <f>IFERROR(VLOOKUP($A106,[7]Feuil4!$A$23:$L$137,6,FALSE),0)</f>
        <v>0</v>
      </c>
      <c r="S106" s="19">
        <f>IFERROR(VLOOKUP($A106,[7]Feuil4!$A$23:$L$137,5,FALSE),0)</f>
        <v>0</v>
      </c>
      <c r="T106" s="19">
        <v>0</v>
      </c>
      <c r="U106" s="19">
        <f>IFERROR(VLOOKUP(B106,'[8]C1-2017'!$B$1:$Q$475,14,FALSE),0)</f>
        <v>12665.749079520299</v>
      </c>
      <c r="V106" s="19">
        <f>IFERROR(VLOOKUP(A106,'[9]TOTAL M10 par région'!$A$1:$J$375,8,FALSE),0)</f>
        <v>59996.099999999977</v>
      </c>
      <c r="W106" s="19">
        <f>IFERROR(VLOOKUP(A106,'[10]TOTAL M11M12 par région'!$A$1:$J$479,10,FALSE),0)</f>
        <v>35521.386523469126</v>
      </c>
      <c r="X106" s="19">
        <f>IFERROR(VLOOKUP(B106,[11]Feuil1!$A$1:$G$24,7,FALSE),0)</f>
        <v>0</v>
      </c>
      <c r="Y106" s="19"/>
      <c r="Z106" s="19">
        <f>IFERROR(VLOOKUP(A106,'[12]avec LE'!$A$1:$F$22,6,FALSE),0)</f>
        <v>0</v>
      </c>
      <c r="AA106" s="19">
        <f>IFERROR(VLOOKUP(B106,[13]total!$E$20:$F$40,2,FALSE),0)</f>
        <v>0</v>
      </c>
      <c r="AB106" s="19"/>
      <c r="AC106" s="24">
        <f t="shared" si="1"/>
        <v>108183.23560298941</v>
      </c>
    </row>
    <row r="107" spans="1:29" hidden="1" x14ac:dyDescent="0.25">
      <c r="A107" s="27" t="s">
        <v>191</v>
      </c>
      <c r="B107" s="2" t="s">
        <v>192</v>
      </c>
      <c r="C107" s="2" t="s">
        <v>31</v>
      </c>
      <c r="D107" s="2" t="s">
        <v>1046</v>
      </c>
      <c r="E107" s="19">
        <f>IFERROR(VLOOKUP(A107,[1]Montants!$A$1:$W$248,21,FALSE),0)</f>
        <v>1680210.8592114274</v>
      </c>
      <c r="F107" s="19">
        <f>IFERROR(VLOOKUP(A107,[2]Feuil1!$A$1:$I$47,8,FALSE),0)</f>
        <v>0</v>
      </c>
      <c r="G107" s="19">
        <f>IFERROR(VLOOKUP(A107,[3]Feuil1!$A$1:$G$47,6,FALSE),0)</f>
        <v>0</v>
      </c>
      <c r="H107" s="19">
        <f>IFERROR(VLOOKUP(B107,[4]Feuil6!$A$23:$B$73,2,FALSE),0)</f>
        <v>0</v>
      </c>
      <c r="I107" s="19">
        <f>IFERROR(VLOOKUP(A107,[5]Feuil1!$A$1:$F$9,5,FALSE),0)</f>
        <v>0</v>
      </c>
      <c r="J107" s="19">
        <f>IFERROR(VLOOKUP(A107,'[6]CRB-ES'!$A$1:$V$382,19,FALSE),0)</f>
        <v>0</v>
      </c>
      <c r="K107" s="19">
        <f>IFERROR(VLOOKUP($A107,[7]Feuil4!$A$23:$L$137,10,FALSE),0)</f>
        <v>0</v>
      </c>
      <c r="L107" s="19">
        <f>IFERROR(VLOOKUP($A107,[7]Feuil4!$A$23:$L$137,9,FALSE),0)</f>
        <v>0</v>
      </c>
      <c r="M107" s="19">
        <f>IFERROR(VLOOKUP($A107,[7]Feuil4!$A$23:$L$137,4,FALSE),0)</f>
        <v>0</v>
      </c>
      <c r="N107" s="19">
        <f>IFERROR(VLOOKUP($A107,[7]Feuil4!$A$23:$L$81,3,FALSE),0)</f>
        <v>0</v>
      </c>
      <c r="O107" s="19">
        <f>IFERROR(VLOOKUP($A107,[7]Feuil4!$A$23:$L$137,2,FALSE),0)</f>
        <v>0</v>
      </c>
      <c r="P107" s="19">
        <f>IFERROR(VLOOKUP($A107,[7]Feuil4!$A$23:$L$81,7,FALSE),0)</f>
        <v>0</v>
      </c>
      <c r="Q107" s="19">
        <f>IFERROR(VLOOKUP($A107,[7]Feuil4!$A$23:$L$137,8,FALSE),0)</f>
        <v>0</v>
      </c>
      <c r="R107" s="19">
        <f>IFERROR(VLOOKUP($A107,[7]Feuil4!$A$23:$L$137,6,FALSE),0)</f>
        <v>0</v>
      </c>
      <c r="S107" s="19">
        <f>IFERROR(VLOOKUP($A107,[7]Feuil4!$A$23:$L$137,5,FALSE),0)</f>
        <v>0</v>
      </c>
      <c r="T107" s="19">
        <v>0</v>
      </c>
      <c r="U107" s="19">
        <f>IFERROR(VLOOKUP(B107,'[8]C1-2017'!$B$1:$Q$475,14,FALSE),0)</f>
        <v>231275.74725837779</v>
      </c>
      <c r="V107" s="19">
        <f>IFERROR(VLOOKUP(A107,'[9]TOTAL M10 par région'!$A$1:$J$375,8,FALSE),0)</f>
        <v>195036.53000000003</v>
      </c>
      <c r="W107" s="19">
        <f>IFERROR(VLOOKUP(A107,'[10]TOTAL M11M12 par région'!$A$1:$J$479,10,FALSE),0)</f>
        <v>209281.38378967499</v>
      </c>
      <c r="X107" s="19">
        <f>IFERROR(VLOOKUP(B107,[11]Feuil1!$A$1:$G$24,7,FALSE),0)</f>
        <v>0</v>
      </c>
      <c r="Y107" s="19"/>
      <c r="Z107" s="19">
        <f>IFERROR(VLOOKUP(A107,'[12]avec LE'!$A$1:$F$22,6,FALSE),0)</f>
        <v>0</v>
      </c>
      <c r="AA107" s="19">
        <f>IFERROR(VLOOKUP(B107,[13]total!$E$20:$F$40,2,FALSE),0)</f>
        <v>0</v>
      </c>
      <c r="AB107" s="19"/>
      <c r="AC107" s="24">
        <f t="shared" si="1"/>
        <v>2315804.52025948</v>
      </c>
    </row>
    <row r="108" spans="1:29" hidden="1" x14ac:dyDescent="0.25">
      <c r="A108" s="2" t="s">
        <v>247</v>
      </c>
      <c r="B108" s="2" t="s">
        <v>248</v>
      </c>
      <c r="C108" s="2" t="s">
        <v>31</v>
      </c>
      <c r="D108" s="2" t="s">
        <v>228</v>
      </c>
      <c r="E108" s="19">
        <f>IFERROR(VLOOKUP(A108,[1]Montants!$A$1:$W$248,21,FALSE),0)</f>
        <v>673230.42550880671</v>
      </c>
      <c r="F108" s="19">
        <f>IFERROR(VLOOKUP(A108,[2]Feuil1!$A$1:$I$47,8,FALSE),0)</f>
        <v>0</v>
      </c>
      <c r="G108" s="19">
        <f>IFERROR(VLOOKUP(A108,[3]Feuil1!$A$1:$G$47,6,FALSE),0)</f>
        <v>0</v>
      </c>
      <c r="H108" s="19">
        <f>IFERROR(VLOOKUP(B108,[4]Feuil6!$A$23:$B$73,2,FALSE),0)</f>
        <v>0</v>
      </c>
      <c r="I108" s="19">
        <f>IFERROR(VLOOKUP(A108,[5]Feuil1!$A$1:$F$9,5,FALSE),0)</f>
        <v>0</v>
      </c>
      <c r="J108" s="19">
        <f>IFERROR(VLOOKUP(A108,'[6]CRB-ES'!$A$1:$V$382,19,FALSE),0)</f>
        <v>0</v>
      </c>
      <c r="K108" s="19">
        <f>IFERROR(VLOOKUP($A108,[7]Feuil4!$A$23:$L$137,10,FALSE),0)</f>
        <v>0</v>
      </c>
      <c r="L108" s="19">
        <f>IFERROR(VLOOKUP($A108,[7]Feuil4!$A$23:$L$137,9,FALSE),0)</f>
        <v>0</v>
      </c>
      <c r="M108" s="19">
        <f>IFERROR(VLOOKUP($A108,[7]Feuil4!$A$23:$L$137,4,FALSE),0)</f>
        <v>0</v>
      </c>
      <c r="N108" s="19">
        <f>IFERROR(VLOOKUP($A108,[7]Feuil4!$A$23:$L$81,3,FALSE),0)</f>
        <v>0</v>
      </c>
      <c r="O108" s="19">
        <f>IFERROR(VLOOKUP($A108,[7]Feuil4!$A$23:$L$137,2,FALSE),0)</f>
        <v>0</v>
      </c>
      <c r="P108" s="19">
        <f>IFERROR(VLOOKUP($A108,[7]Feuil4!$A$23:$L$81,7,FALSE),0)</f>
        <v>0</v>
      </c>
      <c r="Q108" s="19">
        <f>IFERROR(VLOOKUP($A108,[7]Feuil4!$A$23:$L$137,8,FALSE),0)</f>
        <v>0</v>
      </c>
      <c r="R108" s="19">
        <f>IFERROR(VLOOKUP($A108,[7]Feuil4!$A$23:$L$137,6,FALSE),0)</f>
        <v>0</v>
      </c>
      <c r="S108" s="19">
        <f>IFERROR(VLOOKUP($A108,[7]Feuil4!$A$23:$L$137,5,FALSE),0)</f>
        <v>0</v>
      </c>
      <c r="T108" s="19">
        <v>0</v>
      </c>
      <c r="U108" s="19">
        <f>IFERROR(VLOOKUP(B108,'[8]C1-2017'!$B$1:$Q$475,14,FALSE),0)</f>
        <v>137125.07012389242</v>
      </c>
      <c r="V108" s="19">
        <f>IFERROR(VLOOKUP(A108,'[9]TOTAL M10 par région'!$A$1:$J$375,8,FALSE),0)</f>
        <v>145737.58799999976</v>
      </c>
      <c r="W108" s="19">
        <f>IFERROR(VLOOKUP(A108,'[10]TOTAL M11M12 par région'!$A$1:$J$479,10,FALSE),0)</f>
        <v>148439.05122674658</v>
      </c>
      <c r="X108" s="19">
        <f>IFERROR(VLOOKUP(B108,[11]Feuil1!$A$1:$G$24,7,FALSE),0)</f>
        <v>0</v>
      </c>
      <c r="Y108" s="19"/>
      <c r="Z108" s="19">
        <f>IFERROR(VLOOKUP(A108,'[12]avec LE'!$A$1:$F$22,6,FALSE),0)</f>
        <v>0</v>
      </c>
      <c r="AA108" s="19">
        <f>IFERROR(VLOOKUP(B108,[13]total!$E$20:$F$40,2,FALSE),0)</f>
        <v>0</v>
      </c>
      <c r="AB108" s="19"/>
      <c r="AC108" s="24">
        <f t="shared" si="1"/>
        <v>1104532.1348594455</v>
      </c>
    </row>
    <row r="109" spans="1:29" hidden="1" x14ac:dyDescent="0.25">
      <c r="A109" s="27" t="s">
        <v>836</v>
      </c>
      <c r="B109" s="2" t="s">
        <v>998</v>
      </c>
      <c r="C109" s="2" t="s">
        <v>31</v>
      </c>
      <c r="D109" s="2" t="s">
        <v>228</v>
      </c>
      <c r="E109" s="19">
        <f>IFERROR(VLOOKUP(A109,[1]Montants!$A$1:$W$248,21,FALSE),0)</f>
        <v>0</v>
      </c>
      <c r="F109" s="19">
        <f>IFERROR(VLOOKUP(A109,[2]Feuil1!$A$1:$I$47,8,FALSE),0)</f>
        <v>0</v>
      </c>
      <c r="G109" s="19">
        <f>IFERROR(VLOOKUP(A109,[3]Feuil1!$A$1:$G$47,6,FALSE),0)</f>
        <v>0</v>
      </c>
      <c r="H109" s="19">
        <f>IFERROR(VLOOKUP(B109,[4]Feuil6!$A$23:$B$73,2,FALSE),0)</f>
        <v>0</v>
      </c>
      <c r="I109" s="19">
        <f>IFERROR(VLOOKUP(A109,[5]Feuil1!$A$1:$F$9,5,FALSE),0)</f>
        <v>0</v>
      </c>
      <c r="J109" s="19">
        <f>IFERROR(VLOOKUP(A109,'[6]CRB-ES'!$A$1:$V$382,19,FALSE),0)</f>
        <v>0</v>
      </c>
      <c r="K109" s="19">
        <f>IFERROR(VLOOKUP($A109,[7]Feuil4!$A$23:$L$137,10,FALSE),0)</f>
        <v>0</v>
      </c>
      <c r="L109" s="19">
        <f>IFERROR(VLOOKUP($A109,[7]Feuil4!$A$23:$L$137,9,FALSE),0)</f>
        <v>0</v>
      </c>
      <c r="M109" s="19">
        <f>IFERROR(VLOOKUP($A109,[7]Feuil4!$A$23:$L$137,4,FALSE),0)</f>
        <v>0</v>
      </c>
      <c r="N109" s="19">
        <f>IFERROR(VLOOKUP($A109,[7]Feuil4!$A$23:$L$81,3,FALSE),0)</f>
        <v>0</v>
      </c>
      <c r="O109" s="19">
        <f>IFERROR(VLOOKUP($A109,[7]Feuil4!$A$23:$L$137,2,FALSE),0)</f>
        <v>0</v>
      </c>
      <c r="P109" s="19">
        <f>IFERROR(VLOOKUP($A109,[7]Feuil4!$A$23:$L$81,7,FALSE),0)</f>
        <v>0</v>
      </c>
      <c r="Q109" s="19">
        <f>IFERROR(VLOOKUP($A109,[7]Feuil4!$A$23:$L$137,8,FALSE),0)</f>
        <v>0</v>
      </c>
      <c r="R109" s="19">
        <f>IFERROR(VLOOKUP($A109,[7]Feuil4!$A$23:$L$137,6,FALSE),0)</f>
        <v>0</v>
      </c>
      <c r="S109" s="19">
        <f>IFERROR(VLOOKUP($A109,[7]Feuil4!$A$23:$L$137,5,FALSE),0)</f>
        <v>0</v>
      </c>
      <c r="T109" s="19">
        <v>0</v>
      </c>
      <c r="U109" s="19">
        <f>IFERROR(VLOOKUP(B109,'[8]C1-2017'!$B$1:$Q$475,14,FALSE),0)</f>
        <v>0</v>
      </c>
      <c r="V109" s="19">
        <f>IFERROR(VLOOKUP(A109,'[9]TOTAL M10 par région'!$A$1:$J$375,8,FALSE),0)</f>
        <v>2909.8500000000004</v>
      </c>
      <c r="W109" s="19">
        <f>IFERROR(VLOOKUP(A109,'[10]TOTAL M11M12 par région'!$A$1:$J$479,10,FALSE),0)</f>
        <v>162926.41957646076</v>
      </c>
      <c r="X109" s="19">
        <f>IFERROR(VLOOKUP(B109,[11]Feuil1!$A$1:$G$24,7,FALSE),0)</f>
        <v>0</v>
      </c>
      <c r="Y109" s="19"/>
      <c r="Z109" s="19">
        <f>IFERROR(VLOOKUP(A109,'[12]avec LE'!$A$1:$F$22,6,FALSE),0)</f>
        <v>0</v>
      </c>
      <c r="AA109" s="19">
        <f>IFERROR(VLOOKUP(B109,[13]total!$E$20:$F$40,2,FALSE),0)</f>
        <v>0</v>
      </c>
      <c r="AB109" s="19"/>
      <c r="AC109" s="24">
        <f t="shared" si="1"/>
        <v>165836.26957646076</v>
      </c>
    </row>
    <row r="110" spans="1:29" hidden="1" x14ac:dyDescent="0.25">
      <c r="A110" s="27" t="s">
        <v>1098</v>
      </c>
      <c r="B110" s="2" t="s">
        <v>1134</v>
      </c>
      <c r="C110" s="2" t="s">
        <v>31</v>
      </c>
      <c r="D110" s="2" t="s">
        <v>228</v>
      </c>
      <c r="E110" s="19">
        <f>IFERROR(VLOOKUP(A110,[1]Montants!$A$1:$W$248,21,FALSE),0)</f>
        <v>0</v>
      </c>
      <c r="F110" s="19">
        <f>IFERROR(VLOOKUP(A110,[2]Feuil1!$A$1:$I$47,8,FALSE),0)</f>
        <v>0</v>
      </c>
      <c r="G110" s="19">
        <f>IFERROR(VLOOKUP(A110,[3]Feuil1!$A$1:$G$47,6,FALSE),0)</f>
        <v>0</v>
      </c>
      <c r="H110" s="19">
        <f>IFERROR(VLOOKUP(B110,[4]Feuil6!$A$23:$B$73,2,FALSE),0)</f>
        <v>0</v>
      </c>
      <c r="I110" s="19">
        <f>IFERROR(VLOOKUP(A110,[5]Feuil1!$A$1:$F$9,5,FALSE),0)</f>
        <v>0</v>
      </c>
      <c r="J110" s="19">
        <f>IFERROR(VLOOKUP(A110,'[6]CRB-ES'!$A$1:$V$382,19,FALSE),0)</f>
        <v>0</v>
      </c>
      <c r="K110" s="19">
        <f>IFERROR(VLOOKUP($A110,[7]Feuil4!$A$23:$L$137,10,FALSE),0)</f>
        <v>0</v>
      </c>
      <c r="L110" s="19">
        <f>IFERROR(VLOOKUP($A110,[7]Feuil4!$A$23:$L$137,9,FALSE),0)</f>
        <v>0</v>
      </c>
      <c r="M110" s="19">
        <f>IFERROR(VLOOKUP($A110,[7]Feuil4!$A$23:$L$137,4,FALSE),0)</f>
        <v>0</v>
      </c>
      <c r="N110" s="19">
        <f>IFERROR(VLOOKUP($A110,[7]Feuil4!$A$23:$L$81,3,FALSE),0)</f>
        <v>0</v>
      </c>
      <c r="O110" s="19">
        <f>IFERROR(VLOOKUP($A110,[7]Feuil4!$A$23:$L$137,2,FALSE),0)</f>
        <v>0</v>
      </c>
      <c r="P110" s="19">
        <f>IFERROR(VLOOKUP($A110,[7]Feuil4!$A$23:$L$81,7,FALSE),0)</f>
        <v>0</v>
      </c>
      <c r="Q110" s="19">
        <f>IFERROR(VLOOKUP($A110,[7]Feuil4!$A$23:$L$137,8,FALSE),0)</f>
        <v>0</v>
      </c>
      <c r="R110" s="19">
        <f>IFERROR(VLOOKUP($A110,[7]Feuil4!$A$23:$L$137,6,FALSE),0)</f>
        <v>0</v>
      </c>
      <c r="S110" s="19">
        <f>IFERROR(VLOOKUP($A110,[7]Feuil4!$A$23:$L$137,5,FALSE),0)</f>
        <v>0</v>
      </c>
      <c r="T110" s="19">
        <v>0</v>
      </c>
      <c r="U110" s="19">
        <f>IFERROR(VLOOKUP(B110,'[8]C1-2017'!$B$1:$Q$475,14,FALSE),0)</f>
        <v>0</v>
      </c>
      <c r="V110" s="19">
        <f>IFERROR(VLOOKUP(A110,'[9]TOTAL M10 par région'!$A$1:$J$375,8,FALSE),0)</f>
        <v>17765.400000000001</v>
      </c>
      <c r="W110" s="19">
        <f>IFERROR(VLOOKUP(A110,'[10]TOTAL M11M12 par région'!$A$1:$J$479,10,FALSE),0)</f>
        <v>4833.4124932802142</v>
      </c>
      <c r="X110" s="19">
        <f>IFERROR(VLOOKUP(B110,[11]Feuil1!$A$1:$G$24,7,FALSE),0)</f>
        <v>0</v>
      </c>
      <c r="Y110" s="19"/>
      <c r="Z110" s="19">
        <f>IFERROR(VLOOKUP(A110,'[12]avec LE'!$A$1:$F$22,6,FALSE),0)</f>
        <v>0</v>
      </c>
      <c r="AA110" s="19">
        <f>IFERROR(VLOOKUP(B110,[13]total!$E$20:$F$40,2,FALSE),0)</f>
        <v>0</v>
      </c>
      <c r="AB110" s="19"/>
      <c r="AC110" s="24">
        <f t="shared" si="1"/>
        <v>22598.812493280217</v>
      </c>
    </row>
    <row r="111" spans="1:29" hidden="1" x14ac:dyDescent="0.25">
      <c r="A111" s="27" t="s">
        <v>237</v>
      </c>
      <c r="B111" s="2" t="s">
        <v>238</v>
      </c>
      <c r="C111" s="2" t="s">
        <v>31</v>
      </c>
      <c r="D111" s="2" t="s">
        <v>228</v>
      </c>
      <c r="E111" s="19">
        <f>IFERROR(VLOOKUP(A111,[1]Montants!$A$1:$W$248,21,FALSE),0)</f>
        <v>0</v>
      </c>
      <c r="F111" s="19">
        <f>IFERROR(VLOOKUP(A111,[2]Feuil1!$A$1:$I$47,8,FALSE),0)</f>
        <v>0</v>
      </c>
      <c r="G111" s="19">
        <f>IFERROR(VLOOKUP(A111,[3]Feuil1!$A$1:$G$47,6,FALSE),0)</f>
        <v>0</v>
      </c>
      <c r="H111" s="19">
        <f>IFERROR(VLOOKUP(B111,[4]Feuil6!$A$23:$B$73,2,FALSE),0)</f>
        <v>0</v>
      </c>
      <c r="I111" s="19">
        <f>IFERROR(VLOOKUP(A111,[5]Feuil1!$A$1:$F$9,5,FALSE),0)</f>
        <v>0</v>
      </c>
      <c r="J111" s="19">
        <f>IFERROR(VLOOKUP(A111,'[6]CRB-ES'!$A$1:$V$382,19,FALSE),0)</f>
        <v>0</v>
      </c>
      <c r="K111" s="19">
        <f>IFERROR(VLOOKUP($A111,[7]Feuil4!$A$23:$L$137,10,FALSE),0)</f>
        <v>0</v>
      </c>
      <c r="L111" s="19">
        <f>IFERROR(VLOOKUP($A111,[7]Feuil4!$A$23:$L$137,9,FALSE),0)</f>
        <v>0</v>
      </c>
      <c r="M111" s="19">
        <f>IFERROR(VLOOKUP($A111,[7]Feuil4!$A$23:$L$137,4,FALSE),0)</f>
        <v>0</v>
      </c>
      <c r="N111" s="19">
        <f>IFERROR(VLOOKUP($A111,[7]Feuil4!$A$23:$L$81,3,FALSE),0)</f>
        <v>0</v>
      </c>
      <c r="O111" s="19">
        <f>IFERROR(VLOOKUP($A111,[7]Feuil4!$A$23:$L$137,2,FALSE),0)</f>
        <v>0</v>
      </c>
      <c r="P111" s="19">
        <f>IFERROR(VLOOKUP($A111,[7]Feuil4!$A$23:$L$81,7,FALSE),0)</f>
        <v>0</v>
      </c>
      <c r="Q111" s="19">
        <f>IFERROR(VLOOKUP($A111,[7]Feuil4!$A$23:$L$137,8,FALSE),0)</f>
        <v>0</v>
      </c>
      <c r="R111" s="19">
        <f>IFERROR(VLOOKUP($A111,[7]Feuil4!$A$23:$L$137,6,FALSE),0)</f>
        <v>0</v>
      </c>
      <c r="S111" s="19">
        <f>IFERROR(VLOOKUP($A111,[7]Feuil4!$A$23:$L$137,5,FALSE),0)</f>
        <v>0</v>
      </c>
      <c r="T111" s="19">
        <v>0</v>
      </c>
      <c r="U111" s="19">
        <f>IFERROR(VLOOKUP(B111,'[8]C1-2017'!$B$1:$Q$475,14,FALSE),0)</f>
        <v>1622.2397172831386</v>
      </c>
      <c r="V111" s="19">
        <f>IFERROR(VLOOKUP(A111,'[9]TOTAL M10 par région'!$A$1:$J$375,8,FALSE),0)</f>
        <v>17313.630000000005</v>
      </c>
      <c r="W111" s="19">
        <f>IFERROR(VLOOKUP(A111,'[10]TOTAL M11M12 par région'!$A$1:$J$479,10,FALSE),0)</f>
        <v>97975.804744207082</v>
      </c>
      <c r="X111" s="19">
        <f>IFERROR(VLOOKUP(B111,[11]Feuil1!$A$1:$G$24,7,FALSE),0)</f>
        <v>0</v>
      </c>
      <c r="Y111" s="19"/>
      <c r="Z111" s="19">
        <f>IFERROR(VLOOKUP(A111,'[12]avec LE'!$A$1:$F$22,6,FALSE),0)</f>
        <v>0</v>
      </c>
      <c r="AA111" s="19">
        <f>IFERROR(VLOOKUP(B111,[13]total!$E$20:$F$40,2,FALSE),0)</f>
        <v>0</v>
      </c>
      <c r="AB111" s="19"/>
      <c r="AC111" s="24">
        <f t="shared" si="1"/>
        <v>116911.67446149023</v>
      </c>
    </row>
    <row r="112" spans="1:29" hidden="1" x14ac:dyDescent="0.25">
      <c r="A112" s="2" t="s">
        <v>239</v>
      </c>
      <c r="B112" s="2" t="s">
        <v>240</v>
      </c>
      <c r="C112" s="2" t="s">
        <v>31</v>
      </c>
      <c r="D112" s="2" t="s">
        <v>228</v>
      </c>
      <c r="E112" s="19">
        <f>IFERROR(VLOOKUP(A112,[1]Montants!$A$1:$W$248,21,FALSE),0)</f>
        <v>0</v>
      </c>
      <c r="F112" s="19">
        <f>IFERROR(VLOOKUP(A112,[2]Feuil1!$A$1:$I$47,8,FALSE),0)</f>
        <v>0</v>
      </c>
      <c r="G112" s="19">
        <f>IFERROR(VLOOKUP(A112,[3]Feuil1!$A$1:$G$47,6,FALSE),0)</f>
        <v>0</v>
      </c>
      <c r="H112" s="19">
        <f>IFERROR(VLOOKUP(B112,[4]Feuil6!$A$23:$B$73,2,FALSE),0)</f>
        <v>0</v>
      </c>
      <c r="I112" s="19">
        <f>IFERROR(VLOOKUP(A112,[5]Feuil1!$A$1:$F$9,5,FALSE),0)</f>
        <v>0</v>
      </c>
      <c r="J112" s="19">
        <f>IFERROR(VLOOKUP(A112,'[6]CRB-ES'!$A$1:$V$382,19,FALSE),0)</f>
        <v>0</v>
      </c>
      <c r="K112" s="19">
        <f>IFERROR(VLOOKUP($A112,[7]Feuil4!$A$23:$L$137,10,FALSE),0)</f>
        <v>0</v>
      </c>
      <c r="L112" s="19">
        <f>IFERROR(VLOOKUP($A112,[7]Feuil4!$A$23:$L$137,9,FALSE),0)</f>
        <v>0</v>
      </c>
      <c r="M112" s="19">
        <f>IFERROR(VLOOKUP($A112,[7]Feuil4!$A$23:$L$137,4,FALSE),0)</f>
        <v>0</v>
      </c>
      <c r="N112" s="19">
        <f>IFERROR(VLOOKUP($A112,[7]Feuil4!$A$23:$L$81,3,FALSE),0)</f>
        <v>0</v>
      </c>
      <c r="O112" s="19">
        <f>IFERROR(VLOOKUP($A112,[7]Feuil4!$A$23:$L$137,2,FALSE),0)</f>
        <v>0</v>
      </c>
      <c r="P112" s="19">
        <f>IFERROR(VLOOKUP($A112,[7]Feuil4!$A$23:$L$81,7,FALSE),0)</f>
        <v>0</v>
      </c>
      <c r="Q112" s="19">
        <f>IFERROR(VLOOKUP($A112,[7]Feuil4!$A$23:$L$137,8,FALSE),0)</f>
        <v>0</v>
      </c>
      <c r="R112" s="19">
        <f>IFERROR(VLOOKUP($A112,[7]Feuil4!$A$23:$L$137,6,FALSE),0)</f>
        <v>0</v>
      </c>
      <c r="S112" s="19">
        <f>IFERROR(VLOOKUP($A112,[7]Feuil4!$A$23:$L$137,5,FALSE),0)</f>
        <v>0</v>
      </c>
      <c r="T112" s="19">
        <v>0</v>
      </c>
      <c r="U112" s="19">
        <f>IFERROR(VLOOKUP(B112,'[8]C1-2017'!$B$1:$Q$475,14,FALSE),0)</f>
        <v>964.35700857018014</v>
      </c>
      <c r="V112" s="19">
        <f>IFERROR(VLOOKUP(A112,'[9]TOTAL M10 par région'!$A$1:$J$375,8,FALSE),0)</f>
        <v>0</v>
      </c>
      <c r="W112" s="19">
        <f>IFERROR(VLOOKUP(A112,'[10]TOTAL M11M12 par région'!$A$1:$J$479,10,FALSE),0)</f>
        <v>0</v>
      </c>
      <c r="X112" s="19">
        <f>IFERROR(VLOOKUP(B112,[11]Feuil1!$A$1:$G$24,7,FALSE),0)</f>
        <v>0</v>
      </c>
      <c r="Y112" s="19"/>
      <c r="Z112" s="19">
        <f>IFERROR(VLOOKUP(A112,'[12]avec LE'!$A$1:$F$22,6,FALSE),0)</f>
        <v>0</v>
      </c>
      <c r="AA112" s="19">
        <f>IFERROR(VLOOKUP(B112,[13]total!$E$20:$F$40,2,FALSE),0)</f>
        <v>0</v>
      </c>
      <c r="AB112" s="19"/>
      <c r="AC112" s="24">
        <f t="shared" si="1"/>
        <v>964.35700857018014</v>
      </c>
    </row>
    <row r="113" spans="1:29" ht="15" hidden="1" customHeight="1" x14ac:dyDescent="0.25">
      <c r="A113" s="27" t="s">
        <v>837</v>
      </c>
      <c r="B113" s="2" t="s">
        <v>999</v>
      </c>
      <c r="C113" s="2" t="s">
        <v>85</v>
      </c>
      <c r="D113" s="2" t="s">
        <v>228</v>
      </c>
      <c r="E113" s="19">
        <f>IFERROR(VLOOKUP(A113,[1]Montants!$A$1:$W$248,21,FALSE),0)</f>
        <v>0</v>
      </c>
      <c r="F113" s="19">
        <f>IFERROR(VLOOKUP(A113,[2]Feuil1!$A$1:$I$47,8,FALSE),0)</f>
        <v>0</v>
      </c>
      <c r="G113" s="19">
        <f>IFERROR(VLOOKUP(A113,[3]Feuil1!$A$1:$G$47,6,FALSE),0)</f>
        <v>0</v>
      </c>
      <c r="H113" s="19">
        <f>IFERROR(VLOOKUP(B113,[4]Feuil6!$A$23:$B$73,2,FALSE),0)</f>
        <v>0</v>
      </c>
      <c r="I113" s="19">
        <f>IFERROR(VLOOKUP(A113,[5]Feuil1!$A$1:$F$9,5,FALSE),0)</f>
        <v>0</v>
      </c>
      <c r="J113" s="19">
        <f>IFERROR(VLOOKUP(A113,'[6]CRB-ES'!$A$1:$V$382,19,FALSE),0)</f>
        <v>0</v>
      </c>
      <c r="K113" s="19">
        <f>IFERROR(VLOOKUP($A113,[7]Feuil4!$A$23:$L$137,10,FALSE),0)</f>
        <v>0</v>
      </c>
      <c r="L113" s="19">
        <f>IFERROR(VLOOKUP($A113,[7]Feuil4!$A$23:$L$137,9,FALSE),0)</f>
        <v>0</v>
      </c>
      <c r="M113" s="19">
        <f>IFERROR(VLOOKUP($A113,[7]Feuil4!$A$23:$L$137,4,FALSE),0)</f>
        <v>0</v>
      </c>
      <c r="N113" s="19">
        <f>IFERROR(VLOOKUP($A113,[7]Feuil4!$A$23:$L$81,3,FALSE),0)</f>
        <v>0</v>
      </c>
      <c r="O113" s="19">
        <f>IFERROR(VLOOKUP($A113,[7]Feuil4!$A$23:$L$137,2,FALSE),0)</f>
        <v>0</v>
      </c>
      <c r="P113" s="19">
        <f>IFERROR(VLOOKUP($A113,[7]Feuil4!$A$23:$L$81,7,FALSE),0)</f>
        <v>0</v>
      </c>
      <c r="Q113" s="19">
        <f>IFERROR(VLOOKUP($A113,[7]Feuil4!$A$23:$L$137,8,FALSE),0)</f>
        <v>0</v>
      </c>
      <c r="R113" s="19">
        <f>IFERROR(VLOOKUP($A113,[7]Feuil4!$A$23:$L$137,6,FALSE),0)</f>
        <v>0</v>
      </c>
      <c r="S113" s="19">
        <f>IFERROR(VLOOKUP($A113,[7]Feuil4!$A$23:$L$137,5,FALSE),0)</f>
        <v>0</v>
      </c>
      <c r="T113" s="19">
        <v>0</v>
      </c>
      <c r="U113" s="19">
        <f>IFERROR(VLOOKUP(B113,'[8]C1-2017'!$B$1:$Q$475,14,FALSE),0)</f>
        <v>0</v>
      </c>
      <c r="V113" s="19">
        <f>IFERROR(VLOOKUP(A113,'[9]TOTAL M10 par région'!$A$1:$J$375,8,FALSE),0)</f>
        <v>0</v>
      </c>
      <c r="W113" s="19">
        <f>IFERROR(VLOOKUP(A113,'[10]TOTAL M11M12 par région'!$A$1:$J$479,10,FALSE),0)</f>
        <v>0</v>
      </c>
      <c r="X113" s="19">
        <f>IFERROR(VLOOKUP(B113,[11]Feuil1!$A$1:$G$24,7,FALSE),0)</f>
        <v>0</v>
      </c>
      <c r="Y113" s="19"/>
      <c r="Z113" s="19">
        <f>IFERROR(VLOOKUP(A113,'[12]avec LE'!$A$1:$F$22,6,FALSE),0)</f>
        <v>0</v>
      </c>
      <c r="AA113" s="19">
        <f>IFERROR(VLOOKUP(B113,[13]total!$E$20:$F$40,2,FALSE),0)</f>
        <v>0</v>
      </c>
      <c r="AB113" s="19"/>
      <c r="AC113" s="24">
        <f t="shared" si="1"/>
        <v>0</v>
      </c>
    </row>
    <row r="114" spans="1:29" hidden="1" x14ac:dyDescent="0.25">
      <c r="A114" s="27" t="s">
        <v>1000</v>
      </c>
      <c r="B114" s="2" t="s">
        <v>1001</v>
      </c>
      <c r="C114" s="2" t="s">
        <v>85</v>
      </c>
      <c r="D114" s="2" t="s">
        <v>228</v>
      </c>
      <c r="E114" s="19">
        <f>IFERROR(VLOOKUP(A114,[1]Montants!$A$1:$W$248,21,FALSE),0)</f>
        <v>0</v>
      </c>
      <c r="F114" s="19">
        <f>IFERROR(VLOOKUP(A114,[2]Feuil1!$A$1:$I$47,8,FALSE),0)</f>
        <v>0</v>
      </c>
      <c r="G114" s="19">
        <f>IFERROR(VLOOKUP(A114,[3]Feuil1!$A$1:$G$47,6,FALSE),0)</f>
        <v>0</v>
      </c>
      <c r="H114" s="19">
        <f>IFERROR(VLOOKUP(B114,[4]Feuil6!$A$23:$B$73,2,FALSE),0)</f>
        <v>0</v>
      </c>
      <c r="I114" s="19">
        <f>IFERROR(VLOOKUP(A114,[5]Feuil1!$A$1:$F$9,5,FALSE),0)</f>
        <v>0</v>
      </c>
      <c r="J114" s="19">
        <f>IFERROR(VLOOKUP(A114,'[6]CRB-ES'!$A$1:$V$382,19,FALSE),0)</f>
        <v>0</v>
      </c>
      <c r="K114" s="19">
        <f>IFERROR(VLOOKUP($A114,[7]Feuil4!$A$23:$L$137,10,FALSE),0)</f>
        <v>0</v>
      </c>
      <c r="L114" s="19">
        <f>IFERROR(VLOOKUP($A114,[7]Feuil4!$A$23:$L$137,9,FALSE),0)</f>
        <v>0</v>
      </c>
      <c r="M114" s="19">
        <f>IFERROR(VLOOKUP($A114,[7]Feuil4!$A$23:$L$137,4,FALSE),0)</f>
        <v>0</v>
      </c>
      <c r="N114" s="19">
        <f>IFERROR(VLOOKUP($A114,[7]Feuil4!$A$23:$L$81,3,FALSE),0)</f>
        <v>0</v>
      </c>
      <c r="O114" s="19">
        <f>IFERROR(VLOOKUP($A114,[7]Feuil4!$A$23:$L$137,2,FALSE),0)</f>
        <v>0</v>
      </c>
      <c r="P114" s="19">
        <f>IFERROR(VLOOKUP($A114,[7]Feuil4!$A$23:$L$81,7,FALSE),0)</f>
        <v>0</v>
      </c>
      <c r="Q114" s="19">
        <f>IFERROR(VLOOKUP($A114,[7]Feuil4!$A$23:$L$137,8,FALSE),0)</f>
        <v>0</v>
      </c>
      <c r="R114" s="19">
        <f>IFERROR(VLOOKUP($A114,[7]Feuil4!$A$23:$L$137,6,FALSE),0)</f>
        <v>0</v>
      </c>
      <c r="S114" s="19">
        <f>IFERROR(VLOOKUP($A114,[7]Feuil4!$A$23:$L$137,5,FALSE),0)</f>
        <v>0</v>
      </c>
      <c r="T114" s="19">
        <v>0</v>
      </c>
      <c r="U114" s="19">
        <f>IFERROR(VLOOKUP(B114,'[8]C1-2017'!$B$1:$Q$475,14,FALSE),0)</f>
        <v>0</v>
      </c>
      <c r="V114" s="19">
        <f>IFERROR(VLOOKUP(A114,'[9]TOTAL M10 par région'!$A$1:$J$375,8,FALSE),0)</f>
        <v>21416</v>
      </c>
      <c r="W114" s="19">
        <f>IFERROR(VLOOKUP(A114,'[10]TOTAL M11M12 par région'!$A$1:$J$479,10,FALSE),0)</f>
        <v>65001.06456480288</v>
      </c>
      <c r="X114" s="19">
        <f>IFERROR(VLOOKUP(B114,[11]Feuil1!$A$1:$G$24,7,FALSE),0)</f>
        <v>0</v>
      </c>
      <c r="Y114" s="19"/>
      <c r="Z114" s="19">
        <f>IFERROR(VLOOKUP(A114,'[12]avec LE'!$A$1:$F$22,6,FALSE),0)</f>
        <v>0</v>
      </c>
      <c r="AA114" s="19">
        <f>IFERROR(VLOOKUP(B114,[13]total!$E$20:$F$40,2,FALSE),0)</f>
        <v>0</v>
      </c>
      <c r="AB114" s="19"/>
      <c r="AC114" s="24">
        <f t="shared" si="1"/>
        <v>86417.064564802888</v>
      </c>
    </row>
    <row r="115" spans="1:29" hidden="1" x14ac:dyDescent="0.25">
      <c r="A115" s="2" t="s">
        <v>255</v>
      </c>
      <c r="B115" s="2" t="s">
        <v>256</v>
      </c>
      <c r="C115" s="2" t="s">
        <v>25</v>
      </c>
      <c r="D115" s="2" t="s">
        <v>228</v>
      </c>
      <c r="E115" s="19">
        <f>IFERROR(VLOOKUP(A115,[1]Montants!$A$1:$W$248,21,FALSE),0)</f>
        <v>22648383.309370626</v>
      </c>
      <c r="F115" s="19">
        <f>IFERROR(VLOOKUP(A115,[2]Feuil1!$A$1:$I$47,8,FALSE),0)</f>
        <v>856765.20176223293</v>
      </c>
      <c r="G115" s="19">
        <f>IFERROR(VLOOKUP(A115,[3]Feuil1!$A$1:$G$47,6,FALSE),0)</f>
        <v>214191.30044055823</v>
      </c>
      <c r="H115" s="19">
        <f>IFERROR(VLOOKUP(B115,[4]Feuil6!$A$23:$B$73,2,FALSE),0)</f>
        <v>725000</v>
      </c>
      <c r="I115" s="19">
        <f>IFERROR(VLOOKUP(A115,[5]Feuil1!$A$1:$F$9,5,FALSE),0)</f>
        <v>0</v>
      </c>
      <c r="J115" s="19">
        <f>IFERROR(VLOOKUP(A115,'[6]CRB-ES'!$A$1:$V$382,19,FALSE),0)</f>
        <v>323954.64548194606</v>
      </c>
      <c r="K115" s="19">
        <f>IFERROR(VLOOKUP($A115,[7]Feuil4!$A$23:$L$137,10,FALSE),0)</f>
        <v>0</v>
      </c>
      <c r="L115" s="19">
        <f>IFERROR(VLOOKUP($A115,[7]Feuil4!$A$23:$L$137,9,FALSE),0)</f>
        <v>0</v>
      </c>
      <c r="M115" s="19">
        <f>IFERROR(VLOOKUP($A115,[7]Feuil4!$A$23:$L$137,4,FALSE),0)</f>
        <v>437962</v>
      </c>
      <c r="N115" s="19">
        <f>IFERROR(VLOOKUP($A115,[7]Feuil4!$A$23:$L$81,3,FALSE),0)</f>
        <v>0</v>
      </c>
      <c r="O115" s="19">
        <f>IFERROR(VLOOKUP($A115,[7]Feuil4!$A$23:$L$137,2,FALSE),0)</f>
        <v>40854</v>
      </c>
      <c r="P115" s="19">
        <f>IFERROR(VLOOKUP($A115,[7]Feuil4!$A$23:$L$81,7,FALSE),0)</f>
        <v>0</v>
      </c>
      <c r="Q115" s="19">
        <f>IFERROR(VLOOKUP($A115,[7]Feuil4!$A$23:$L$137,8,FALSE),0)</f>
        <v>0</v>
      </c>
      <c r="R115" s="19">
        <f>IFERROR(VLOOKUP($A115,[7]Feuil4!$A$23:$L$137,6,FALSE),0)</f>
        <v>0</v>
      </c>
      <c r="S115" s="19">
        <f>IFERROR(VLOOKUP($A115,[7]Feuil4!$A$23:$L$137,5,FALSE),0)</f>
        <v>30518</v>
      </c>
      <c r="T115" s="19">
        <v>0</v>
      </c>
      <c r="U115" s="19">
        <f>IFERROR(VLOOKUP(B115,'[8]C1-2017'!$B$1:$Q$475,14,FALSE),0)</f>
        <v>4789912.9093161505</v>
      </c>
      <c r="V115" s="19">
        <f>IFERROR(VLOOKUP(A115,'[9]TOTAL M10 par région'!$A$1:$J$375,8,FALSE),0)</f>
        <v>427426.6370000001</v>
      </c>
      <c r="W115" s="19">
        <f>IFERROR(VLOOKUP(A115,'[10]TOTAL M11M12 par région'!$A$1:$J$479,10,FALSE),0)</f>
        <v>543460.33139089134</v>
      </c>
      <c r="X115" s="19">
        <f>IFERROR(VLOOKUP(B115,[11]Feuil1!$A$1:$G$24,7,FALSE),0)</f>
        <v>0</v>
      </c>
      <c r="Y115" s="19"/>
      <c r="Z115" s="19">
        <f>IFERROR(VLOOKUP(A115,'[12]avec LE'!$A$1:$F$22,6,FALSE),0)</f>
        <v>0</v>
      </c>
      <c r="AA115" s="19">
        <f>IFERROR(VLOOKUP(B115,[13]total!$E$20:$F$40,2,FALSE),0)</f>
        <v>16000</v>
      </c>
      <c r="AB115" s="19"/>
      <c r="AC115" s="24">
        <f t="shared" si="1"/>
        <v>31054428.334762406</v>
      </c>
    </row>
    <row r="116" spans="1:29" hidden="1" x14ac:dyDescent="0.25">
      <c r="A116" s="2" t="s">
        <v>1183</v>
      </c>
      <c r="B116" s="2" t="s">
        <v>1184</v>
      </c>
      <c r="C116" s="2" t="s">
        <v>31</v>
      </c>
      <c r="D116" s="2" t="s">
        <v>228</v>
      </c>
      <c r="E116" s="19">
        <f>IFERROR(VLOOKUP(A116,[1]Montants!$A$1:$W$248,21,FALSE),0)</f>
        <v>0</v>
      </c>
      <c r="F116" s="19">
        <f>IFERROR(VLOOKUP(A116,[2]Feuil1!$A$1:$I$47,8,FALSE),0)</f>
        <v>0</v>
      </c>
      <c r="G116" s="19">
        <f>IFERROR(VLOOKUP(A116,[3]Feuil1!$A$1:$G$47,6,FALSE),0)</f>
        <v>0</v>
      </c>
      <c r="H116" s="19">
        <f>IFERROR(VLOOKUP(B116,[4]Feuil6!$A$23:$B$73,2,FALSE),0)</f>
        <v>0</v>
      </c>
      <c r="I116" s="19">
        <f>IFERROR(VLOOKUP(A116,[5]Feuil1!$A$1:$F$9,5,FALSE),0)</f>
        <v>0</v>
      </c>
      <c r="J116" s="19">
        <f>IFERROR(VLOOKUP(A116,'[6]CRB-ES'!$A$1:$V$382,19,FALSE),0)</f>
        <v>0</v>
      </c>
      <c r="K116" s="19">
        <f>IFERROR(VLOOKUP($A116,[7]Feuil4!$A$23:$L$137,10,FALSE),0)</f>
        <v>0</v>
      </c>
      <c r="L116" s="19">
        <f>IFERROR(VLOOKUP($A116,[7]Feuil4!$A$23:$L$137,9,FALSE),0)</f>
        <v>0</v>
      </c>
      <c r="M116" s="19">
        <f>IFERROR(VLOOKUP($A116,[7]Feuil4!$A$23:$L$137,4,FALSE),0)</f>
        <v>0</v>
      </c>
      <c r="N116" s="19">
        <f>IFERROR(VLOOKUP($A116,[7]Feuil4!$A$23:$L$81,3,FALSE),0)</f>
        <v>0</v>
      </c>
      <c r="O116" s="19">
        <f>IFERROR(VLOOKUP($A116,[7]Feuil4!$A$23:$L$137,2,FALSE),0)</f>
        <v>0</v>
      </c>
      <c r="P116" s="19">
        <f>IFERROR(VLOOKUP($A116,[7]Feuil4!$A$23:$L$81,7,FALSE),0)</f>
        <v>0</v>
      </c>
      <c r="Q116" s="19">
        <f>IFERROR(VLOOKUP($A116,[7]Feuil4!$A$23:$L$137,8,FALSE),0)</f>
        <v>0</v>
      </c>
      <c r="R116" s="19">
        <f>IFERROR(VLOOKUP($A116,[7]Feuil4!$A$23:$L$137,6,FALSE),0)</f>
        <v>0</v>
      </c>
      <c r="S116" s="19">
        <f>IFERROR(VLOOKUP($A116,[7]Feuil4!$A$23:$L$137,5,FALSE),0)</f>
        <v>0</v>
      </c>
      <c r="T116" s="19">
        <v>0</v>
      </c>
      <c r="U116" s="19">
        <f>IFERROR(VLOOKUP(B116,'[8]C1-2017'!$B$1:$Q$475,14,FALSE),0)</f>
        <v>4428.9012882603383</v>
      </c>
      <c r="V116" s="19">
        <f>IFERROR(VLOOKUP(A116,'[9]TOTAL M10 par région'!$A$1:$J$375,8,FALSE),0)</f>
        <v>349598.11</v>
      </c>
      <c r="W116" s="19">
        <f>IFERROR(VLOOKUP(A116,'[10]TOTAL M11M12 par région'!$A$1:$J$479,10,FALSE),0)</f>
        <v>172408.79818603597</v>
      </c>
      <c r="X116" s="19">
        <f>IFERROR(VLOOKUP(B116,[11]Feuil1!$A$1:$G$24,7,FALSE),0)</f>
        <v>0</v>
      </c>
      <c r="Y116" s="19"/>
      <c r="Z116" s="19">
        <f>IFERROR(VLOOKUP(A116,'[12]avec LE'!$A$1:$F$22,6,FALSE),0)</f>
        <v>0</v>
      </c>
      <c r="AA116" s="19">
        <f>IFERROR(VLOOKUP(B116,[13]total!$E$20:$F$40,2,FALSE),0)</f>
        <v>0</v>
      </c>
      <c r="AB116" s="19"/>
      <c r="AC116" s="24">
        <f t="shared" si="1"/>
        <v>526435.80947429629</v>
      </c>
    </row>
    <row r="117" spans="1:29" hidden="1" x14ac:dyDescent="0.25">
      <c r="A117" s="27" t="s">
        <v>838</v>
      </c>
      <c r="B117" s="2" t="s">
        <v>1004</v>
      </c>
      <c r="C117" s="2" t="s">
        <v>31</v>
      </c>
      <c r="D117" s="2" t="s">
        <v>228</v>
      </c>
      <c r="E117" s="19">
        <f>IFERROR(VLOOKUP(A117,[1]Montants!$A$1:$W$248,21,FALSE),0)</f>
        <v>0</v>
      </c>
      <c r="F117" s="19">
        <f>IFERROR(VLOOKUP(A117,[2]Feuil1!$A$1:$I$47,8,FALSE),0)</f>
        <v>0</v>
      </c>
      <c r="G117" s="19">
        <f>IFERROR(VLOOKUP(A117,[3]Feuil1!$A$1:$G$47,6,FALSE),0)</f>
        <v>0</v>
      </c>
      <c r="H117" s="19">
        <f>IFERROR(VLOOKUP(B117,[4]Feuil6!$A$23:$B$73,2,FALSE),0)</f>
        <v>0</v>
      </c>
      <c r="I117" s="19">
        <f>IFERROR(VLOOKUP(A117,[5]Feuil1!$A$1:$F$9,5,FALSE),0)</f>
        <v>0</v>
      </c>
      <c r="J117" s="19">
        <f>IFERROR(VLOOKUP(A117,'[6]CRB-ES'!$A$1:$V$382,19,FALSE),0)</f>
        <v>0</v>
      </c>
      <c r="K117" s="19">
        <f>IFERROR(VLOOKUP($A117,[7]Feuil4!$A$23:$L$137,10,FALSE),0)</f>
        <v>0</v>
      </c>
      <c r="L117" s="19">
        <f>IFERROR(VLOOKUP($A117,[7]Feuil4!$A$23:$L$137,9,FALSE),0)</f>
        <v>0</v>
      </c>
      <c r="M117" s="19">
        <f>IFERROR(VLOOKUP($A117,[7]Feuil4!$A$23:$L$137,4,FALSE),0)</f>
        <v>0</v>
      </c>
      <c r="N117" s="19">
        <f>IFERROR(VLOOKUP($A117,[7]Feuil4!$A$23:$L$81,3,FALSE),0)</f>
        <v>0</v>
      </c>
      <c r="O117" s="19">
        <f>IFERROR(VLOOKUP($A117,[7]Feuil4!$A$23:$L$137,2,FALSE),0)</f>
        <v>0</v>
      </c>
      <c r="P117" s="19">
        <f>IFERROR(VLOOKUP($A117,[7]Feuil4!$A$23:$L$81,7,FALSE),0)</f>
        <v>0</v>
      </c>
      <c r="Q117" s="19">
        <f>IFERROR(VLOOKUP($A117,[7]Feuil4!$A$23:$L$137,8,FALSE),0)</f>
        <v>0</v>
      </c>
      <c r="R117" s="19">
        <f>IFERROR(VLOOKUP($A117,[7]Feuil4!$A$23:$L$137,6,FALSE),0)</f>
        <v>0</v>
      </c>
      <c r="S117" s="19">
        <f>IFERROR(VLOOKUP($A117,[7]Feuil4!$A$23:$L$137,5,FALSE),0)</f>
        <v>0</v>
      </c>
      <c r="T117" s="19">
        <v>0</v>
      </c>
      <c r="U117" s="19">
        <f>IFERROR(VLOOKUP(B117,'[8]C1-2017'!$B$1:$Q$475,14,FALSE),0)</f>
        <v>0</v>
      </c>
      <c r="V117" s="19">
        <f>IFERROR(VLOOKUP(A117,'[9]TOTAL M10 par région'!$A$1:$J$375,8,FALSE),0)</f>
        <v>274.9860000000001</v>
      </c>
      <c r="W117" s="19">
        <f>IFERROR(VLOOKUP(A117,'[10]TOTAL M11M12 par région'!$A$1:$J$479,10,FALSE),0)</f>
        <v>224.44539968880281</v>
      </c>
      <c r="X117" s="19">
        <f>IFERROR(VLOOKUP(B117,[11]Feuil1!$A$1:$G$24,7,FALSE),0)</f>
        <v>0</v>
      </c>
      <c r="Y117" s="19"/>
      <c r="Z117" s="19">
        <f>IFERROR(VLOOKUP(A117,'[12]avec LE'!$A$1:$F$22,6,FALSE),0)</f>
        <v>0</v>
      </c>
      <c r="AA117" s="19">
        <f>IFERROR(VLOOKUP(B117,[13]total!$E$20:$F$40,2,FALSE),0)</f>
        <v>0</v>
      </c>
      <c r="AB117" s="19"/>
      <c r="AC117" s="24">
        <f t="shared" si="1"/>
        <v>499.43139968880291</v>
      </c>
    </row>
    <row r="118" spans="1:29" hidden="1" x14ac:dyDescent="0.25">
      <c r="A118" s="27" t="s">
        <v>839</v>
      </c>
      <c r="B118" s="2" t="s">
        <v>1050</v>
      </c>
      <c r="C118" s="2" t="s">
        <v>85</v>
      </c>
      <c r="D118" s="2" t="s">
        <v>228</v>
      </c>
      <c r="E118" s="19">
        <f>IFERROR(VLOOKUP(A118,[1]Montants!$A$1:$W$248,21,FALSE),0)</f>
        <v>0</v>
      </c>
      <c r="F118" s="19">
        <f>IFERROR(VLOOKUP(A118,[2]Feuil1!$A$1:$I$47,8,FALSE),0)</f>
        <v>0</v>
      </c>
      <c r="G118" s="19">
        <f>IFERROR(VLOOKUP(A118,[3]Feuil1!$A$1:$G$47,6,FALSE),0)</f>
        <v>0</v>
      </c>
      <c r="H118" s="19">
        <f>IFERROR(VLOOKUP(B118,[4]Feuil6!$A$23:$B$73,2,FALSE),0)</f>
        <v>0</v>
      </c>
      <c r="I118" s="19">
        <f>IFERROR(VLOOKUP(A118,[5]Feuil1!$A$1:$F$9,5,FALSE),0)</f>
        <v>0</v>
      </c>
      <c r="J118" s="19">
        <f>IFERROR(VLOOKUP(A118,'[6]CRB-ES'!$A$1:$V$382,19,FALSE),0)</f>
        <v>0</v>
      </c>
      <c r="K118" s="19">
        <f>IFERROR(VLOOKUP($A118,[7]Feuil4!$A$23:$L$137,10,FALSE),0)</f>
        <v>0</v>
      </c>
      <c r="L118" s="19">
        <f>IFERROR(VLOOKUP($A118,[7]Feuil4!$A$23:$L$137,9,FALSE),0)</f>
        <v>0</v>
      </c>
      <c r="M118" s="19">
        <f>IFERROR(VLOOKUP($A118,[7]Feuil4!$A$23:$L$137,4,FALSE),0)</f>
        <v>0</v>
      </c>
      <c r="N118" s="19">
        <f>IFERROR(VLOOKUP($A118,[7]Feuil4!$A$23:$L$81,3,FALSE),0)</f>
        <v>0</v>
      </c>
      <c r="O118" s="19">
        <f>IFERROR(VLOOKUP($A118,[7]Feuil4!$A$23:$L$137,2,FALSE),0)</f>
        <v>0</v>
      </c>
      <c r="P118" s="19">
        <f>IFERROR(VLOOKUP($A118,[7]Feuil4!$A$23:$L$81,7,FALSE),0)</f>
        <v>0</v>
      </c>
      <c r="Q118" s="19">
        <f>IFERROR(VLOOKUP($A118,[7]Feuil4!$A$23:$L$137,8,FALSE),0)</f>
        <v>0</v>
      </c>
      <c r="R118" s="19">
        <f>IFERROR(VLOOKUP($A118,[7]Feuil4!$A$23:$L$137,6,FALSE),0)</f>
        <v>0</v>
      </c>
      <c r="S118" s="19">
        <f>IFERROR(VLOOKUP($A118,[7]Feuil4!$A$23:$L$137,5,FALSE),0)</f>
        <v>0</v>
      </c>
      <c r="T118" s="19">
        <v>0</v>
      </c>
      <c r="U118" s="19">
        <f>IFERROR(VLOOKUP(B118,'[8]C1-2017'!$B$1:$Q$475,14,FALSE),0)</f>
        <v>0</v>
      </c>
      <c r="V118" s="19">
        <f>IFERROR(VLOOKUP(A118,'[9]TOTAL M10 par région'!$A$1:$J$375,8,FALSE),0)</f>
        <v>341908.30999999994</v>
      </c>
      <c r="W118" s="19">
        <f>IFERROR(VLOOKUP(A118,'[10]TOTAL M11M12 par région'!$A$1:$J$479,10,FALSE),0)</f>
        <v>156990.4833130773</v>
      </c>
      <c r="X118" s="19">
        <f>IFERROR(VLOOKUP(B118,[11]Feuil1!$A$1:$G$24,7,FALSE),0)</f>
        <v>0</v>
      </c>
      <c r="Y118" s="19"/>
      <c r="Z118" s="19">
        <f>IFERROR(VLOOKUP(A118,'[12]avec LE'!$A$1:$F$22,6,FALSE),0)</f>
        <v>0</v>
      </c>
      <c r="AA118" s="19">
        <f>IFERROR(VLOOKUP(B118,[13]total!$E$20:$F$40,2,FALSE),0)</f>
        <v>0</v>
      </c>
      <c r="AB118" s="19"/>
      <c r="AC118" s="24">
        <f t="shared" si="1"/>
        <v>498898.79331307724</v>
      </c>
    </row>
    <row r="119" spans="1:29" ht="15" hidden="1" customHeight="1" x14ac:dyDescent="0.25">
      <c r="A119" s="27" t="s">
        <v>840</v>
      </c>
      <c r="B119" s="2" t="s">
        <v>1005</v>
      </c>
      <c r="C119" s="2" t="s">
        <v>85</v>
      </c>
      <c r="D119" s="2" t="s">
        <v>228</v>
      </c>
      <c r="E119" s="19">
        <f>IFERROR(VLOOKUP(A119,[1]Montants!$A$1:$W$248,21,FALSE),0)</f>
        <v>0</v>
      </c>
      <c r="F119" s="19">
        <f>IFERROR(VLOOKUP(A119,[2]Feuil1!$A$1:$I$47,8,FALSE),0)</f>
        <v>0</v>
      </c>
      <c r="G119" s="19">
        <f>IFERROR(VLOOKUP(A119,[3]Feuil1!$A$1:$G$47,6,FALSE),0)</f>
        <v>0</v>
      </c>
      <c r="H119" s="19">
        <f>IFERROR(VLOOKUP(B119,[4]Feuil6!$A$23:$B$73,2,FALSE),0)</f>
        <v>0</v>
      </c>
      <c r="I119" s="19">
        <f>IFERROR(VLOOKUP(A119,[5]Feuil1!$A$1:$F$9,5,FALSE),0)</f>
        <v>0</v>
      </c>
      <c r="J119" s="19">
        <f>IFERROR(VLOOKUP(A119,'[6]CRB-ES'!$A$1:$V$382,19,FALSE),0)</f>
        <v>0</v>
      </c>
      <c r="K119" s="19">
        <f>IFERROR(VLOOKUP($A119,[7]Feuil4!$A$23:$L$137,10,FALSE),0)</f>
        <v>0</v>
      </c>
      <c r="L119" s="19">
        <f>IFERROR(VLOOKUP($A119,[7]Feuil4!$A$23:$L$137,9,FALSE),0)</f>
        <v>0</v>
      </c>
      <c r="M119" s="19">
        <f>IFERROR(VLOOKUP($A119,[7]Feuil4!$A$23:$L$137,4,FALSE),0)</f>
        <v>0</v>
      </c>
      <c r="N119" s="19">
        <f>IFERROR(VLOOKUP($A119,[7]Feuil4!$A$23:$L$81,3,FALSE),0)</f>
        <v>0</v>
      </c>
      <c r="O119" s="19">
        <f>IFERROR(VLOOKUP($A119,[7]Feuil4!$A$23:$L$137,2,FALSE),0)</f>
        <v>0</v>
      </c>
      <c r="P119" s="19">
        <f>IFERROR(VLOOKUP($A119,[7]Feuil4!$A$23:$L$81,7,FALSE),0)</f>
        <v>0</v>
      </c>
      <c r="Q119" s="19">
        <f>IFERROR(VLOOKUP($A119,[7]Feuil4!$A$23:$L$137,8,FALSE),0)</f>
        <v>0</v>
      </c>
      <c r="R119" s="19">
        <f>IFERROR(VLOOKUP($A119,[7]Feuil4!$A$23:$L$137,6,FALSE),0)</f>
        <v>0</v>
      </c>
      <c r="S119" s="19">
        <f>IFERROR(VLOOKUP($A119,[7]Feuil4!$A$23:$L$137,5,FALSE),0)</f>
        <v>0</v>
      </c>
      <c r="T119" s="19">
        <v>0</v>
      </c>
      <c r="U119" s="19">
        <f>IFERROR(VLOOKUP(B119,'[8]C1-2017'!$B$1:$Q$475,14,FALSE),0)</f>
        <v>0</v>
      </c>
      <c r="V119" s="19">
        <f>IFERROR(VLOOKUP(A119,'[9]TOTAL M10 par région'!$A$1:$J$375,8,FALSE),0)</f>
        <v>0</v>
      </c>
      <c r="W119" s="19">
        <f>IFERROR(VLOOKUP(A119,'[10]TOTAL M11M12 par région'!$A$1:$J$479,10,FALSE),0)</f>
        <v>0</v>
      </c>
      <c r="X119" s="19">
        <f>IFERROR(VLOOKUP(B119,[11]Feuil1!$A$1:$G$24,7,FALSE),0)</f>
        <v>0</v>
      </c>
      <c r="Y119" s="19"/>
      <c r="Z119" s="19">
        <f>IFERROR(VLOOKUP(A119,'[12]avec LE'!$A$1:$F$22,6,FALSE),0)</f>
        <v>0</v>
      </c>
      <c r="AA119" s="19">
        <f>IFERROR(VLOOKUP(B119,[13]total!$E$20:$F$40,2,FALSE),0)</f>
        <v>0</v>
      </c>
      <c r="AB119" s="19"/>
      <c r="AC119" s="24">
        <f t="shared" si="1"/>
        <v>0</v>
      </c>
    </row>
    <row r="120" spans="1:29" hidden="1" x14ac:dyDescent="0.25">
      <c r="A120" s="2" t="s">
        <v>241</v>
      </c>
      <c r="B120" s="2" t="s">
        <v>242</v>
      </c>
      <c r="C120" s="2" t="s">
        <v>31</v>
      </c>
      <c r="D120" s="2" t="s">
        <v>228</v>
      </c>
      <c r="E120" s="19">
        <f>IFERROR(VLOOKUP(A120,[1]Montants!$A$1:$W$248,21,FALSE),0)</f>
        <v>0</v>
      </c>
      <c r="F120" s="19">
        <f>IFERROR(VLOOKUP(A120,[2]Feuil1!$A$1:$I$47,8,FALSE),0)</f>
        <v>0</v>
      </c>
      <c r="G120" s="19">
        <f>IFERROR(VLOOKUP(A120,[3]Feuil1!$A$1:$G$47,6,FALSE),0)</f>
        <v>0</v>
      </c>
      <c r="H120" s="19">
        <f>IFERROR(VLOOKUP(B120,[4]Feuil6!$A$23:$B$73,2,FALSE),0)</f>
        <v>0</v>
      </c>
      <c r="I120" s="19">
        <f>IFERROR(VLOOKUP(A120,[5]Feuil1!$A$1:$F$9,5,FALSE),0)</f>
        <v>0</v>
      </c>
      <c r="J120" s="19">
        <f>IFERROR(VLOOKUP(A120,'[6]CRB-ES'!$A$1:$V$382,19,FALSE),0)</f>
        <v>0</v>
      </c>
      <c r="K120" s="19">
        <f>IFERROR(VLOOKUP($A120,[7]Feuil4!$A$23:$L$137,10,FALSE),0)</f>
        <v>0</v>
      </c>
      <c r="L120" s="19">
        <f>IFERROR(VLOOKUP($A120,[7]Feuil4!$A$23:$L$137,9,FALSE),0)</f>
        <v>0</v>
      </c>
      <c r="M120" s="19">
        <f>IFERROR(VLOOKUP($A120,[7]Feuil4!$A$23:$L$137,4,FALSE),0)</f>
        <v>0</v>
      </c>
      <c r="N120" s="19">
        <f>IFERROR(VLOOKUP($A120,[7]Feuil4!$A$23:$L$81,3,FALSE),0)</f>
        <v>0</v>
      </c>
      <c r="O120" s="19">
        <f>IFERROR(VLOOKUP($A120,[7]Feuil4!$A$23:$L$137,2,FALSE),0)</f>
        <v>0</v>
      </c>
      <c r="P120" s="19">
        <f>IFERROR(VLOOKUP($A120,[7]Feuil4!$A$23:$L$81,7,FALSE),0)</f>
        <v>0</v>
      </c>
      <c r="Q120" s="19">
        <f>IFERROR(VLOOKUP($A120,[7]Feuil4!$A$23:$L$137,8,FALSE),0)</f>
        <v>0</v>
      </c>
      <c r="R120" s="19">
        <f>IFERROR(VLOOKUP($A120,[7]Feuil4!$A$23:$L$137,6,FALSE),0)</f>
        <v>0</v>
      </c>
      <c r="S120" s="19">
        <f>IFERROR(VLOOKUP($A120,[7]Feuil4!$A$23:$L$137,5,FALSE),0)</f>
        <v>0</v>
      </c>
      <c r="T120" s="19">
        <v>0</v>
      </c>
      <c r="U120" s="19">
        <f>IFERROR(VLOOKUP(B120,'[8]C1-2017'!$B$1:$Q$475,14,FALSE),0)</f>
        <v>1917.4664786446533</v>
      </c>
      <c r="V120" s="19">
        <f>IFERROR(VLOOKUP(A120,'[9]TOTAL M10 par région'!$A$1:$J$375,8,FALSE),0)</f>
        <v>0</v>
      </c>
      <c r="W120" s="19">
        <f>IFERROR(VLOOKUP(A120,'[10]TOTAL M11M12 par région'!$A$1:$J$479,10,FALSE),0)</f>
        <v>0</v>
      </c>
      <c r="X120" s="19">
        <f>IFERROR(VLOOKUP(B120,[11]Feuil1!$A$1:$G$24,7,FALSE),0)</f>
        <v>0</v>
      </c>
      <c r="Y120" s="19"/>
      <c r="Z120" s="19">
        <f>IFERROR(VLOOKUP(A120,'[12]avec LE'!$A$1:$F$22,6,FALSE),0)</f>
        <v>0</v>
      </c>
      <c r="AA120" s="19">
        <f>IFERROR(VLOOKUP(B120,[13]total!$E$20:$F$40,2,FALSE),0)</f>
        <v>0</v>
      </c>
      <c r="AB120" s="19"/>
      <c r="AC120" s="24">
        <f t="shared" si="1"/>
        <v>1917.4664786446533</v>
      </c>
    </row>
    <row r="121" spans="1:29" ht="15" hidden="1" customHeight="1" x14ac:dyDescent="0.25">
      <c r="A121" s="2" t="s">
        <v>226</v>
      </c>
      <c r="B121" s="2" t="s">
        <v>227</v>
      </c>
      <c r="C121" s="2" t="s">
        <v>28</v>
      </c>
      <c r="D121" s="2" t="s">
        <v>228</v>
      </c>
      <c r="E121" s="19">
        <f>IFERROR(VLOOKUP(A121,[1]Montants!$A$1:$W$248,21,FALSE),0)</f>
        <v>0</v>
      </c>
      <c r="F121" s="19">
        <f>IFERROR(VLOOKUP(A121,[2]Feuil1!$A$1:$I$47,8,FALSE),0)</f>
        <v>0</v>
      </c>
      <c r="G121" s="19">
        <f>IFERROR(VLOOKUP(A121,[3]Feuil1!$A$1:$G$47,6,FALSE),0)</f>
        <v>0</v>
      </c>
      <c r="H121" s="19">
        <f>IFERROR(VLOOKUP(B121,[4]Feuil6!$A$23:$B$73,2,FALSE),0)</f>
        <v>0</v>
      </c>
      <c r="I121" s="19">
        <f>IFERROR(VLOOKUP(A121,[5]Feuil1!$A$1:$F$9,5,FALSE),0)</f>
        <v>0</v>
      </c>
      <c r="J121" s="19">
        <f>IFERROR(VLOOKUP(A121,'[6]CRB-ES'!$A$1:$V$382,19,FALSE),0)</f>
        <v>0</v>
      </c>
      <c r="K121" s="19">
        <f>IFERROR(VLOOKUP($A121,[7]Feuil4!$A$23:$L$137,10,FALSE),0)</f>
        <v>0</v>
      </c>
      <c r="L121" s="19">
        <f>IFERROR(VLOOKUP($A121,[7]Feuil4!$A$23:$L$137,9,FALSE),0)</f>
        <v>0</v>
      </c>
      <c r="M121" s="19">
        <f>IFERROR(VLOOKUP($A121,[7]Feuil4!$A$23:$L$137,4,FALSE),0)</f>
        <v>0</v>
      </c>
      <c r="N121" s="19">
        <f>IFERROR(VLOOKUP($A121,[7]Feuil4!$A$23:$L$81,3,FALSE),0)</f>
        <v>0</v>
      </c>
      <c r="O121" s="19">
        <f>IFERROR(VLOOKUP($A121,[7]Feuil4!$A$23:$L$137,2,FALSE),0)</f>
        <v>0</v>
      </c>
      <c r="P121" s="19">
        <f>IFERROR(VLOOKUP($A121,[7]Feuil4!$A$23:$L$81,7,FALSE),0)</f>
        <v>0</v>
      </c>
      <c r="Q121" s="19">
        <f>IFERROR(VLOOKUP($A121,[7]Feuil4!$A$23:$L$137,8,FALSE),0)</f>
        <v>0</v>
      </c>
      <c r="R121" s="19">
        <f>IFERROR(VLOOKUP($A121,[7]Feuil4!$A$23:$L$137,6,FALSE),0)</f>
        <v>0</v>
      </c>
      <c r="S121" s="19">
        <f>IFERROR(VLOOKUP($A121,[7]Feuil4!$A$23:$L$137,5,FALSE),0)</f>
        <v>0</v>
      </c>
      <c r="T121" s="19">
        <v>0</v>
      </c>
      <c r="U121" s="19">
        <f>IFERROR(VLOOKUP(B121,'[8]C1-2017'!$B$1:$Q$475,14,FALSE),0)</f>
        <v>0</v>
      </c>
      <c r="V121" s="19">
        <f>IFERROR(VLOOKUP(A121,'[9]TOTAL M10 par région'!$A$1:$J$375,8,FALSE),0)</f>
        <v>0</v>
      </c>
      <c r="W121" s="19">
        <f>IFERROR(VLOOKUP(A121,'[10]TOTAL M11M12 par région'!$A$1:$J$479,10,FALSE),0)</f>
        <v>0</v>
      </c>
      <c r="X121" s="19">
        <f>IFERROR(VLOOKUP(B121,[11]Feuil1!$A$1:$G$24,7,FALSE),0)</f>
        <v>0</v>
      </c>
      <c r="Y121" s="19"/>
      <c r="Z121" s="19">
        <f>IFERROR(VLOOKUP(A121,'[12]avec LE'!$A$1:$F$22,6,FALSE),0)</f>
        <v>0</v>
      </c>
      <c r="AA121" s="19">
        <f>IFERROR(VLOOKUP(B121,[13]total!$E$20:$F$40,2,FALSE),0)</f>
        <v>0</v>
      </c>
      <c r="AB121" s="19"/>
      <c r="AC121" s="24">
        <f t="shared" si="1"/>
        <v>0</v>
      </c>
    </row>
    <row r="122" spans="1:29" hidden="1" x14ac:dyDescent="0.25">
      <c r="A122" s="2" t="s">
        <v>261</v>
      </c>
      <c r="B122" s="2" t="s">
        <v>262</v>
      </c>
      <c r="C122" s="2" t="s">
        <v>85</v>
      </c>
      <c r="D122" s="2" t="s">
        <v>228</v>
      </c>
      <c r="E122" s="19">
        <f>IFERROR(VLOOKUP(A122,[1]Montants!$A$1:$W$248,21,FALSE),0)</f>
        <v>0</v>
      </c>
      <c r="F122" s="19">
        <f>IFERROR(VLOOKUP(A122,[2]Feuil1!$A$1:$I$47,8,FALSE),0)</f>
        <v>0</v>
      </c>
      <c r="G122" s="19">
        <f>IFERROR(VLOOKUP(A122,[3]Feuil1!$A$1:$G$47,6,FALSE),0)</f>
        <v>0</v>
      </c>
      <c r="H122" s="19">
        <f>IFERROR(VLOOKUP(B122,[4]Feuil6!$A$23:$B$73,2,FALSE),0)</f>
        <v>0</v>
      </c>
      <c r="I122" s="19">
        <f>IFERROR(VLOOKUP(A122,[5]Feuil1!$A$1:$F$9,5,FALSE),0)</f>
        <v>0</v>
      </c>
      <c r="J122" s="19">
        <f>IFERROR(VLOOKUP(A122,'[6]CRB-ES'!$A$1:$V$382,19,FALSE),0)</f>
        <v>0</v>
      </c>
      <c r="K122" s="19">
        <f>IFERROR(VLOOKUP($A122,[7]Feuil4!$A$23:$L$137,10,FALSE),0)</f>
        <v>0</v>
      </c>
      <c r="L122" s="19">
        <f>IFERROR(VLOOKUP($A122,[7]Feuil4!$A$23:$L$137,9,FALSE),0)</f>
        <v>0</v>
      </c>
      <c r="M122" s="19">
        <f>IFERROR(VLOOKUP($A122,[7]Feuil4!$A$23:$L$137,4,FALSE),0)</f>
        <v>0</v>
      </c>
      <c r="N122" s="19">
        <f>IFERROR(VLOOKUP($A122,[7]Feuil4!$A$23:$L$81,3,FALSE),0)</f>
        <v>0</v>
      </c>
      <c r="O122" s="19">
        <f>IFERROR(VLOOKUP($A122,[7]Feuil4!$A$23:$L$137,2,FALSE),0)</f>
        <v>0</v>
      </c>
      <c r="P122" s="19">
        <f>IFERROR(VLOOKUP($A122,[7]Feuil4!$A$23:$L$81,7,FALSE),0)</f>
        <v>0</v>
      </c>
      <c r="Q122" s="19">
        <f>IFERROR(VLOOKUP($A122,[7]Feuil4!$A$23:$L$137,8,FALSE),0)</f>
        <v>0</v>
      </c>
      <c r="R122" s="19">
        <f>IFERROR(VLOOKUP($A122,[7]Feuil4!$A$23:$L$137,6,FALSE),0)</f>
        <v>0</v>
      </c>
      <c r="S122" s="19">
        <f>IFERROR(VLOOKUP($A122,[7]Feuil4!$A$23:$L$137,5,FALSE),0)</f>
        <v>0</v>
      </c>
      <c r="T122" s="19">
        <v>0</v>
      </c>
      <c r="U122" s="19">
        <f>IFERROR(VLOOKUP(B122,'[8]C1-2017'!$B$1:$Q$475,14,FALSE),0)</f>
        <v>487.26860415767828</v>
      </c>
      <c r="V122" s="19">
        <f>IFERROR(VLOOKUP(A122,'[9]TOTAL M10 par région'!$A$1:$J$375,8,FALSE),0)</f>
        <v>0</v>
      </c>
      <c r="W122" s="19">
        <f>IFERROR(VLOOKUP(A122,'[10]TOTAL M11M12 par région'!$A$1:$J$479,10,FALSE),0)</f>
        <v>0</v>
      </c>
      <c r="X122" s="19">
        <f>IFERROR(VLOOKUP(B122,[11]Feuil1!$A$1:$G$24,7,FALSE),0)</f>
        <v>0</v>
      </c>
      <c r="Y122" s="19"/>
      <c r="Z122" s="19">
        <f>IFERROR(VLOOKUP(A122,'[12]avec LE'!$A$1:$F$22,6,FALSE),0)</f>
        <v>0</v>
      </c>
      <c r="AA122" s="19">
        <f>IFERROR(VLOOKUP(B122,[13]total!$E$20:$F$40,2,FALSE),0)</f>
        <v>0</v>
      </c>
      <c r="AB122" s="19"/>
      <c r="AC122" s="24">
        <f t="shared" si="1"/>
        <v>487.26860415767828</v>
      </c>
    </row>
    <row r="123" spans="1:29" hidden="1" x14ac:dyDescent="0.25">
      <c r="A123" s="2" t="s">
        <v>271</v>
      </c>
      <c r="B123" s="2" t="s">
        <v>272</v>
      </c>
      <c r="C123" s="2" t="s">
        <v>85</v>
      </c>
      <c r="D123" s="2" t="s">
        <v>228</v>
      </c>
      <c r="E123" s="19">
        <f>IFERROR(VLOOKUP(A123,[1]Montants!$A$1:$W$248,21,FALSE),0)</f>
        <v>0</v>
      </c>
      <c r="F123" s="19">
        <f>IFERROR(VLOOKUP(A123,[2]Feuil1!$A$1:$I$47,8,FALSE),0)</f>
        <v>0</v>
      </c>
      <c r="G123" s="19">
        <f>IFERROR(VLOOKUP(A123,[3]Feuil1!$A$1:$G$47,6,FALSE),0)</f>
        <v>0</v>
      </c>
      <c r="H123" s="19">
        <f>IFERROR(VLOOKUP(B123,[4]Feuil6!$A$23:$B$73,2,FALSE),0)</f>
        <v>0</v>
      </c>
      <c r="I123" s="19">
        <f>IFERROR(VLOOKUP(A123,[5]Feuil1!$A$1:$F$9,5,FALSE),0)</f>
        <v>0</v>
      </c>
      <c r="J123" s="19">
        <f>IFERROR(VLOOKUP(A123,'[6]CRB-ES'!$A$1:$V$382,19,FALSE),0)</f>
        <v>0</v>
      </c>
      <c r="K123" s="19">
        <f>IFERROR(VLOOKUP($A123,[7]Feuil4!$A$23:$L$137,10,FALSE),0)</f>
        <v>0</v>
      </c>
      <c r="L123" s="19">
        <f>IFERROR(VLOOKUP($A123,[7]Feuil4!$A$23:$L$137,9,FALSE),0)</f>
        <v>0</v>
      </c>
      <c r="M123" s="19">
        <f>IFERROR(VLOOKUP($A123,[7]Feuil4!$A$23:$L$137,4,FALSE),0)</f>
        <v>0</v>
      </c>
      <c r="N123" s="19">
        <f>IFERROR(VLOOKUP($A123,[7]Feuil4!$A$23:$L$81,3,FALSE),0)</f>
        <v>0</v>
      </c>
      <c r="O123" s="19">
        <f>IFERROR(VLOOKUP($A123,[7]Feuil4!$A$23:$L$137,2,FALSE),0)</f>
        <v>0</v>
      </c>
      <c r="P123" s="19">
        <f>IFERROR(VLOOKUP($A123,[7]Feuil4!$A$23:$L$81,7,FALSE),0)</f>
        <v>0</v>
      </c>
      <c r="Q123" s="19">
        <f>IFERROR(VLOOKUP($A123,[7]Feuil4!$A$23:$L$137,8,FALSE),0)</f>
        <v>0</v>
      </c>
      <c r="R123" s="19">
        <f>IFERROR(VLOOKUP($A123,[7]Feuil4!$A$23:$L$137,6,FALSE),0)</f>
        <v>0</v>
      </c>
      <c r="S123" s="19">
        <f>IFERROR(VLOOKUP($A123,[7]Feuil4!$A$23:$L$137,5,FALSE),0)</f>
        <v>0</v>
      </c>
      <c r="T123" s="19">
        <v>0</v>
      </c>
      <c r="U123" s="19">
        <f>IFERROR(VLOOKUP(B123,'[8]C1-2017'!$B$1:$Q$475,14,FALSE),0)</f>
        <v>614.24309437795944</v>
      </c>
      <c r="V123" s="19">
        <f>IFERROR(VLOOKUP(A123,'[9]TOTAL M10 par région'!$A$1:$J$375,8,FALSE),0)</f>
        <v>0</v>
      </c>
      <c r="W123" s="19">
        <f>IFERROR(VLOOKUP(A123,'[10]TOTAL M11M12 par région'!$A$1:$J$479,10,FALSE),0)</f>
        <v>0</v>
      </c>
      <c r="X123" s="19">
        <f>IFERROR(VLOOKUP(B123,[11]Feuil1!$A$1:$G$24,7,FALSE),0)</f>
        <v>0</v>
      </c>
      <c r="Y123" s="19"/>
      <c r="Z123" s="19">
        <f>IFERROR(VLOOKUP(A123,'[12]avec LE'!$A$1:$F$22,6,FALSE),0)</f>
        <v>0</v>
      </c>
      <c r="AA123" s="19">
        <f>IFERROR(VLOOKUP(B123,[13]total!$E$20:$F$40,2,FALSE),0)</f>
        <v>0</v>
      </c>
      <c r="AB123" s="19"/>
      <c r="AC123" s="24">
        <f t="shared" si="1"/>
        <v>614.24309437795944</v>
      </c>
    </row>
    <row r="124" spans="1:29" hidden="1" x14ac:dyDescent="0.25">
      <c r="A124" s="2" t="s">
        <v>251</v>
      </c>
      <c r="B124" s="2" t="s">
        <v>252</v>
      </c>
      <c r="C124" s="2" t="s">
        <v>31</v>
      </c>
      <c r="D124" s="2" t="s">
        <v>228</v>
      </c>
      <c r="E124" s="19">
        <f>IFERROR(VLOOKUP(A124,[1]Montants!$A$1:$W$248,21,FALSE),0)</f>
        <v>0</v>
      </c>
      <c r="F124" s="19">
        <f>IFERROR(VLOOKUP(A124,[2]Feuil1!$A$1:$I$47,8,FALSE),0)</f>
        <v>0</v>
      </c>
      <c r="G124" s="19">
        <f>IFERROR(VLOOKUP(A124,[3]Feuil1!$A$1:$G$47,6,FALSE),0)</f>
        <v>0</v>
      </c>
      <c r="H124" s="19">
        <f>IFERROR(VLOOKUP(B124,[4]Feuil6!$A$23:$B$73,2,FALSE),0)</f>
        <v>0</v>
      </c>
      <c r="I124" s="19">
        <f>IFERROR(VLOOKUP(A124,[5]Feuil1!$A$1:$F$9,5,FALSE),0)</f>
        <v>0</v>
      </c>
      <c r="J124" s="19">
        <f>IFERROR(VLOOKUP(A124,'[6]CRB-ES'!$A$1:$V$382,19,FALSE),0)</f>
        <v>0</v>
      </c>
      <c r="K124" s="19">
        <f>IFERROR(VLOOKUP($A124,[7]Feuil4!$A$23:$L$137,10,FALSE),0)</f>
        <v>0</v>
      </c>
      <c r="L124" s="19">
        <f>IFERROR(VLOOKUP($A124,[7]Feuil4!$A$23:$L$137,9,FALSE),0)</f>
        <v>0</v>
      </c>
      <c r="M124" s="19">
        <f>IFERROR(VLOOKUP($A124,[7]Feuil4!$A$23:$L$137,4,FALSE),0)</f>
        <v>0</v>
      </c>
      <c r="N124" s="19">
        <f>IFERROR(VLOOKUP($A124,[7]Feuil4!$A$23:$L$81,3,FALSE),0)</f>
        <v>0</v>
      </c>
      <c r="O124" s="19">
        <f>IFERROR(VLOOKUP($A124,[7]Feuil4!$A$23:$L$137,2,FALSE),0)</f>
        <v>0</v>
      </c>
      <c r="P124" s="19">
        <f>IFERROR(VLOOKUP($A124,[7]Feuil4!$A$23:$L$81,7,FALSE),0)</f>
        <v>0</v>
      </c>
      <c r="Q124" s="19">
        <f>IFERROR(VLOOKUP($A124,[7]Feuil4!$A$23:$L$137,8,FALSE),0)</f>
        <v>0</v>
      </c>
      <c r="R124" s="19">
        <f>IFERROR(VLOOKUP($A124,[7]Feuil4!$A$23:$L$137,6,FALSE),0)</f>
        <v>0</v>
      </c>
      <c r="S124" s="19">
        <f>IFERROR(VLOOKUP($A124,[7]Feuil4!$A$23:$L$137,5,FALSE),0)</f>
        <v>0</v>
      </c>
      <c r="T124" s="19">
        <v>0</v>
      </c>
      <c r="U124" s="19">
        <f>IFERROR(VLOOKUP(B124,'[8]C1-2017'!$B$1:$Q$475,14,FALSE),0)</f>
        <v>81699.824096437631</v>
      </c>
      <c r="V124" s="19">
        <f>IFERROR(VLOOKUP(A124,'[9]TOTAL M10 par région'!$A$1:$J$375,8,FALSE),0)</f>
        <v>257263.80300000007</v>
      </c>
      <c r="W124" s="19">
        <f>IFERROR(VLOOKUP(A124,'[10]TOTAL M11M12 par région'!$A$1:$J$479,10,FALSE),0)</f>
        <v>428684.48330031417</v>
      </c>
      <c r="X124" s="19">
        <f>IFERROR(VLOOKUP(B124,[11]Feuil1!$A$1:$G$24,7,FALSE),0)</f>
        <v>0</v>
      </c>
      <c r="Y124" s="19"/>
      <c r="Z124" s="19">
        <f>IFERROR(VLOOKUP(A124,'[12]avec LE'!$A$1:$F$22,6,FALSE),0)</f>
        <v>0</v>
      </c>
      <c r="AA124" s="19">
        <f>IFERROR(VLOOKUP(B124,[13]total!$E$20:$F$40,2,FALSE),0)</f>
        <v>0</v>
      </c>
      <c r="AB124" s="19"/>
      <c r="AC124" s="24">
        <f t="shared" si="1"/>
        <v>767648.1103967519</v>
      </c>
    </row>
    <row r="125" spans="1:29" hidden="1" x14ac:dyDescent="0.25">
      <c r="A125" s="2" t="s">
        <v>245</v>
      </c>
      <c r="B125" s="2" t="s">
        <v>246</v>
      </c>
      <c r="C125" s="2" t="s">
        <v>31</v>
      </c>
      <c r="D125" s="2" t="s">
        <v>228</v>
      </c>
      <c r="E125" s="19">
        <f>IFERROR(VLOOKUP(A125,[1]Montants!$A$1:$W$248,21,FALSE),0)</f>
        <v>0</v>
      </c>
      <c r="F125" s="19">
        <f>IFERROR(VLOOKUP(A125,[2]Feuil1!$A$1:$I$47,8,FALSE),0)</f>
        <v>0</v>
      </c>
      <c r="G125" s="19">
        <f>IFERROR(VLOOKUP(A125,[3]Feuil1!$A$1:$G$47,6,FALSE),0)</f>
        <v>0</v>
      </c>
      <c r="H125" s="19">
        <f>IFERROR(VLOOKUP(B125,[4]Feuil6!$A$23:$B$73,2,FALSE),0)</f>
        <v>0</v>
      </c>
      <c r="I125" s="19">
        <f>IFERROR(VLOOKUP(A125,[5]Feuil1!$A$1:$F$9,5,FALSE),0)</f>
        <v>0</v>
      </c>
      <c r="J125" s="19">
        <f>IFERROR(VLOOKUP(A125,'[6]CRB-ES'!$A$1:$V$382,19,FALSE),0)</f>
        <v>0</v>
      </c>
      <c r="K125" s="19">
        <f>IFERROR(VLOOKUP($A125,[7]Feuil4!$A$23:$L$137,10,FALSE),0)</f>
        <v>0</v>
      </c>
      <c r="L125" s="19">
        <f>IFERROR(VLOOKUP($A125,[7]Feuil4!$A$23:$L$137,9,FALSE),0)</f>
        <v>0</v>
      </c>
      <c r="M125" s="19">
        <f>IFERROR(VLOOKUP($A125,[7]Feuil4!$A$23:$L$137,4,FALSE),0)</f>
        <v>0</v>
      </c>
      <c r="N125" s="19">
        <f>IFERROR(VLOOKUP($A125,[7]Feuil4!$A$23:$L$81,3,FALSE),0)</f>
        <v>0</v>
      </c>
      <c r="O125" s="19">
        <f>IFERROR(VLOOKUP($A125,[7]Feuil4!$A$23:$L$137,2,FALSE),0)</f>
        <v>0</v>
      </c>
      <c r="P125" s="19">
        <f>IFERROR(VLOOKUP($A125,[7]Feuil4!$A$23:$L$81,7,FALSE),0)</f>
        <v>0</v>
      </c>
      <c r="Q125" s="19">
        <f>IFERROR(VLOOKUP($A125,[7]Feuil4!$A$23:$L$137,8,FALSE),0)</f>
        <v>0</v>
      </c>
      <c r="R125" s="19">
        <f>IFERROR(VLOOKUP($A125,[7]Feuil4!$A$23:$L$137,6,FALSE),0)</f>
        <v>0</v>
      </c>
      <c r="S125" s="19">
        <f>IFERROR(VLOOKUP($A125,[7]Feuil4!$A$23:$L$137,5,FALSE),0)</f>
        <v>0</v>
      </c>
      <c r="T125" s="19">
        <v>0</v>
      </c>
      <c r="U125" s="19">
        <f>IFERROR(VLOOKUP(B125,'[8]C1-2017'!$B$1:$Q$475,14,FALSE),0)</f>
        <v>104227.75496148774</v>
      </c>
      <c r="V125" s="19">
        <f>IFERROR(VLOOKUP(A125,'[9]TOTAL M10 par région'!$A$1:$J$375,8,FALSE),0)</f>
        <v>68948.900000000023</v>
      </c>
      <c r="W125" s="19">
        <f>IFERROR(VLOOKUP(A125,'[10]TOTAL M11M12 par région'!$A$1:$J$479,10,FALSE),0)</f>
        <v>131280.28424495953</v>
      </c>
      <c r="X125" s="19">
        <f>IFERROR(VLOOKUP(B125,[11]Feuil1!$A$1:$G$24,7,FALSE),0)</f>
        <v>0</v>
      </c>
      <c r="Y125" s="19"/>
      <c r="Z125" s="19">
        <f>IFERROR(VLOOKUP(A125,'[12]avec LE'!$A$1:$F$22,6,FALSE),0)</f>
        <v>0</v>
      </c>
      <c r="AA125" s="19">
        <f>IFERROR(VLOOKUP(B125,[13]total!$E$20:$F$40,2,FALSE),0)</f>
        <v>0</v>
      </c>
      <c r="AB125" s="19"/>
      <c r="AC125" s="24">
        <f t="shared" si="1"/>
        <v>304456.93920644728</v>
      </c>
    </row>
    <row r="126" spans="1:29" hidden="1" x14ac:dyDescent="0.25">
      <c r="A126" s="27" t="s">
        <v>841</v>
      </c>
      <c r="B126" s="2" t="s">
        <v>1006</v>
      </c>
      <c r="C126" s="2" t="s">
        <v>85</v>
      </c>
      <c r="D126" s="2" t="s">
        <v>228</v>
      </c>
      <c r="E126" s="19">
        <f>IFERROR(VLOOKUP(A126,[1]Montants!$A$1:$W$248,21,FALSE),0)</f>
        <v>0</v>
      </c>
      <c r="F126" s="19">
        <f>IFERROR(VLOOKUP(A126,[2]Feuil1!$A$1:$I$47,8,FALSE),0)</f>
        <v>0</v>
      </c>
      <c r="G126" s="19">
        <f>IFERROR(VLOOKUP(A126,[3]Feuil1!$A$1:$G$47,6,FALSE),0)</f>
        <v>0</v>
      </c>
      <c r="H126" s="19">
        <f>IFERROR(VLOOKUP(B126,[4]Feuil6!$A$23:$B$73,2,FALSE),0)</f>
        <v>0</v>
      </c>
      <c r="I126" s="19">
        <f>IFERROR(VLOOKUP(A126,[5]Feuil1!$A$1:$F$9,5,FALSE),0)</f>
        <v>0</v>
      </c>
      <c r="J126" s="19">
        <f>IFERROR(VLOOKUP(A126,'[6]CRB-ES'!$A$1:$V$382,19,FALSE),0)</f>
        <v>0</v>
      </c>
      <c r="K126" s="19">
        <f>IFERROR(VLOOKUP($A126,[7]Feuil4!$A$23:$L$137,10,FALSE),0)</f>
        <v>0</v>
      </c>
      <c r="L126" s="19">
        <f>IFERROR(VLOOKUP($A126,[7]Feuil4!$A$23:$L$137,9,FALSE),0)</f>
        <v>0</v>
      </c>
      <c r="M126" s="19">
        <f>IFERROR(VLOOKUP($A126,[7]Feuil4!$A$23:$L$137,4,FALSE),0)</f>
        <v>0</v>
      </c>
      <c r="N126" s="19">
        <f>IFERROR(VLOOKUP($A126,[7]Feuil4!$A$23:$L$81,3,FALSE),0)</f>
        <v>0</v>
      </c>
      <c r="O126" s="19">
        <f>IFERROR(VLOOKUP($A126,[7]Feuil4!$A$23:$L$137,2,FALSE),0)</f>
        <v>0</v>
      </c>
      <c r="P126" s="19">
        <f>IFERROR(VLOOKUP($A126,[7]Feuil4!$A$23:$L$81,7,FALSE),0)</f>
        <v>0</v>
      </c>
      <c r="Q126" s="19">
        <f>IFERROR(VLOOKUP($A126,[7]Feuil4!$A$23:$L$137,8,FALSE),0)</f>
        <v>0</v>
      </c>
      <c r="R126" s="19">
        <f>IFERROR(VLOOKUP($A126,[7]Feuil4!$A$23:$L$137,6,FALSE),0)</f>
        <v>0</v>
      </c>
      <c r="S126" s="19">
        <f>IFERROR(VLOOKUP($A126,[7]Feuil4!$A$23:$L$137,5,FALSE),0)</f>
        <v>0</v>
      </c>
      <c r="T126" s="19">
        <v>0</v>
      </c>
      <c r="U126" s="19">
        <f>IFERROR(VLOOKUP(B126,'[8]C1-2017'!$B$1:$Q$475,14,FALSE),0)</f>
        <v>0</v>
      </c>
      <c r="V126" s="19">
        <f>IFERROR(VLOOKUP(A126,'[9]TOTAL M10 par région'!$A$1:$J$375,8,FALSE),0)</f>
        <v>12221.399999999994</v>
      </c>
      <c r="W126" s="19">
        <f>IFERROR(VLOOKUP(A126,'[10]TOTAL M11M12 par région'!$A$1:$J$479,10,FALSE),0)</f>
        <v>19950.375711903424</v>
      </c>
      <c r="X126" s="19">
        <f>IFERROR(VLOOKUP(B126,[11]Feuil1!$A$1:$G$24,7,FALSE),0)</f>
        <v>0</v>
      </c>
      <c r="Y126" s="19"/>
      <c r="Z126" s="19">
        <f>IFERROR(VLOOKUP(A126,'[12]avec LE'!$A$1:$F$22,6,FALSE),0)</f>
        <v>0</v>
      </c>
      <c r="AA126" s="19">
        <f>IFERROR(VLOOKUP(B126,[13]total!$E$20:$F$40,2,FALSE),0)</f>
        <v>0</v>
      </c>
      <c r="AB126" s="19"/>
      <c r="AC126" s="24">
        <f t="shared" si="1"/>
        <v>32171.775711903418</v>
      </c>
    </row>
    <row r="127" spans="1:29" hidden="1" x14ac:dyDescent="0.25">
      <c r="A127" s="2" t="s">
        <v>249</v>
      </c>
      <c r="B127" s="2" t="s">
        <v>250</v>
      </c>
      <c r="C127" s="2" t="s">
        <v>31</v>
      </c>
      <c r="D127" s="2" t="s">
        <v>228</v>
      </c>
      <c r="E127" s="19">
        <f>IFERROR(VLOOKUP(A127,[1]Montants!$A$1:$W$248,21,FALSE),0)</f>
        <v>319836.12635647174</v>
      </c>
      <c r="F127" s="19">
        <f>IFERROR(VLOOKUP(A127,[2]Feuil1!$A$1:$I$47,8,FALSE),0)</f>
        <v>0</v>
      </c>
      <c r="G127" s="19">
        <f>IFERROR(VLOOKUP(A127,[3]Feuil1!$A$1:$G$47,6,FALSE),0)</f>
        <v>0</v>
      </c>
      <c r="H127" s="19">
        <f>IFERROR(VLOOKUP(B127,[4]Feuil6!$A$23:$B$73,2,FALSE),0)</f>
        <v>0</v>
      </c>
      <c r="I127" s="19">
        <f>IFERROR(VLOOKUP(A127,[5]Feuil1!$A$1:$F$9,5,FALSE),0)</f>
        <v>0</v>
      </c>
      <c r="J127" s="19">
        <f>IFERROR(VLOOKUP(A127,'[6]CRB-ES'!$A$1:$V$382,19,FALSE),0)</f>
        <v>0</v>
      </c>
      <c r="K127" s="19">
        <f>IFERROR(VLOOKUP($A127,[7]Feuil4!$A$23:$L$137,10,FALSE),0)</f>
        <v>0</v>
      </c>
      <c r="L127" s="19">
        <f>IFERROR(VLOOKUP($A127,[7]Feuil4!$A$23:$L$137,9,FALSE),0)</f>
        <v>0</v>
      </c>
      <c r="M127" s="19">
        <f>IFERROR(VLOOKUP($A127,[7]Feuil4!$A$23:$L$137,4,FALSE),0)</f>
        <v>0</v>
      </c>
      <c r="N127" s="19">
        <f>IFERROR(VLOOKUP($A127,[7]Feuil4!$A$23:$L$81,3,FALSE),0)</f>
        <v>0</v>
      </c>
      <c r="O127" s="19">
        <f>IFERROR(VLOOKUP($A127,[7]Feuil4!$A$23:$L$137,2,FALSE),0)</f>
        <v>0</v>
      </c>
      <c r="P127" s="19">
        <f>IFERROR(VLOOKUP($A127,[7]Feuil4!$A$23:$L$81,7,FALSE),0)</f>
        <v>0</v>
      </c>
      <c r="Q127" s="19">
        <f>IFERROR(VLOOKUP($A127,[7]Feuil4!$A$23:$L$137,8,FALSE),0)</f>
        <v>0</v>
      </c>
      <c r="R127" s="19">
        <f>IFERROR(VLOOKUP($A127,[7]Feuil4!$A$23:$L$137,6,FALSE),0)</f>
        <v>0</v>
      </c>
      <c r="S127" s="19">
        <f>IFERROR(VLOOKUP($A127,[7]Feuil4!$A$23:$L$137,5,FALSE),0)</f>
        <v>0</v>
      </c>
      <c r="T127" s="19">
        <v>0</v>
      </c>
      <c r="U127" s="19">
        <f>IFERROR(VLOOKUP(B127,'[8]C1-2017'!$B$1:$Q$475,14,FALSE),0)</f>
        <v>59727.976101232387</v>
      </c>
      <c r="V127" s="19">
        <f>IFERROR(VLOOKUP(A127,'[9]TOTAL M10 par région'!$A$1:$J$375,8,FALSE),0)</f>
        <v>80658.998000000021</v>
      </c>
      <c r="W127" s="19">
        <f>IFERROR(VLOOKUP(A127,'[10]TOTAL M11M12 par région'!$A$1:$J$479,10,FALSE),0)</f>
        <v>201412.29963994614</v>
      </c>
      <c r="X127" s="19">
        <f>IFERROR(VLOOKUP(B127,[11]Feuil1!$A$1:$G$24,7,FALSE),0)</f>
        <v>0</v>
      </c>
      <c r="Y127" s="19"/>
      <c r="Z127" s="19">
        <f>IFERROR(VLOOKUP(A127,'[12]avec LE'!$A$1:$F$22,6,FALSE),0)</f>
        <v>0</v>
      </c>
      <c r="AA127" s="19">
        <f>IFERROR(VLOOKUP(B127,[13]total!$E$20:$F$40,2,FALSE),0)</f>
        <v>0</v>
      </c>
      <c r="AB127" s="19"/>
      <c r="AC127" s="24">
        <f t="shared" si="1"/>
        <v>661635.40009765024</v>
      </c>
    </row>
    <row r="128" spans="1:29" hidden="1" x14ac:dyDescent="0.25">
      <c r="A128" s="27" t="s">
        <v>235</v>
      </c>
      <c r="B128" s="2" t="s">
        <v>236</v>
      </c>
      <c r="C128" s="2" t="s">
        <v>31</v>
      </c>
      <c r="D128" s="2" t="s">
        <v>228</v>
      </c>
      <c r="E128" s="19">
        <f>IFERROR(VLOOKUP(A128,[1]Montants!$A$1:$W$248,21,FALSE),0)</f>
        <v>0</v>
      </c>
      <c r="F128" s="19">
        <f>IFERROR(VLOOKUP(A128,[2]Feuil1!$A$1:$I$47,8,FALSE),0)</f>
        <v>0</v>
      </c>
      <c r="G128" s="19">
        <f>IFERROR(VLOOKUP(A128,[3]Feuil1!$A$1:$G$47,6,FALSE),0)</f>
        <v>0</v>
      </c>
      <c r="H128" s="19">
        <f>IFERROR(VLOOKUP(B128,[4]Feuil6!$A$23:$B$73,2,FALSE),0)</f>
        <v>0</v>
      </c>
      <c r="I128" s="19">
        <f>IFERROR(VLOOKUP(A128,[5]Feuil1!$A$1:$F$9,5,FALSE),0)</f>
        <v>0</v>
      </c>
      <c r="J128" s="19">
        <f>IFERROR(VLOOKUP(A128,'[6]CRB-ES'!$A$1:$V$382,19,FALSE),0)</f>
        <v>0</v>
      </c>
      <c r="K128" s="19">
        <f>IFERROR(VLOOKUP($A128,[7]Feuil4!$A$23:$L$137,10,FALSE),0)</f>
        <v>0</v>
      </c>
      <c r="L128" s="19">
        <f>IFERROR(VLOOKUP($A128,[7]Feuil4!$A$23:$L$137,9,FALSE),0)</f>
        <v>0</v>
      </c>
      <c r="M128" s="19">
        <f>IFERROR(VLOOKUP($A128,[7]Feuil4!$A$23:$L$137,4,FALSE),0)</f>
        <v>0</v>
      </c>
      <c r="N128" s="19">
        <f>IFERROR(VLOOKUP($A128,[7]Feuil4!$A$23:$L$81,3,FALSE),0)</f>
        <v>0</v>
      </c>
      <c r="O128" s="19">
        <f>IFERROR(VLOOKUP($A128,[7]Feuil4!$A$23:$L$137,2,FALSE),0)</f>
        <v>0</v>
      </c>
      <c r="P128" s="19">
        <f>IFERROR(VLOOKUP($A128,[7]Feuil4!$A$23:$L$81,7,FALSE),0)</f>
        <v>0</v>
      </c>
      <c r="Q128" s="19">
        <f>IFERROR(VLOOKUP($A128,[7]Feuil4!$A$23:$L$137,8,FALSE),0)</f>
        <v>0</v>
      </c>
      <c r="R128" s="19">
        <f>IFERROR(VLOOKUP($A128,[7]Feuil4!$A$23:$L$137,6,FALSE),0)</f>
        <v>0</v>
      </c>
      <c r="S128" s="19">
        <f>IFERROR(VLOOKUP($A128,[7]Feuil4!$A$23:$L$137,5,FALSE),0)</f>
        <v>0</v>
      </c>
      <c r="T128" s="19">
        <v>0</v>
      </c>
      <c r="U128" s="19">
        <f>IFERROR(VLOOKUP(B128,'[8]C1-2017'!$B$1:$Q$475,14,FALSE),0)</f>
        <v>4516.1178511931312</v>
      </c>
      <c r="V128" s="19">
        <f>IFERROR(VLOOKUP(A128,'[9]TOTAL M10 par région'!$A$1:$J$375,8,FALSE),0)</f>
        <v>13967.239999999991</v>
      </c>
      <c r="W128" s="19">
        <f>IFERROR(VLOOKUP(A128,'[10]TOTAL M11M12 par région'!$A$1:$J$479,10,FALSE),0)</f>
        <v>34200.462180068462</v>
      </c>
      <c r="X128" s="19">
        <f>IFERROR(VLOOKUP(B128,[11]Feuil1!$A$1:$G$24,7,FALSE),0)</f>
        <v>0</v>
      </c>
      <c r="Y128" s="19"/>
      <c r="Z128" s="19">
        <f>IFERROR(VLOOKUP(A128,'[12]avec LE'!$A$1:$F$22,6,FALSE),0)</f>
        <v>0</v>
      </c>
      <c r="AA128" s="19">
        <f>IFERROR(VLOOKUP(B128,[13]total!$E$20:$F$40,2,FALSE),0)</f>
        <v>0</v>
      </c>
      <c r="AB128" s="19"/>
      <c r="AC128" s="24">
        <f t="shared" si="1"/>
        <v>52683.820031261581</v>
      </c>
    </row>
    <row r="129" spans="1:29" hidden="1" x14ac:dyDescent="0.25">
      <c r="A129" s="2" t="s">
        <v>243</v>
      </c>
      <c r="B129" s="2" t="s">
        <v>244</v>
      </c>
      <c r="C129" s="2" t="s">
        <v>31</v>
      </c>
      <c r="D129" s="2" t="s">
        <v>228</v>
      </c>
      <c r="E129" s="19">
        <f>IFERROR(VLOOKUP(A129,[1]Montants!$A$1:$W$248,21,FALSE),0)</f>
        <v>0</v>
      </c>
      <c r="F129" s="19">
        <f>IFERROR(VLOOKUP(A129,[2]Feuil1!$A$1:$I$47,8,FALSE),0)</f>
        <v>0</v>
      </c>
      <c r="G129" s="19">
        <f>IFERROR(VLOOKUP(A129,[3]Feuil1!$A$1:$G$47,6,FALSE),0)</f>
        <v>0</v>
      </c>
      <c r="H129" s="19">
        <f>IFERROR(VLOOKUP(B129,[4]Feuil6!$A$23:$B$73,2,FALSE),0)</f>
        <v>0</v>
      </c>
      <c r="I129" s="19">
        <f>IFERROR(VLOOKUP(A129,[5]Feuil1!$A$1:$F$9,5,FALSE),0)</f>
        <v>0</v>
      </c>
      <c r="J129" s="19">
        <f>IFERROR(VLOOKUP(A129,'[6]CRB-ES'!$A$1:$V$382,19,FALSE),0)</f>
        <v>0</v>
      </c>
      <c r="K129" s="19">
        <f>IFERROR(VLOOKUP($A129,[7]Feuil4!$A$23:$L$137,10,FALSE),0)</f>
        <v>0</v>
      </c>
      <c r="L129" s="19">
        <f>IFERROR(VLOOKUP($A129,[7]Feuil4!$A$23:$L$137,9,FALSE),0)</f>
        <v>0</v>
      </c>
      <c r="M129" s="19">
        <f>IFERROR(VLOOKUP($A129,[7]Feuil4!$A$23:$L$137,4,FALSE),0)</f>
        <v>0</v>
      </c>
      <c r="N129" s="19">
        <f>IFERROR(VLOOKUP($A129,[7]Feuil4!$A$23:$L$81,3,FALSE),0)</f>
        <v>0</v>
      </c>
      <c r="O129" s="19">
        <f>IFERROR(VLOOKUP($A129,[7]Feuil4!$A$23:$L$137,2,FALSE),0)</f>
        <v>0</v>
      </c>
      <c r="P129" s="19">
        <f>IFERROR(VLOOKUP($A129,[7]Feuil4!$A$23:$L$81,7,FALSE),0)</f>
        <v>0</v>
      </c>
      <c r="Q129" s="19">
        <f>IFERROR(VLOOKUP($A129,[7]Feuil4!$A$23:$L$137,8,FALSE),0)</f>
        <v>0</v>
      </c>
      <c r="R129" s="19">
        <f>IFERROR(VLOOKUP($A129,[7]Feuil4!$A$23:$L$137,6,FALSE),0)</f>
        <v>0</v>
      </c>
      <c r="S129" s="19">
        <f>IFERROR(VLOOKUP($A129,[7]Feuil4!$A$23:$L$137,5,FALSE),0)</f>
        <v>0</v>
      </c>
      <c r="T129" s="19">
        <v>0</v>
      </c>
      <c r="U129" s="19">
        <f>IFERROR(VLOOKUP(B129,'[8]C1-2017'!$B$1:$Q$475,14,FALSE),0)</f>
        <v>727.88693217043533</v>
      </c>
      <c r="V129" s="19">
        <f>IFERROR(VLOOKUP(A129,'[9]TOTAL M10 par région'!$A$1:$J$375,8,FALSE),0)</f>
        <v>0</v>
      </c>
      <c r="W129" s="19">
        <f>IFERROR(VLOOKUP(A129,'[10]TOTAL M11M12 par région'!$A$1:$J$479,10,FALSE),0)</f>
        <v>0</v>
      </c>
      <c r="X129" s="19">
        <f>IFERROR(VLOOKUP(B129,[11]Feuil1!$A$1:$G$24,7,FALSE),0)</f>
        <v>0</v>
      </c>
      <c r="Y129" s="19"/>
      <c r="Z129" s="19">
        <f>IFERROR(VLOOKUP(A129,'[12]avec LE'!$A$1:$F$22,6,FALSE),0)</f>
        <v>0</v>
      </c>
      <c r="AA129" s="19">
        <f>IFERROR(VLOOKUP(B129,[13]total!$E$20:$F$40,2,FALSE),0)</f>
        <v>0</v>
      </c>
      <c r="AB129" s="19"/>
      <c r="AC129" s="24">
        <f t="shared" si="1"/>
        <v>727.88693217043533</v>
      </c>
    </row>
    <row r="130" spans="1:29" hidden="1" x14ac:dyDescent="0.25">
      <c r="A130" s="27">
        <v>350000071</v>
      </c>
      <c r="B130" s="2" t="s">
        <v>1049</v>
      </c>
      <c r="C130" s="28" t="s">
        <v>28</v>
      </c>
      <c r="D130" s="2" t="s">
        <v>228</v>
      </c>
      <c r="E130" s="19">
        <f>IFERROR(VLOOKUP(A130,[1]Montants!$A$1:$W$248,21,FALSE),0)</f>
        <v>0</v>
      </c>
      <c r="F130" s="19">
        <f>IFERROR(VLOOKUP(A130,[2]Feuil1!$A$1:$I$47,8,FALSE),0)</f>
        <v>0</v>
      </c>
      <c r="G130" s="19">
        <f>IFERROR(VLOOKUP(A130,[3]Feuil1!$A$1:$G$47,6,FALSE),0)</f>
        <v>0</v>
      </c>
      <c r="H130" s="19">
        <f>IFERROR(VLOOKUP(B130,[4]Feuil6!$A$23:$B$73,2,FALSE),0)</f>
        <v>0</v>
      </c>
      <c r="I130" s="19">
        <f>IFERROR(VLOOKUP(A130,[5]Feuil1!$A$1:$F$9,5,FALSE),0)</f>
        <v>0</v>
      </c>
      <c r="J130" s="19">
        <f>IFERROR(VLOOKUP(A130,'[6]CRB-ES'!$A$1:$V$382,19,FALSE),0)</f>
        <v>0</v>
      </c>
      <c r="K130" s="19">
        <f>IFERROR(VLOOKUP($A130,[7]Feuil4!$A$23:$L$137,10,FALSE),0)</f>
        <v>0</v>
      </c>
      <c r="L130" s="19">
        <f>IFERROR(VLOOKUP($A130,[7]Feuil4!$A$23:$L$137,9,FALSE),0)</f>
        <v>0</v>
      </c>
      <c r="M130" s="19">
        <f>IFERROR(VLOOKUP($A130,[7]Feuil4!$A$23:$L$137,4,FALSE),0)</f>
        <v>0</v>
      </c>
      <c r="N130" s="19">
        <f>IFERROR(VLOOKUP($A130,[7]Feuil4!$A$23:$L$81,3,FALSE),0)</f>
        <v>0</v>
      </c>
      <c r="O130" s="19">
        <f>IFERROR(VLOOKUP($A130,[7]Feuil4!$A$23:$L$137,2,FALSE),0)</f>
        <v>0</v>
      </c>
      <c r="P130" s="19">
        <f>IFERROR(VLOOKUP($A130,[7]Feuil4!$A$23:$L$81,7,FALSE),0)</f>
        <v>0</v>
      </c>
      <c r="Q130" s="19">
        <f>IFERROR(VLOOKUP($A130,[7]Feuil4!$A$23:$L$137,8,FALSE),0)</f>
        <v>0</v>
      </c>
      <c r="R130" s="19">
        <f>IFERROR(VLOOKUP($A130,[7]Feuil4!$A$23:$L$137,6,FALSE),0)</f>
        <v>0</v>
      </c>
      <c r="S130" s="19">
        <f>IFERROR(VLOOKUP($A130,[7]Feuil4!$A$23:$L$137,5,FALSE),0)</f>
        <v>0</v>
      </c>
      <c r="T130" s="19">
        <v>0</v>
      </c>
      <c r="U130" s="19">
        <f>IFERROR(VLOOKUP(B130,'[8]C1-2017'!$B$1:$Q$475,14,FALSE),0)</f>
        <v>109.19596680805539</v>
      </c>
      <c r="V130" s="19">
        <f>IFERROR(VLOOKUP(A130,'[9]TOTAL M10 par région'!$A$1:$J$375,8,FALSE),0)</f>
        <v>0</v>
      </c>
      <c r="W130" s="19">
        <f>IFERROR(VLOOKUP(A130,'[10]TOTAL M11M12 par région'!$A$1:$J$479,10,FALSE),0)</f>
        <v>0</v>
      </c>
      <c r="X130" s="19">
        <f>IFERROR(VLOOKUP(B130,[11]Feuil1!$A$1:$G$24,7,FALSE),0)</f>
        <v>0</v>
      </c>
      <c r="Y130" s="19"/>
      <c r="Z130" s="19">
        <f>IFERROR(VLOOKUP(A130,'[12]avec LE'!$A$1:$F$22,6,FALSE),0)</f>
        <v>0</v>
      </c>
      <c r="AA130" s="19">
        <f>IFERROR(VLOOKUP(B130,[13]total!$E$20:$F$40,2,FALSE),0)</f>
        <v>0</v>
      </c>
      <c r="AB130" s="19"/>
      <c r="AC130" s="24">
        <f t="shared" si="1"/>
        <v>109.19596680805539</v>
      </c>
    </row>
    <row r="131" spans="1:29" hidden="1" x14ac:dyDescent="0.25">
      <c r="A131" s="2" t="s">
        <v>253</v>
      </c>
      <c r="B131" s="2" t="s">
        <v>254</v>
      </c>
      <c r="C131" s="2" t="s">
        <v>85</v>
      </c>
      <c r="D131" s="2" t="s">
        <v>228</v>
      </c>
      <c r="E131" s="19">
        <f>IFERROR(VLOOKUP(A131,[1]Montants!$A$1:$W$248,21,FALSE),0)</f>
        <v>371912.76995774527</v>
      </c>
      <c r="F131" s="19">
        <f>IFERROR(VLOOKUP(A131,[2]Feuil1!$A$1:$I$47,8,FALSE),0)</f>
        <v>0</v>
      </c>
      <c r="G131" s="19">
        <f>IFERROR(VLOOKUP(A131,[3]Feuil1!$A$1:$G$47,6,FALSE),0)</f>
        <v>0</v>
      </c>
      <c r="H131" s="19">
        <f>IFERROR(VLOOKUP(B131,[4]Feuil6!$A$23:$B$73,2,FALSE),0)</f>
        <v>0</v>
      </c>
      <c r="I131" s="19">
        <f>IFERROR(VLOOKUP(A131,[5]Feuil1!$A$1:$F$9,5,FALSE),0)</f>
        <v>0</v>
      </c>
      <c r="J131" s="19">
        <f>IFERROR(VLOOKUP(A131,'[6]CRB-ES'!$A$1:$V$382,19,FALSE),0)</f>
        <v>0</v>
      </c>
      <c r="K131" s="19">
        <f>IFERROR(VLOOKUP($A131,[7]Feuil4!$A$23:$L$137,10,FALSE),0)</f>
        <v>0</v>
      </c>
      <c r="L131" s="19">
        <f>IFERROR(VLOOKUP($A131,[7]Feuil4!$A$23:$L$137,9,FALSE),0)</f>
        <v>0</v>
      </c>
      <c r="M131" s="19">
        <f>IFERROR(VLOOKUP($A131,[7]Feuil4!$A$23:$L$137,4,FALSE),0)</f>
        <v>0</v>
      </c>
      <c r="N131" s="19">
        <f>IFERROR(VLOOKUP($A131,[7]Feuil4!$A$23:$L$81,3,FALSE),0)</f>
        <v>0</v>
      </c>
      <c r="O131" s="19">
        <f>IFERROR(VLOOKUP($A131,[7]Feuil4!$A$23:$L$137,2,FALSE),0)</f>
        <v>0</v>
      </c>
      <c r="P131" s="19">
        <f>IFERROR(VLOOKUP($A131,[7]Feuil4!$A$23:$L$81,7,FALSE),0)</f>
        <v>0</v>
      </c>
      <c r="Q131" s="19">
        <f>IFERROR(VLOOKUP($A131,[7]Feuil4!$A$23:$L$137,8,FALSE),0)</f>
        <v>0</v>
      </c>
      <c r="R131" s="19">
        <f>IFERROR(VLOOKUP($A131,[7]Feuil4!$A$23:$L$137,6,FALSE),0)</f>
        <v>0</v>
      </c>
      <c r="S131" s="19">
        <f>IFERROR(VLOOKUP($A131,[7]Feuil4!$A$23:$L$137,5,FALSE),0)</f>
        <v>0</v>
      </c>
      <c r="T131" s="19">
        <v>0</v>
      </c>
      <c r="U131" s="19">
        <f>IFERROR(VLOOKUP(B131,'[8]C1-2017'!$B$1:$Q$475,14,FALSE),0)</f>
        <v>0</v>
      </c>
      <c r="V131" s="19">
        <f>IFERROR(VLOOKUP(A131,'[9]TOTAL M10 par région'!$A$1:$J$375,8,FALSE),0)</f>
        <v>0</v>
      </c>
      <c r="W131" s="19">
        <f>IFERROR(VLOOKUP(A131,'[10]TOTAL M11M12 par région'!$A$1:$J$479,10,FALSE),0)</f>
        <v>205366.63472588192</v>
      </c>
      <c r="X131" s="19">
        <f>IFERROR(VLOOKUP(B131,[11]Feuil1!$A$1:$G$24,7,FALSE),0)</f>
        <v>0</v>
      </c>
      <c r="Y131" s="19"/>
      <c r="Z131" s="19">
        <f>IFERROR(VLOOKUP(A131,'[12]avec LE'!$A$1:$F$22,6,FALSE),0)</f>
        <v>0</v>
      </c>
      <c r="AA131" s="19">
        <f>IFERROR(VLOOKUP(B131,[13]total!$E$20:$F$40,2,FALSE),0)</f>
        <v>0</v>
      </c>
      <c r="AB131" s="19"/>
      <c r="AC131" s="24">
        <f t="shared" ref="AC131:AC194" si="2">SUM(E131:AB131)</f>
        <v>577279.40468362719</v>
      </c>
    </row>
    <row r="132" spans="1:29" hidden="1" x14ac:dyDescent="0.25">
      <c r="A132" s="2" t="s">
        <v>263</v>
      </c>
      <c r="B132" s="2" t="s">
        <v>264</v>
      </c>
      <c r="C132" s="2" t="s">
        <v>28</v>
      </c>
      <c r="D132" s="2" t="s">
        <v>228</v>
      </c>
      <c r="E132" s="19">
        <f>IFERROR(VLOOKUP(A132,[1]Montants!$A$1:$W$248,21,FALSE),0)</f>
        <v>0</v>
      </c>
      <c r="F132" s="19">
        <f>IFERROR(VLOOKUP(A132,[2]Feuil1!$A$1:$I$47,8,FALSE),0)</f>
        <v>0</v>
      </c>
      <c r="G132" s="19">
        <f>IFERROR(VLOOKUP(A132,[3]Feuil1!$A$1:$G$47,6,FALSE),0)</f>
        <v>0</v>
      </c>
      <c r="H132" s="19">
        <f>IFERROR(VLOOKUP(B132,[4]Feuil6!$A$23:$B$73,2,FALSE),0)</f>
        <v>0</v>
      </c>
      <c r="I132" s="19">
        <f>IFERROR(VLOOKUP(A132,[5]Feuil1!$A$1:$F$9,5,FALSE),0)</f>
        <v>0</v>
      </c>
      <c r="J132" s="19">
        <f>IFERROR(VLOOKUP(A132,'[6]CRB-ES'!$A$1:$V$382,19,FALSE),0)</f>
        <v>0</v>
      </c>
      <c r="K132" s="19">
        <f>IFERROR(VLOOKUP($A132,[7]Feuil4!$A$23:$L$137,10,FALSE),0)</f>
        <v>0</v>
      </c>
      <c r="L132" s="19">
        <f>IFERROR(VLOOKUP($A132,[7]Feuil4!$A$23:$L$137,9,FALSE),0)</f>
        <v>0</v>
      </c>
      <c r="M132" s="19">
        <f>IFERROR(VLOOKUP($A132,[7]Feuil4!$A$23:$L$137,4,FALSE),0)</f>
        <v>0</v>
      </c>
      <c r="N132" s="19">
        <f>IFERROR(VLOOKUP($A132,[7]Feuil4!$A$23:$L$81,3,FALSE),0)</f>
        <v>0</v>
      </c>
      <c r="O132" s="19">
        <f>IFERROR(VLOOKUP($A132,[7]Feuil4!$A$23:$L$137,2,FALSE),0)</f>
        <v>0</v>
      </c>
      <c r="P132" s="19">
        <f>IFERROR(VLOOKUP($A132,[7]Feuil4!$A$23:$L$81,7,FALSE),0)</f>
        <v>0</v>
      </c>
      <c r="Q132" s="19">
        <f>IFERROR(VLOOKUP($A132,[7]Feuil4!$A$23:$L$137,8,FALSE),0)</f>
        <v>0</v>
      </c>
      <c r="R132" s="19">
        <f>IFERROR(VLOOKUP($A132,[7]Feuil4!$A$23:$L$137,6,FALSE),0)</f>
        <v>0</v>
      </c>
      <c r="S132" s="19">
        <f>IFERROR(VLOOKUP($A132,[7]Feuil4!$A$23:$L$137,5,FALSE),0)</f>
        <v>0</v>
      </c>
      <c r="T132" s="19">
        <v>0</v>
      </c>
      <c r="U132" s="19">
        <f>IFERROR(VLOOKUP(B132,'[8]C1-2017'!$B$1:$Q$475,14,FALSE),0)</f>
        <v>993.17066332980323</v>
      </c>
      <c r="V132" s="19">
        <f>IFERROR(VLOOKUP(A132,'[9]TOTAL M10 par région'!$A$1:$J$375,8,FALSE),0)</f>
        <v>0</v>
      </c>
      <c r="W132" s="19">
        <f>IFERROR(VLOOKUP(A132,'[10]TOTAL M11M12 par région'!$A$1:$J$479,10,FALSE),0)</f>
        <v>0</v>
      </c>
      <c r="X132" s="19">
        <f>IFERROR(VLOOKUP(B132,[11]Feuil1!$A$1:$G$24,7,FALSE),0)</f>
        <v>0</v>
      </c>
      <c r="Y132" s="19"/>
      <c r="Z132" s="19">
        <f>IFERROR(VLOOKUP(A132,'[12]avec LE'!$A$1:$F$22,6,FALSE),0)</f>
        <v>0</v>
      </c>
      <c r="AA132" s="19">
        <f>IFERROR(VLOOKUP(B132,[13]total!$E$20:$F$40,2,FALSE),0)</f>
        <v>0</v>
      </c>
      <c r="AB132" s="19"/>
      <c r="AC132" s="24">
        <f t="shared" si="2"/>
        <v>993.17066332980323</v>
      </c>
    </row>
    <row r="133" spans="1:29" hidden="1" x14ac:dyDescent="0.25">
      <c r="A133" s="27" t="s">
        <v>842</v>
      </c>
      <c r="B133" s="2" t="s">
        <v>1009</v>
      </c>
      <c r="C133" s="2" t="s">
        <v>85</v>
      </c>
      <c r="D133" s="2" t="s">
        <v>228</v>
      </c>
      <c r="E133" s="19">
        <f>IFERROR(VLOOKUP(A133,[1]Montants!$A$1:$W$248,21,FALSE),0)</f>
        <v>0</v>
      </c>
      <c r="F133" s="19">
        <f>IFERROR(VLOOKUP(A133,[2]Feuil1!$A$1:$I$47,8,FALSE),0)</f>
        <v>0</v>
      </c>
      <c r="G133" s="19">
        <f>IFERROR(VLOOKUP(A133,[3]Feuil1!$A$1:$G$47,6,FALSE),0)</f>
        <v>0</v>
      </c>
      <c r="H133" s="19">
        <f>IFERROR(VLOOKUP(B133,[4]Feuil6!$A$23:$B$73,2,FALSE),0)</f>
        <v>0</v>
      </c>
      <c r="I133" s="19">
        <f>IFERROR(VLOOKUP(A133,[5]Feuil1!$A$1:$F$9,5,FALSE),0)</f>
        <v>0</v>
      </c>
      <c r="J133" s="19">
        <f>IFERROR(VLOOKUP(A133,'[6]CRB-ES'!$A$1:$V$382,19,FALSE),0)</f>
        <v>0</v>
      </c>
      <c r="K133" s="19">
        <f>IFERROR(VLOOKUP($A133,[7]Feuil4!$A$23:$L$137,10,FALSE),0)</f>
        <v>0</v>
      </c>
      <c r="L133" s="19">
        <f>IFERROR(VLOOKUP($A133,[7]Feuil4!$A$23:$L$137,9,FALSE),0)</f>
        <v>0</v>
      </c>
      <c r="M133" s="19">
        <f>IFERROR(VLOOKUP($A133,[7]Feuil4!$A$23:$L$137,4,FALSE),0)</f>
        <v>0</v>
      </c>
      <c r="N133" s="19">
        <f>IFERROR(VLOOKUP($A133,[7]Feuil4!$A$23:$L$81,3,FALSE),0)</f>
        <v>0</v>
      </c>
      <c r="O133" s="19">
        <f>IFERROR(VLOOKUP($A133,[7]Feuil4!$A$23:$L$137,2,FALSE),0)</f>
        <v>0</v>
      </c>
      <c r="P133" s="19">
        <f>IFERROR(VLOOKUP($A133,[7]Feuil4!$A$23:$L$81,7,FALSE),0)</f>
        <v>0</v>
      </c>
      <c r="Q133" s="19">
        <f>IFERROR(VLOOKUP($A133,[7]Feuil4!$A$23:$L$137,8,FALSE),0)</f>
        <v>0</v>
      </c>
      <c r="R133" s="19">
        <f>IFERROR(VLOOKUP($A133,[7]Feuil4!$A$23:$L$137,6,FALSE),0)</f>
        <v>0</v>
      </c>
      <c r="S133" s="19">
        <f>IFERROR(VLOOKUP($A133,[7]Feuil4!$A$23:$L$137,5,FALSE),0)</f>
        <v>0</v>
      </c>
      <c r="T133" s="19">
        <v>0</v>
      </c>
      <c r="U133" s="19">
        <f>IFERROR(VLOOKUP(B133,'[8]C1-2017'!$B$1:$Q$475,14,FALSE),0)</f>
        <v>0</v>
      </c>
      <c r="V133" s="19">
        <f>IFERROR(VLOOKUP(A133,'[9]TOTAL M10 par région'!$A$1:$J$375,8,FALSE),0)</f>
        <v>44447.950000000012</v>
      </c>
      <c r="W133" s="19">
        <f>IFERROR(VLOOKUP(A133,'[10]TOTAL M11M12 par région'!$A$1:$J$479,10,FALSE),0)</f>
        <v>68104.249569860767</v>
      </c>
      <c r="X133" s="19">
        <f>IFERROR(VLOOKUP(B133,[11]Feuil1!$A$1:$G$24,7,FALSE),0)</f>
        <v>0</v>
      </c>
      <c r="Y133" s="19"/>
      <c r="Z133" s="19">
        <f>IFERROR(VLOOKUP(A133,'[12]avec LE'!$A$1:$F$22,6,FALSE),0)</f>
        <v>0</v>
      </c>
      <c r="AA133" s="19">
        <f>IFERROR(VLOOKUP(B133,[13]total!$E$20:$F$40,2,FALSE),0)</f>
        <v>0</v>
      </c>
      <c r="AB133" s="19"/>
      <c r="AC133" s="24">
        <f t="shared" si="2"/>
        <v>112552.19956986078</v>
      </c>
    </row>
    <row r="134" spans="1:29" ht="15" hidden="1" customHeight="1" x14ac:dyDescent="0.25">
      <c r="A134" s="2" t="s">
        <v>267</v>
      </c>
      <c r="B134" s="2" t="s">
        <v>268</v>
      </c>
      <c r="C134" s="2" t="s">
        <v>28</v>
      </c>
      <c r="D134" s="2" t="s">
        <v>228</v>
      </c>
      <c r="E134" s="19">
        <f>IFERROR(VLOOKUP(A134,[1]Montants!$A$1:$W$248,21,FALSE),0)</f>
        <v>0</v>
      </c>
      <c r="F134" s="19">
        <f>IFERROR(VLOOKUP(A134,[2]Feuil1!$A$1:$I$47,8,FALSE),0)</f>
        <v>0</v>
      </c>
      <c r="G134" s="19">
        <f>IFERROR(VLOOKUP(A134,[3]Feuil1!$A$1:$G$47,6,FALSE),0)</f>
        <v>0</v>
      </c>
      <c r="H134" s="19">
        <f>IFERROR(VLOOKUP(B134,[4]Feuil6!$A$23:$B$73,2,FALSE),0)</f>
        <v>0</v>
      </c>
      <c r="I134" s="19">
        <f>IFERROR(VLOOKUP(A134,[5]Feuil1!$A$1:$F$9,5,FALSE),0)</f>
        <v>0</v>
      </c>
      <c r="J134" s="19">
        <f>IFERROR(VLOOKUP(A134,'[6]CRB-ES'!$A$1:$V$382,19,FALSE),0)</f>
        <v>0</v>
      </c>
      <c r="K134" s="19">
        <f>IFERROR(VLOOKUP($A134,[7]Feuil4!$A$23:$L$137,10,FALSE),0)</f>
        <v>0</v>
      </c>
      <c r="L134" s="19">
        <f>IFERROR(VLOOKUP($A134,[7]Feuil4!$A$23:$L$137,9,FALSE),0)</f>
        <v>0</v>
      </c>
      <c r="M134" s="19">
        <f>IFERROR(VLOOKUP($A134,[7]Feuil4!$A$23:$L$137,4,FALSE),0)</f>
        <v>0</v>
      </c>
      <c r="N134" s="19">
        <f>IFERROR(VLOOKUP($A134,[7]Feuil4!$A$23:$L$81,3,FALSE),0)</f>
        <v>0</v>
      </c>
      <c r="O134" s="19">
        <f>IFERROR(VLOOKUP($A134,[7]Feuil4!$A$23:$L$137,2,FALSE),0)</f>
        <v>0</v>
      </c>
      <c r="P134" s="19">
        <f>IFERROR(VLOOKUP($A134,[7]Feuil4!$A$23:$L$81,7,FALSE),0)</f>
        <v>0</v>
      </c>
      <c r="Q134" s="19">
        <f>IFERROR(VLOOKUP($A134,[7]Feuil4!$A$23:$L$137,8,FALSE),0)</f>
        <v>0</v>
      </c>
      <c r="R134" s="19">
        <f>IFERROR(VLOOKUP($A134,[7]Feuil4!$A$23:$L$137,6,FALSE),0)</f>
        <v>0</v>
      </c>
      <c r="S134" s="19">
        <f>IFERROR(VLOOKUP($A134,[7]Feuil4!$A$23:$L$137,5,FALSE),0)</f>
        <v>0</v>
      </c>
      <c r="T134" s="19">
        <v>0</v>
      </c>
      <c r="U134" s="19">
        <f>IFERROR(VLOOKUP(B134,'[8]C1-2017'!$B$1:$Q$475,14,FALSE),0)</f>
        <v>0</v>
      </c>
      <c r="V134" s="19">
        <f>IFERROR(VLOOKUP(A134,'[9]TOTAL M10 par région'!$A$1:$J$375,8,FALSE),0)</f>
        <v>0</v>
      </c>
      <c r="W134" s="19">
        <f>IFERROR(VLOOKUP(A134,'[10]TOTAL M11M12 par région'!$A$1:$J$479,10,FALSE),0)</f>
        <v>0</v>
      </c>
      <c r="X134" s="19">
        <f>IFERROR(VLOOKUP(B134,[11]Feuil1!$A$1:$G$24,7,FALSE),0)</f>
        <v>0</v>
      </c>
      <c r="Y134" s="19"/>
      <c r="Z134" s="19">
        <f>IFERROR(VLOOKUP(A134,'[12]avec LE'!$A$1:$F$22,6,FALSE),0)</f>
        <v>0</v>
      </c>
      <c r="AA134" s="19">
        <f>IFERROR(VLOOKUP(B134,[13]total!$E$20:$F$40,2,FALSE),0)</f>
        <v>0</v>
      </c>
      <c r="AB134" s="19"/>
      <c r="AC134" s="24">
        <f t="shared" si="2"/>
        <v>0</v>
      </c>
    </row>
    <row r="135" spans="1:29" hidden="1" x14ac:dyDescent="0.25">
      <c r="A135" s="2" t="s">
        <v>269</v>
      </c>
      <c r="B135" s="2" t="s">
        <v>270</v>
      </c>
      <c r="C135" s="2" t="s">
        <v>57</v>
      </c>
      <c r="D135" s="2" t="s">
        <v>228</v>
      </c>
      <c r="E135" s="19">
        <f>IFERROR(VLOOKUP(A135,[1]Montants!$A$1:$W$248,21,FALSE),0)</f>
        <v>2345125.9733424876</v>
      </c>
      <c r="F135" s="19">
        <f>IFERROR(VLOOKUP(A135,[2]Feuil1!$A$1:$I$47,8,FALSE),0)</f>
        <v>0</v>
      </c>
      <c r="G135" s="19">
        <f>IFERROR(VLOOKUP(A135,[3]Feuil1!$A$1:$G$47,6,FALSE),0)</f>
        <v>0</v>
      </c>
      <c r="H135" s="19">
        <f>IFERROR(VLOOKUP(B135,[4]Feuil6!$A$23:$B$73,2,FALSE),0)</f>
        <v>0</v>
      </c>
      <c r="I135" s="19">
        <f>IFERROR(VLOOKUP(A135,[5]Feuil1!$A$1:$F$9,5,FALSE),0)</f>
        <v>0</v>
      </c>
      <c r="J135" s="19">
        <f>IFERROR(VLOOKUP(A135,'[6]CRB-ES'!$A$1:$V$382,19,FALSE),0)</f>
        <v>0</v>
      </c>
      <c r="K135" s="19">
        <f>IFERROR(VLOOKUP($A135,[7]Feuil4!$A$23:$L$137,10,FALSE),0)</f>
        <v>0</v>
      </c>
      <c r="L135" s="19">
        <f>IFERROR(VLOOKUP($A135,[7]Feuil4!$A$23:$L$137,9,FALSE),0)</f>
        <v>0</v>
      </c>
      <c r="M135" s="19">
        <f>IFERROR(VLOOKUP($A135,[7]Feuil4!$A$23:$L$137,4,FALSE),0)</f>
        <v>0</v>
      </c>
      <c r="N135" s="19">
        <f>IFERROR(VLOOKUP($A135,[7]Feuil4!$A$23:$L$81,3,FALSE),0)</f>
        <v>0</v>
      </c>
      <c r="O135" s="19">
        <f>IFERROR(VLOOKUP($A135,[7]Feuil4!$A$23:$L$137,2,FALSE),0)</f>
        <v>0</v>
      </c>
      <c r="P135" s="19">
        <f>IFERROR(VLOOKUP($A135,[7]Feuil4!$A$23:$L$81,7,FALSE),0)</f>
        <v>0</v>
      </c>
      <c r="Q135" s="19">
        <f>IFERROR(VLOOKUP($A135,[7]Feuil4!$A$23:$L$137,8,FALSE),0)</f>
        <v>50000</v>
      </c>
      <c r="R135" s="19">
        <f>IFERROR(VLOOKUP($A135,[7]Feuil4!$A$23:$L$137,6,FALSE),0)</f>
        <v>0</v>
      </c>
      <c r="S135" s="19">
        <f>IFERROR(VLOOKUP($A135,[7]Feuil4!$A$23:$L$137,5,FALSE),0)</f>
        <v>0</v>
      </c>
      <c r="T135" s="19">
        <v>0</v>
      </c>
      <c r="U135" s="19">
        <f>IFERROR(VLOOKUP(B135,'[8]C1-2017'!$B$1:$Q$475,14,FALSE),0)</f>
        <v>97008.072489419021</v>
      </c>
      <c r="V135" s="19">
        <f>IFERROR(VLOOKUP(A135,'[9]TOTAL M10 par région'!$A$1:$J$375,8,FALSE),0)</f>
        <v>250308.45999999996</v>
      </c>
      <c r="W135" s="19">
        <f>IFERROR(VLOOKUP(A135,'[10]TOTAL M11M12 par région'!$A$1:$J$479,10,FALSE),0)</f>
        <v>411486.6885817282</v>
      </c>
      <c r="X135" s="19">
        <f>IFERROR(VLOOKUP(B135,[11]Feuil1!$A$1:$G$24,7,FALSE),0)</f>
        <v>0</v>
      </c>
      <c r="Y135" s="19"/>
      <c r="Z135" s="19">
        <f>IFERROR(VLOOKUP(A135,'[12]avec LE'!$A$1:$F$22,6,FALSE),0)</f>
        <v>0</v>
      </c>
      <c r="AA135" s="19">
        <f>IFERROR(VLOOKUP(B135,[13]total!$E$20:$F$40,2,FALSE),0)</f>
        <v>0</v>
      </c>
      <c r="AB135" s="19"/>
      <c r="AC135" s="24">
        <f t="shared" si="2"/>
        <v>3153929.1944136349</v>
      </c>
    </row>
    <row r="136" spans="1:29" hidden="1" x14ac:dyDescent="0.25">
      <c r="A136" s="27" t="s">
        <v>1096</v>
      </c>
      <c r="B136" s="2" t="s">
        <v>1132</v>
      </c>
      <c r="C136" s="2" t="s">
        <v>85</v>
      </c>
      <c r="D136" s="2" t="s">
        <v>228</v>
      </c>
      <c r="E136" s="19">
        <f>IFERROR(VLOOKUP(A136,[1]Montants!$A$1:$W$248,21,FALSE),0)</f>
        <v>0</v>
      </c>
      <c r="F136" s="19">
        <f>IFERROR(VLOOKUP(A136,[2]Feuil1!$A$1:$I$47,8,FALSE),0)</f>
        <v>0</v>
      </c>
      <c r="G136" s="19">
        <f>IFERROR(VLOOKUP(A136,[3]Feuil1!$A$1:$G$47,6,FALSE),0)</f>
        <v>0</v>
      </c>
      <c r="H136" s="19">
        <f>IFERROR(VLOOKUP(B136,[4]Feuil6!$A$23:$B$73,2,FALSE),0)</f>
        <v>0</v>
      </c>
      <c r="I136" s="19">
        <f>IFERROR(VLOOKUP(A136,[5]Feuil1!$A$1:$F$9,5,FALSE),0)</f>
        <v>0</v>
      </c>
      <c r="J136" s="19">
        <f>IFERROR(VLOOKUP(A136,'[6]CRB-ES'!$A$1:$V$382,19,FALSE),0)</f>
        <v>0</v>
      </c>
      <c r="K136" s="19">
        <f>IFERROR(VLOOKUP($A136,[7]Feuil4!$A$23:$L$137,10,FALSE),0)</f>
        <v>0</v>
      </c>
      <c r="L136" s="19">
        <f>IFERROR(VLOOKUP($A136,[7]Feuil4!$A$23:$L$137,9,FALSE),0)</f>
        <v>0</v>
      </c>
      <c r="M136" s="19">
        <f>IFERROR(VLOOKUP($A136,[7]Feuil4!$A$23:$L$137,4,FALSE),0)</f>
        <v>0</v>
      </c>
      <c r="N136" s="19">
        <f>IFERROR(VLOOKUP($A136,[7]Feuil4!$A$23:$L$81,3,FALSE),0)</f>
        <v>0</v>
      </c>
      <c r="O136" s="19">
        <f>IFERROR(VLOOKUP($A136,[7]Feuil4!$A$23:$L$137,2,FALSE),0)</f>
        <v>0</v>
      </c>
      <c r="P136" s="19">
        <f>IFERROR(VLOOKUP($A136,[7]Feuil4!$A$23:$L$81,7,FALSE),0)</f>
        <v>0</v>
      </c>
      <c r="Q136" s="19">
        <f>IFERROR(VLOOKUP($A136,[7]Feuil4!$A$23:$L$137,8,FALSE),0)</f>
        <v>0</v>
      </c>
      <c r="R136" s="19">
        <f>IFERROR(VLOOKUP($A136,[7]Feuil4!$A$23:$L$137,6,FALSE),0)</f>
        <v>0</v>
      </c>
      <c r="S136" s="19">
        <f>IFERROR(VLOOKUP($A136,[7]Feuil4!$A$23:$L$137,5,FALSE),0)</f>
        <v>0</v>
      </c>
      <c r="T136" s="19">
        <v>0</v>
      </c>
      <c r="U136" s="19">
        <f>IFERROR(VLOOKUP(B136,'[8]C1-2017'!$B$1:$Q$475,14,FALSE),0)</f>
        <v>0</v>
      </c>
      <c r="V136" s="19">
        <f>IFERROR(VLOOKUP(A136,'[9]TOTAL M10 par région'!$A$1:$J$375,8,FALSE),0)</f>
        <v>26366.301999999981</v>
      </c>
      <c r="W136" s="19">
        <f>IFERROR(VLOOKUP(A136,'[10]TOTAL M11M12 par région'!$A$1:$J$479,10,FALSE),0)</f>
        <v>27348.782874563316</v>
      </c>
      <c r="X136" s="19">
        <f>IFERROR(VLOOKUP(B136,[11]Feuil1!$A$1:$G$24,7,FALSE),0)</f>
        <v>0</v>
      </c>
      <c r="Y136" s="19"/>
      <c r="Z136" s="19">
        <f>IFERROR(VLOOKUP(A136,'[12]avec LE'!$A$1:$F$22,6,FALSE),0)</f>
        <v>0</v>
      </c>
      <c r="AA136" s="19">
        <f>IFERROR(VLOOKUP(B136,[13]total!$E$20:$F$40,2,FALSE),0)</f>
        <v>0</v>
      </c>
      <c r="AB136" s="19"/>
      <c r="AC136" s="24">
        <f t="shared" si="2"/>
        <v>53715.084874563297</v>
      </c>
    </row>
    <row r="137" spans="1:29" hidden="1" x14ac:dyDescent="0.25">
      <c r="A137" s="27" t="s">
        <v>257</v>
      </c>
      <c r="B137" s="2" t="s">
        <v>258</v>
      </c>
      <c r="C137" s="2" t="s">
        <v>25</v>
      </c>
      <c r="D137" s="2" t="s">
        <v>228</v>
      </c>
      <c r="E137" s="19">
        <f>IFERROR(VLOOKUP(A137,[1]Montants!$A$1:$W$248,21,FALSE),0)</f>
        <v>33452020.111430388</v>
      </c>
      <c r="F137" s="19">
        <f>IFERROR(VLOOKUP(A137,[2]Feuil1!$A$1:$I$47,8,FALSE),0)</f>
        <v>1186517.2058038423</v>
      </c>
      <c r="G137" s="19">
        <f>IFERROR(VLOOKUP(A137,[3]Feuil1!$A$1:$G$47,6,FALSE),0)</f>
        <v>296629.30145096057</v>
      </c>
      <c r="H137" s="19">
        <f>IFERROR(VLOOKUP(B137,[4]Feuil6!$A$23:$B$73,2,FALSE),0)</f>
        <v>950000</v>
      </c>
      <c r="I137" s="19">
        <f>IFERROR(VLOOKUP(A137,[5]Feuil1!$A$1:$F$9,5,FALSE),0)</f>
        <v>0</v>
      </c>
      <c r="J137" s="19">
        <f>IFERROR(VLOOKUP(A137,'[6]CRB-ES'!$A$1:$V$382,19,FALSE),0)</f>
        <v>445166.96777513967</v>
      </c>
      <c r="K137" s="19">
        <f>IFERROR(VLOOKUP($A137,[7]Feuil4!$A$23:$L$137,10,FALSE),0)</f>
        <v>0</v>
      </c>
      <c r="L137" s="19">
        <f>IFERROR(VLOOKUP($A137,[7]Feuil4!$A$23:$L$137,9,FALSE),0)</f>
        <v>0</v>
      </c>
      <c r="M137" s="19">
        <f>IFERROR(VLOOKUP($A137,[7]Feuil4!$A$23:$L$137,4,FALSE),0)</f>
        <v>59838</v>
      </c>
      <c r="N137" s="19">
        <f>IFERROR(VLOOKUP($A137,[7]Feuil4!$A$23:$L$81,3,FALSE),0)</f>
        <v>0</v>
      </c>
      <c r="O137" s="19">
        <f>IFERROR(VLOOKUP($A137,[7]Feuil4!$A$23:$L$137,2,FALSE),0)</f>
        <v>178543</v>
      </c>
      <c r="P137" s="19">
        <f>IFERROR(VLOOKUP($A137,[7]Feuil4!$A$23:$L$81,7,FALSE),0)</f>
        <v>0</v>
      </c>
      <c r="Q137" s="19">
        <f>IFERROR(VLOOKUP($A137,[7]Feuil4!$A$23:$L$137,8,FALSE),0)</f>
        <v>0</v>
      </c>
      <c r="R137" s="19">
        <f>IFERROR(VLOOKUP($A137,[7]Feuil4!$A$23:$L$137,6,FALSE),0)</f>
        <v>92718</v>
      </c>
      <c r="S137" s="19">
        <f>IFERROR(VLOOKUP($A137,[7]Feuil4!$A$23:$L$137,5,FALSE),0)</f>
        <v>0</v>
      </c>
      <c r="T137" s="19">
        <v>0</v>
      </c>
      <c r="U137" s="19">
        <f>IFERROR(VLOOKUP(B137,'[8]C1-2017'!$B$1:$Q$475,14,FALSE),0)</f>
        <v>12429153.597903352</v>
      </c>
      <c r="V137" s="19">
        <f>IFERROR(VLOOKUP(A137,'[9]TOTAL M10 par région'!$A$1:$J$375,8,FALSE),0)</f>
        <v>337577.63400000054</v>
      </c>
      <c r="W137" s="19">
        <f>IFERROR(VLOOKUP(A137,'[10]TOTAL M11M12 par région'!$A$1:$J$479,10,FALSE),0)</f>
        <v>653591.95144473203</v>
      </c>
      <c r="X137" s="19">
        <f>IFERROR(VLOOKUP(B137,[11]Feuil1!$A$1:$G$24,7,FALSE),0)</f>
        <v>0</v>
      </c>
      <c r="Y137" s="19"/>
      <c r="Z137" s="19">
        <f>IFERROR(VLOOKUP(A137,'[12]avec LE'!$A$1:$F$22,6,FALSE),0)</f>
        <v>119224.16157564122</v>
      </c>
      <c r="AA137" s="19">
        <f>IFERROR(VLOOKUP(B137,[13]total!$E$20:$F$40,2,FALSE),0)</f>
        <v>0</v>
      </c>
      <c r="AB137" s="19"/>
      <c r="AC137" s="24">
        <f t="shared" si="2"/>
        <v>50200979.931384049</v>
      </c>
    </row>
    <row r="138" spans="1:29" hidden="1" x14ac:dyDescent="0.25">
      <c r="A138" s="38" t="s">
        <v>1285</v>
      </c>
      <c r="B138" s="2" t="s">
        <v>1286</v>
      </c>
      <c r="C138" s="2" t="s">
        <v>28</v>
      </c>
      <c r="D138" s="2" t="s">
        <v>228</v>
      </c>
      <c r="E138" s="19">
        <f>IFERROR(VLOOKUP(A138,[1]Montants!$A$1:$W$248,21,FALSE),0)</f>
        <v>0</v>
      </c>
      <c r="F138" s="19">
        <f>IFERROR(VLOOKUP(A138,[2]Feuil1!$A$1:$I$47,8,FALSE),0)</f>
        <v>0</v>
      </c>
      <c r="G138" s="19">
        <f>IFERROR(VLOOKUP(A138,[3]Feuil1!$A$1:$G$47,6,FALSE),0)</f>
        <v>0</v>
      </c>
      <c r="H138" s="19">
        <f>IFERROR(VLOOKUP(B138,[4]Feuil6!$A$23:$B$73,2,FALSE),0)</f>
        <v>0</v>
      </c>
      <c r="I138" s="19">
        <f>IFERROR(VLOOKUP(A138,[5]Feuil1!$A$1:$F$9,5,FALSE),0)</f>
        <v>0</v>
      </c>
      <c r="J138" s="19">
        <f>IFERROR(VLOOKUP(A138,'[6]CRB-ES'!$A$1:$V$382,19,FALSE),0)</f>
        <v>0</v>
      </c>
      <c r="K138" s="19">
        <f>IFERROR(VLOOKUP($A138,[7]Feuil4!$A$23:$L$137,10,FALSE),0)</f>
        <v>0</v>
      </c>
      <c r="L138" s="19">
        <f>IFERROR(VLOOKUP($A138,[7]Feuil4!$A$23:$L$137,9,FALSE),0)</f>
        <v>0</v>
      </c>
      <c r="M138" s="19">
        <f>IFERROR(VLOOKUP($A138,[7]Feuil4!$A$23:$L$137,4,FALSE),0)</f>
        <v>0</v>
      </c>
      <c r="N138" s="19">
        <f>IFERROR(VLOOKUP($A138,[7]Feuil4!$A$23:$L$81,3,FALSE),0)</f>
        <v>0</v>
      </c>
      <c r="O138" s="19">
        <f>IFERROR(VLOOKUP($A138,[7]Feuil4!$A$23:$L$137,2,FALSE),0)</f>
        <v>0</v>
      </c>
      <c r="P138" s="19">
        <f>IFERROR(VLOOKUP($A138,[7]Feuil4!$A$23:$L$81,7,FALSE),0)</f>
        <v>0</v>
      </c>
      <c r="Q138" s="19">
        <f>IFERROR(VLOOKUP($A138,[7]Feuil4!$A$23:$L$137,8,FALSE),0)</f>
        <v>0</v>
      </c>
      <c r="R138" s="19">
        <f>IFERROR(VLOOKUP($A138,[7]Feuil4!$A$23:$L$137,6,FALSE),0)</f>
        <v>0</v>
      </c>
      <c r="S138" s="19">
        <f>IFERROR(VLOOKUP($A138,[7]Feuil4!$A$23:$L$137,5,FALSE),0)</f>
        <v>0</v>
      </c>
      <c r="T138" s="19">
        <v>0</v>
      </c>
      <c r="U138" s="19">
        <f>IFERROR(VLOOKUP(B138,'[8]C1-2017'!$B$1:$Q$475,14,FALSE),0)</f>
        <v>0</v>
      </c>
      <c r="V138" s="19">
        <f>IFERROR(VLOOKUP(A138,'[9]TOTAL M10 par région'!$A$1:$J$375,8,FALSE),0)</f>
        <v>0</v>
      </c>
      <c r="W138" s="19">
        <f>IFERROR(VLOOKUP(A138,'[10]TOTAL M11M12 par région'!$A$1:$J$479,10,FALSE),0)</f>
        <v>3039.2025663824188</v>
      </c>
      <c r="X138" s="19">
        <f>IFERROR(VLOOKUP(B138,[11]Feuil1!$A$1:$G$24,7,FALSE),0)</f>
        <v>0</v>
      </c>
      <c r="Y138" s="19"/>
      <c r="Z138" s="19">
        <f>IFERROR(VLOOKUP(A138,'[12]avec LE'!$A$1:$F$22,6,FALSE),0)</f>
        <v>0</v>
      </c>
      <c r="AA138" s="19">
        <f>IFERROR(VLOOKUP(B138,[13]total!$E$20:$F$40,2,FALSE),0)</f>
        <v>0</v>
      </c>
      <c r="AB138" s="19"/>
      <c r="AC138" s="24">
        <f t="shared" si="2"/>
        <v>3039.2025663824188</v>
      </c>
    </row>
    <row r="139" spans="1:29" ht="15" hidden="1" customHeight="1" x14ac:dyDescent="0.25">
      <c r="A139" s="2" t="s">
        <v>259</v>
      </c>
      <c r="B139" s="2" t="s">
        <v>260</v>
      </c>
      <c r="C139" s="2" t="s">
        <v>85</v>
      </c>
      <c r="D139" s="2" t="s">
        <v>228</v>
      </c>
      <c r="E139" s="19">
        <f>IFERROR(VLOOKUP(A139,[1]Montants!$A$1:$W$248,21,FALSE),0)</f>
        <v>0</v>
      </c>
      <c r="F139" s="19">
        <f>IFERROR(VLOOKUP(A139,[2]Feuil1!$A$1:$I$47,8,FALSE),0)</f>
        <v>0</v>
      </c>
      <c r="G139" s="19">
        <f>IFERROR(VLOOKUP(A139,[3]Feuil1!$A$1:$G$47,6,FALSE),0)</f>
        <v>0</v>
      </c>
      <c r="H139" s="19">
        <f>IFERROR(VLOOKUP(B139,[4]Feuil6!$A$23:$B$73,2,FALSE),0)</f>
        <v>0</v>
      </c>
      <c r="I139" s="19">
        <f>IFERROR(VLOOKUP(A139,[5]Feuil1!$A$1:$F$9,5,FALSE),0)</f>
        <v>0</v>
      </c>
      <c r="J139" s="19">
        <f>IFERROR(VLOOKUP(A139,'[6]CRB-ES'!$A$1:$V$382,19,FALSE),0)</f>
        <v>0</v>
      </c>
      <c r="K139" s="19">
        <f>IFERROR(VLOOKUP($A139,[7]Feuil4!$A$23:$L$137,10,FALSE),0)</f>
        <v>0</v>
      </c>
      <c r="L139" s="19">
        <f>IFERROR(VLOOKUP($A139,[7]Feuil4!$A$23:$L$137,9,FALSE),0)</f>
        <v>0</v>
      </c>
      <c r="M139" s="19">
        <f>IFERROR(VLOOKUP($A139,[7]Feuil4!$A$23:$L$137,4,FALSE),0)</f>
        <v>0</v>
      </c>
      <c r="N139" s="19">
        <f>IFERROR(VLOOKUP($A139,[7]Feuil4!$A$23:$L$81,3,FALSE),0)</f>
        <v>0</v>
      </c>
      <c r="O139" s="19">
        <f>IFERROR(VLOOKUP($A139,[7]Feuil4!$A$23:$L$137,2,FALSE),0)</f>
        <v>0</v>
      </c>
      <c r="P139" s="19">
        <f>IFERROR(VLOOKUP($A139,[7]Feuil4!$A$23:$L$81,7,FALSE),0)</f>
        <v>0</v>
      </c>
      <c r="Q139" s="19">
        <f>IFERROR(VLOOKUP($A139,[7]Feuil4!$A$23:$L$137,8,FALSE),0)</f>
        <v>0</v>
      </c>
      <c r="R139" s="19">
        <f>IFERROR(VLOOKUP($A139,[7]Feuil4!$A$23:$L$137,6,FALSE),0)</f>
        <v>0</v>
      </c>
      <c r="S139" s="19">
        <f>IFERROR(VLOOKUP($A139,[7]Feuil4!$A$23:$L$137,5,FALSE),0)</f>
        <v>0</v>
      </c>
      <c r="T139" s="19">
        <v>0</v>
      </c>
      <c r="U139" s="19">
        <f>IFERROR(VLOOKUP(B139,'[8]C1-2017'!$B$1:$Q$475,14,FALSE),0)</f>
        <v>0</v>
      </c>
      <c r="V139" s="19">
        <f>IFERROR(VLOOKUP(A139,'[9]TOTAL M10 par région'!$A$1:$J$375,8,FALSE),0)</f>
        <v>0</v>
      </c>
      <c r="W139" s="19">
        <f>IFERROR(VLOOKUP(A139,'[10]TOTAL M11M12 par région'!$A$1:$J$479,10,FALSE),0)</f>
        <v>0</v>
      </c>
      <c r="X139" s="19">
        <f>IFERROR(VLOOKUP(B139,[11]Feuil1!$A$1:$G$24,7,FALSE),0)</f>
        <v>0</v>
      </c>
      <c r="Y139" s="19"/>
      <c r="Z139" s="19">
        <f>IFERROR(VLOOKUP(A139,'[12]avec LE'!$A$1:$F$22,6,FALSE),0)</f>
        <v>0</v>
      </c>
      <c r="AA139" s="19">
        <f>IFERROR(VLOOKUP(B139,[13]total!$E$20:$F$40,2,FALSE),0)</f>
        <v>0</v>
      </c>
      <c r="AB139" s="19"/>
      <c r="AC139" s="24">
        <f t="shared" si="2"/>
        <v>0</v>
      </c>
    </row>
    <row r="140" spans="1:29" ht="15" hidden="1" customHeight="1" x14ac:dyDescent="0.25">
      <c r="A140" s="2" t="s">
        <v>265</v>
      </c>
      <c r="B140" s="2" t="s">
        <v>266</v>
      </c>
      <c r="C140" s="2" t="s">
        <v>28</v>
      </c>
      <c r="D140" s="2" t="s">
        <v>228</v>
      </c>
      <c r="E140" s="19">
        <f>IFERROR(VLOOKUP(A140,[1]Montants!$A$1:$W$248,21,FALSE),0)</f>
        <v>0</v>
      </c>
      <c r="F140" s="19">
        <f>IFERROR(VLOOKUP(A140,[2]Feuil1!$A$1:$I$47,8,FALSE),0)</f>
        <v>0</v>
      </c>
      <c r="G140" s="19">
        <f>IFERROR(VLOOKUP(A140,[3]Feuil1!$A$1:$G$47,6,FALSE),0)</f>
        <v>0</v>
      </c>
      <c r="H140" s="19">
        <f>IFERROR(VLOOKUP(B140,[4]Feuil6!$A$23:$B$73,2,FALSE),0)</f>
        <v>0</v>
      </c>
      <c r="I140" s="19">
        <f>IFERROR(VLOOKUP(A140,[5]Feuil1!$A$1:$F$9,5,FALSE),0)</f>
        <v>0</v>
      </c>
      <c r="J140" s="19">
        <f>IFERROR(VLOOKUP(A140,'[6]CRB-ES'!$A$1:$V$382,19,FALSE),0)</f>
        <v>0</v>
      </c>
      <c r="K140" s="19">
        <f>IFERROR(VLOOKUP($A140,[7]Feuil4!$A$23:$L$137,10,FALSE),0)</f>
        <v>0</v>
      </c>
      <c r="L140" s="19">
        <f>IFERROR(VLOOKUP($A140,[7]Feuil4!$A$23:$L$137,9,FALSE),0)</f>
        <v>0</v>
      </c>
      <c r="M140" s="19">
        <f>IFERROR(VLOOKUP($A140,[7]Feuil4!$A$23:$L$137,4,FALSE),0)</f>
        <v>0</v>
      </c>
      <c r="N140" s="19">
        <f>IFERROR(VLOOKUP($A140,[7]Feuil4!$A$23:$L$81,3,FALSE),0)</f>
        <v>0</v>
      </c>
      <c r="O140" s="19">
        <f>IFERROR(VLOOKUP($A140,[7]Feuil4!$A$23:$L$137,2,FALSE),0)</f>
        <v>0</v>
      </c>
      <c r="P140" s="19">
        <f>IFERROR(VLOOKUP($A140,[7]Feuil4!$A$23:$L$81,7,FALSE),0)</f>
        <v>0</v>
      </c>
      <c r="Q140" s="19">
        <f>IFERROR(VLOOKUP($A140,[7]Feuil4!$A$23:$L$137,8,FALSE),0)</f>
        <v>0</v>
      </c>
      <c r="R140" s="19">
        <f>IFERROR(VLOOKUP($A140,[7]Feuil4!$A$23:$L$137,6,FALSE),0)</f>
        <v>0</v>
      </c>
      <c r="S140" s="19">
        <f>IFERROR(VLOOKUP($A140,[7]Feuil4!$A$23:$L$137,5,FALSE),0)</f>
        <v>0</v>
      </c>
      <c r="T140" s="19">
        <v>0</v>
      </c>
      <c r="U140" s="19">
        <f>IFERROR(VLOOKUP(B140,'[8]C1-2017'!$B$1:$Q$475,14,FALSE),0)</f>
        <v>0</v>
      </c>
      <c r="V140" s="19">
        <f>IFERROR(VLOOKUP(A140,'[9]TOTAL M10 par région'!$A$1:$J$375,8,FALSE),0)</f>
        <v>0</v>
      </c>
      <c r="W140" s="19">
        <f>IFERROR(VLOOKUP(A140,'[10]TOTAL M11M12 par région'!$A$1:$J$479,10,FALSE),0)</f>
        <v>0</v>
      </c>
      <c r="X140" s="19">
        <f>IFERROR(VLOOKUP(B140,[11]Feuil1!$A$1:$G$24,7,FALSE),0)</f>
        <v>0</v>
      </c>
      <c r="Y140" s="19"/>
      <c r="Z140" s="19">
        <f>IFERROR(VLOOKUP(A140,'[12]avec LE'!$A$1:$F$22,6,FALSE),0)</f>
        <v>0</v>
      </c>
      <c r="AA140" s="19">
        <f>IFERROR(VLOOKUP(B140,[13]total!$E$20:$F$40,2,FALSE),0)</f>
        <v>0</v>
      </c>
      <c r="AB140" s="19"/>
      <c r="AC140" s="24">
        <f t="shared" si="2"/>
        <v>0</v>
      </c>
    </row>
    <row r="141" spans="1:29" hidden="1" x14ac:dyDescent="0.25">
      <c r="A141" s="2" t="s">
        <v>231</v>
      </c>
      <c r="B141" s="2" t="s">
        <v>232</v>
      </c>
      <c r="C141" s="2" t="s">
        <v>31</v>
      </c>
      <c r="D141" s="2" t="s">
        <v>228</v>
      </c>
      <c r="E141" s="19">
        <f>IFERROR(VLOOKUP(A141,[1]Montants!$A$1:$W$248,21,FALSE),0)</f>
        <v>264272.50189767807</v>
      </c>
      <c r="F141" s="19">
        <f>IFERROR(VLOOKUP(A141,[2]Feuil1!$A$1:$I$47,8,FALSE),0)</f>
        <v>0</v>
      </c>
      <c r="G141" s="19">
        <f>IFERROR(VLOOKUP(A141,[3]Feuil1!$A$1:$G$47,6,FALSE),0)</f>
        <v>0</v>
      </c>
      <c r="H141" s="19">
        <f>IFERROR(VLOOKUP(B141,[4]Feuil6!$A$23:$B$73,2,FALSE),0)</f>
        <v>0</v>
      </c>
      <c r="I141" s="19">
        <f>IFERROR(VLOOKUP(A141,[5]Feuil1!$A$1:$F$9,5,FALSE),0)</f>
        <v>0</v>
      </c>
      <c r="J141" s="19">
        <f>IFERROR(VLOOKUP(A141,'[6]CRB-ES'!$A$1:$V$382,19,FALSE),0)</f>
        <v>0</v>
      </c>
      <c r="K141" s="19">
        <f>IFERROR(VLOOKUP($A141,[7]Feuil4!$A$23:$L$137,10,FALSE),0)</f>
        <v>0</v>
      </c>
      <c r="L141" s="19">
        <f>IFERROR(VLOOKUP($A141,[7]Feuil4!$A$23:$L$137,9,FALSE),0)</f>
        <v>0</v>
      </c>
      <c r="M141" s="19">
        <f>IFERROR(VLOOKUP($A141,[7]Feuil4!$A$23:$L$137,4,FALSE),0)</f>
        <v>0</v>
      </c>
      <c r="N141" s="19">
        <f>IFERROR(VLOOKUP($A141,[7]Feuil4!$A$23:$L$81,3,FALSE),0)</f>
        <v>0</v>
      </c>
      <c r="O141" s="19">
        <f>IFERROR(VLOOKUP($A141,[7]Feuil4!$A$23:$L$137,2,FALSE),0)</f>
        <v>0</v>
      </c>
      <c r="P141" s="19">
        <f>IFERROR(VLOOKUP($A141,[7]Feuil4!$A$23:$L$81,7,FALSE),0)</f>
        <v>0</v>
      </c>
      <c r="Q141" s="19">
        <f>IFERROR(VLOOKUP($A141,[7]Feuil4!$A$23:$L$137,8,FALSE),0)</f>
        <v>0</v>
      </c>
      <c r="R141" s="19">
        <f>IFERROR(VLOOKUP($A141,[7]Feuil4!$A$23:$L$137,6,FALSE),0)</f>
        <v>0</v>
      </c>
      <c r="S141" s="19">
        <f>IFERROR(VLOOKUP($A141,[7]Feuil4!$A$23:$L$137,5,FALSE),0)</f>
        <v>0</v>
      </c>
      <c r="T141" s="19">
        <v>0</v>
      </c>
      <c r="U141" s="19">
        <f>IFERROR(VLOOKUP(B141,'[8]C1-2017'!$B$1:$Q$475,14,FALSE),0)</f>
        <v>49042.688489750806</v>
      </c>
      <c r="V141" s="19">
        <f>IFERROR(VLOOKUP(A141,'[9]TOTAL M10 par région'!$A$1:$J$375,8,FALSE),0)</f>
        <v>206364.86899999995</v>
      </c>
      <c r="W141" s="19">
        <f>IFERROR(VLOOKUP(A141,'[10]TOTAL M11M12 par région'!$A$1:$J$479,10,FALSE),0)</f>
        <v>662523.76684214105</v>
      </c>
      <c r="X141" s="19">
        <f>IFERROR(VLOOKUP(B141,[11]Feuil1!$A$1:$G$24,7,FALSE),0)</f>
        <v>0</v>
      </c>
      <c r="Y141" s="19"/>
      <c r="Z141" s="19">
        <f>IFERROR(VLOOKUP(A141,'[12]avec LE'!$A$1:$F$22,6,FALSE),0)</f>
        <v>0</v>
      </c>
      <c r="AA141" s="19">
        <f>IFERROR(VLOOKUP(B141,[13]total!$E$20:$F$40,2,FALSE),0)</f>
        <v>0</v>
      </c>
      <c r="AB141" s="19"/>
      <c r="AC141" s="24">
        <f t="shared" si="2"/>
        <v>1182203.82622957</v>
      </c>
    </row>
    <row r="142" spans="1:29" hidden="1" x14ac:dyDescent="0.25">
      <c r="A142" s="27" t="s">
        <v>843</v>
      </c>
      <c r="B142" s="2" t="s">
        <v>852</v>
      </c>
      <c r="C142" s="2" t="s">
        <v>85</v>
      </c>
      <c r="D142" s="2" t="s">
        <v>228</v>
      </c>
      <c r="E142" s="19">
        <f>IFERROR(VLOOKUP(A142,[1]Montants!$A$1:$W$248,21,FALSE),0)</f>
        <v>0</v>
      </c>
      <c r="F142" s="19">
        <f>IFERROR(VLOOKUP(A142,[2]Feuil1!$A$1:$I$47,8,FALSE),0)</f>
        <v>0</v>
      </c>
      <c r="G142" s="19">
        <f>IFERROR(VLOOKUP(A142,[3]Feuil1!$A$1:$G$47,6,FALSE),0)</f>
        <v>0</v>
      </c>
      <c r="H142" s="19">
        <f>IFERROR(VLOOKUP(B142,[4]Feuil6!$A$23:$B$73,2,FALSE),0)</f>
        <v>0</v>
      </c>
      <c r="I142" s="19">
        <f>IFERROR(VLOOKUP(A142,[5]Feuil1!$A$1:$F$9,5,FALSE),0)</f>
        <v>0</v>
      </c>
      <c r="J142" s="19">
        <f>IFERROR(VLOOKUP(A142,'[6]CRB-ES'!$A$1:$V$382,19,FALSE),0)</f>
        <v>0</v>
      </c>
      <c r="K142" s="19">
        <f>IFERROR(VLOOKUP($A142,[7]Feuil4!$A$23:$L$137,10,FALSE),0)</f>
        <v>0</v>
      </c>
      <c r="L142" s="19">
        <f>IFERROR(VLOOKUP($A142,[7]Feuil4!$A$23:$L$137,9,FALSE),0)</f>
        <v>0</v>
      </c>
      <c r="M142" s="19">
        <f>IFERROR(VLOOKUP($A142,[7]Feuil4!$A$23:$L$137,4,FALSE),0)</f>
        <v>0</v>
      </c>
      <c r="N142" s="19">
        <f>IFERROR(VLOOKUP($A142,[7]Feuil4!$A$23:$L$81,3,FALSE),0)</f>
        <v>0</v>
      </c>
      <c r="O142" s="19">
        <f>IFERROR(VLOOKUP($A142,[7]Feuil4!$A$23:$L$137,2,FALSE),0)</f>
        <v>0</v>
      </c>
      <c r="P142" s="19">
        <f>IFERROR(VLOOKUP($A142,[7]Feuil4!$A$23:$L$81,7,FALSE),0)</f>
        <v>0</v>
      </c>
      <c r="Q142" s="19">
        <f>IFERROR(VLOOKUP($A142,[7]Feuil4!$A$23:$L$137,8,FALSE),0)</f>
        <v>0</v>
      </c>
      <c r="R142" s="19">
        <f>IFERROR(VLOOKUP($A142,[7]Feuil4!$A$23:$L$137,6,FALSE),0)</f>
        <v>0</v>
      </c>
      <c r="S142" s="19">
        <f>IFERROR(VLOOKUP($A142,[7]Feuil4!$A$23:$L$137,5,FALSE),0)</f>
        <v>0</v>
      </c>
      <c r="T142" s="19">
        <v>0</v>
      </c>
      <c r="U142" s="19">
        <f>IFERROR(VLOOKUP(B142,'[8]C1-2017'!$B$1:$Q$475,14,FALSE),0)</f>
        <v>0</v>
      </c>
      <c r="V142" s="19">
        <f>IFERROR(VLOOKUP(A142,'[9]TOTAL M10 par région'!$A$1:$J$375,8,FALSE),0)</f>
        <v>40599.979999999981</v>
      </c>
      <c r="W142" s="19">
        <f>IFERROR(VLOOKUP(A142,'[10]TOTAL M11M12 par région'!$A$1:$J$479,10,FALSE),0)</f>
        <v>69909.298720965817</v>
      </c>
      <c r="X142" s="19">
        <f>IFERROR(VLOOKUP(B142,[11]Feuil1!$A$1:$G$24,7,FALSE),0)</f>
        <v>0</v>
      </c>
      <c r="Y142" s="19"/>
      <c r="Z142" s="19">
        <f>IFERROR(VLOOKUP(A142,'[12]avec LE'!$A$1:$F$22,6,FALSE),0)</f>
        <v>0</v>
      </c>
      <c r="AA142" s="19">
        <f>IFERROR(VLOOKUP(B142,[13]total!$E$20:$F$40,2,FALSE),0)</f>
        <v>0</v>
      </c>
      <c r="AB142" s="19"/>
      <c r="AC142" s="24">
        <f t="shared" si="2"/>
        <v>110509.2787209658</v>
      </c>
    </row>
    <row r="143" spans="1:29" hidden="1" x14ac:dyDescent="0.25">
      <c r="A143" s="2" t="s">
        <v>233</v>
      </c>
      <c r="B143" s="2" t="s">
        <v>234</v>
      </c>
      <c r="C143" s="2" t="s">
        <v>31</v>
      </c>
      <c r="D143" s="2" t="s">
        <v>228</v>
      </c>
      <c r="E143" s="19">
        <f>IFERROR(VLOOKUP(A143,[1]Montants!$A$1:$W$248,21,FALSE),0)</f>
        <v>0</v>
      </c>
      <c r="F143" s="19">
        <f>IFERROR(VLOOKUP(A143,[2]Feuil1!$A$1:$I$47,8,FALSE),0)</f>
        <v>0</v>
      </c>
      <c r="G143" s="19">
        <f>IFERROR(VLOOKUP(A143,[3]Feuil1!$A$1:$G$47,6,FALSE),0)</f>
        <v>0</v>
      </c>
      <c r="H143" s="19">
        <f>IFERROR(VLOOKUP(B143,[4]Feuil6!$A$23:$B$73,2,FALSE),0)</f>
        <v>0</v>
      </c>
      <c r="I143" s="19">
        <f>IFERROR(VLOOKUP(A143,[5]Feuil1!$A$1:$F$9,5,FALSE),0)</f>
        <v>0</v>
      </c>
      <c r="J143" s="19">
        <f>IFERROR(VLOOKUP(A143,'[6]CRB-ES'!$A$1:$V$382,19,FALSE),0)</f>
        <v>0</v>
      </c>
      <c r="K143" s="19">
        <f>IFERROR(VLOOKUP($A143,[7]Feuil4!$A$23:$L$137,10,FALSE),0)</f>
        <v>0</v>
      </c>
      <c r="L143" s="19">
        <f>IFERROR(VLOOKUP($A143,[7]Feuil4!$A$23:$L$137,9,FALSE),0)</f>
        <v>0</v>
      </c>
      <c r="M143" s="19">
        <f>IFERROR(VLOOKUP($A143,[7]Feuil4!$A$23:$L$137,4,FALSE),0)</f>
        <v>0</v>
      </c>
      <c r="N143" s="19">
        <f>IFERROR(VLOOKUP($A143,[7]Feuil4!$A$23:$L$81,3,FALSE),0)</f>
        <v>0</v>
      </c>
      <c r="O143" s="19">
        <f>IFERROR(VLOOKUP($A143,[7]Feuil4!$A$23:$L$137,2,FALSE),0)</f>
        <v>0</v>
      </c>
      <c r="P143" s="19">
        <f>IFERROR(VLOOKUP($A143,[7]Feuil4!$A$23:$L$81,7,FALSE),0)</f>
        <v>0</v>
      </c>
      <c r="Q143" s="19">
        <f>IFERROR(VLOOKUP($A143,[7]Feuil4!$A$23:$L$137,8,FALSE),0)</f>
        <v>0</v>
      </c>
      <c r="R143" s="19">
        <f>IFERROR(VLOOKUP($A143,[7]Feuil4!$A$23:$L$137,6,FALSE),0)</f>
        <v>0</v>
      </c>
      <c r="S143" s="19">
        <f>IFERROR(VLOOKUP($A143,[7]Feuil4!$A$23:$L$137,5,FALSE),0)</f>
        <v>0</v>
      </c>
      <c r="T143" s="19">
        <v>0</v>
      </c>
      <c r="U143" s="19">
        <f>IFERROR(VLOOKUP(B143,'[8]C1-2017'!$B$1:$Q$475,14,FALSE),0)</f>
        <v>16340.535945216179</v>
      </c>
      <c r="V143" s="19">
        <f>IFERROR(VLOOKUP(A143,'[9]TOTAL M10 par région'!$A$1:$J$375,8,FALSE),0)</f>
        <v>0</v>
      </c>
      <c r="W143" s="19">
        <f>IFERROR(VLOOKUP(A143,'[10]TOTAL M11M12 par région'!$A$1:$J$479,10,FALSE),0)</f>
        <v>0</v>
      </c>
      <c r="X143" s="19">
        <f>IFERROR(VLOOKUP(B143,[11]Feuil1!$A$1:$G$24,7,FALSE),0)</f>
        <v>0</v>
      </c>
      <c r="Y143" s="19"/>
      <c r="Z143" s="19">
        <f>IFERROR(VLOOKUP(A143,'[12]avec LE'!$A$1:$F$22,6,FALSE),0)</f>
        <v>0</v>
      </c>
      <c r="AA143" s="19">
        <f>IFERROR(VLOOKUP(B143,[13]total!$E$20:$F$40,2,FALSE),0)</f>
        <v>0</v>
      </c>
      <c r="AB143" s="19"/>
      <c r="AC143" s="24">
        <f t="shared" si="2"/>
        <v>16340.535945216179</v>
      </c>
    </row>
    <row r="144" spans="1:29" hidden="1" x14ac:dyDescent="0.25">
      <c r="A144" s="2" t="s">
        <v>229</v>
      </c>
      <c r="B144" s="2" t="s">
        <v>230</v>
      </c>
      <c r="C144" s="2" t="s">
        <v>31</v>
      </c>
      <c r="D144" s="2" t="s">
        <v>228</v>
      </c>
      <c r="E144" s="19">
        <f>IFERROR(VLOOKUP(A144,[1]Montants!$A$1:$W$248,21,FALSE),0)</f>
        <v>584495.49963955395</v>
      </c>
      <c r="F144" s="19">
        <f>IFERROR(VLOOKUP(A144,[2]Feuil1!$A$1:$I$47,8,FALSE),0)</f>
        <v>0</v>
      </c>
      <c r="G144" s="19">
        <f>IFERROR(VLOOKUP(A144,[3]Feuil1!$A$1:$G$47,6,FALSE),0)</f>
        <v>0</v>
      </c>
      <c r="H144" s="19">
        <f>IFERROR(VLOOKUP(B144,[4]Feuil6!$A$23:$B$73,2,FALSE),0)</f>
        <v>0</v>
      </c>
      <c r="I144" s="19">
        <f>IFERROR(VLOOKUP(A144,[5]Feuil1!$A$1:$F$9,5,FALSE),0)</f>
        <v>0</v>
      </c>
      <c r="J144" s="19">
        <f>IFERROR(VLOOKUP(A144,'[6]CRB-ES'!$A$1:$V$382,19,FALSE),0)</f>
        <v>0</v>
      </c>
      <c r="K144" s="19">
        <f>IFERROR(VLOOKUP($A144,[7]Feuil4!$A$23:$L$137,10,FALSE),0)</f>
        <v>0</v>
      </c>
      <c r="L144" s="19">
        <f>IFERROR(VLOOKUP($A144,[7]Feuil4!$A$23:$L$137,9,FALSE),0)</f>
        <v>0</v>
      </c>
      <c r="M144" s="19">
        <f>IFERROR(VLOOKUP($A144,[7]Feuil4!$A$23:$L$137,4,FALSE),0)</f>
        <v>0</v>
      </c>
      <c r="N144" s="19">
        <f>IFERROR(VLOOKUP($A144,[7]Feuil4!$A$23:$L$81,3,FALSE),0)</f>
        <v>0</v>
      </c>
      <c r="O144" s="19">
        <f>IFERROR(VLOOKUP($A144,[7]Feuil4!$A$23:$L$137,2,FALSE),0)</f>
        <v>0</v>
      </c>
      <c r="P144" s="19">
        <f>IFERROR(VLOOKUP($A144,[7]Feuil4!$A$23:$L$81,7,FALSE),0)</f>
        <v>0</v>
      </c>
      <c r="Q144" s="19">
        <f>IFERROR(VLOOKUP($A144,[7]Feuil4!$A$23:$L$137,8,FALSE),0)</f>
        <v>0</v>
      </c>
      <c r="R144" s="19">
        <f>IFERROR(VLOOKUP($A144,[7]Feuil4!$A$23:$L$137,6,FALSE),0)</f>
        <v>0</v>
      </c>
      <c r="S144" s="19">
        <f>IFERROR(VLOOKUP($A144,[7]Feuil4!$A$23:$L$137,5,FALSE),0)</f>
        <v>0</v>
      </c>
      <c r="T144" s="19">
        <v>0</v>
      </c>
      <c r="U144" s="19">
        <f>IFERROR(VLOOKUP(B144,'[8]C1-2017'!$B$1:$Q$475,14,FALSE),0)</f>
        <v>104299.93846117007</v>
      </c>
      <c r="V144" s="19">
        <f>IFERROR(VLOOKUP(A144,'[9]TOTAL M10 par région'!$A$1:$J$375,8,FALSE),0)</f>
        <v>78710.125999999989</v>
      </c>
      <c r="W144" s="19">
        <f>IFERROR(VLOOKUP(A144,'[10]TOTAL M11M12 par région'!$A$1:$J$479,10,FALSE),0)</f>
        <v>147269.31049715175</v>
      </c>
      <c r="X144" s="19">
        <f>IFERROR(VLOOKUP(B144,[11]Feuil1!$A$1:$G$24,7,FALSE),0)</f>
        <v>0</v>
      </c>
      <c r="Y144" s="19"/>
      <c r="Z144" s="19">
        <f>IFERROR(VLOOKUP(A144,'[12]avec LE'!$A$1:$F$22,6,FALSE),0)</f>
        <v>0</v>
      </c>
      <c r="AA144" s="19">
        <f>IFERROR(VLOOKUP(B144,[13]total!$E$20:$F$40,2,FALSE),0)</f>
        <v>0</v>
      </c>
      <c r="AB144" s="19"/>
      <c r="AC144" s="24">
        <f t="shared" si="2"/>
        <v>914774.87459787563</v>
      </c>
    </row>
    <row r="145" spans="1:29" hidden="1" x14ac:dyDescent="0.25">
      <c r="A145" s="2" t="s">
        <v>289</v>
      </c>
      <c r="B145" s="2" t="s">
        <v>290</v>
      </c>
      <c r="C145" s="2" t="s">
        <v>31</v>
      </c>
      <c r="D145" s="2" t="s">
        <v>1051</v>
      </c>
      <c r="E145" s="19">
        <f>IFERROR(VLOOKUP(A145,[1]Montants!$A$1:$W$248,21,FALSE),0)</f>
        <v>0</v>
      </c>
      <c r="F145" s="19">
        <f>IFERROR(VLOOKUP(A145,[2]Feuil1!$A$1:$I$47,8,FALSE),0)</f>
        <v>0</v>
      </c>
      <c r="G145" s="19">
        <f>IFERROR(VLOOKUP(A145,[3]Feuil1!$A$1:$G$47,6,FALSE),0)</f>
        <v>0</v>
      </c>
      <c r="H145" s="19">
        <f>IFERROR(VLOOKUP(B145,[4]Feuil6!$A$23:$B$73,2,FALSE),0)</f>
        <v>0</v>
      </c>
      <c r="I145" s="19">
        <f>IFERROR(VLOOKUP(A145,[5]Feuil1!$A$1:$F$9,5,FALSE),0)</f>
        <v>0</v>
      </c>
      <c r="J145" s="19">
        <f>IFERROR(VLOOKUP(A145,'[6]CRB-ES'!$A$1:$V$382,19,FALSE),0)</f>
        <v>0</v>
      </c>
      <c r="K145" s="19">
        <f>IFERROR(VLOOKUP($A145,[7]Feuil4!$A$23:$L$137,10,FALSE),0)</f>
        <v>0</v>
      </c>
      <c r="L145" s="19">
        <f>IFERROR(VLOOKUP($A145,[7]Feuil4!$A$23:$L$137,9,FALSE),0)</f>
        <v>0</v>
      </c>
      <c r="M145" s="19">
        <f>IFERROR(VLOOKUP($A145,[7]Feuil4!$A$23:$L$137,4,FALSE),0)</f>
        <v>0</v>
      </c>
      <c r="N145" s="19">
        <f>IFERROR(VLOOKUP($A145,[7]Feuil4!$A$23:$L$81,3,FALSE),0)</f>
        <v>0</v>
      </c>
      <c r="O145" s="19">
        <f>IFERROR(VLOOKUP($A145,[7]Feuil4!$A$23:$L$137,2,FALSE),0)</f>
        <v>0</v>
      </c>
      <c r="P145" s="19">
        <f>IFERROR(VLOOKUP($A145,[7]Feuil4!$A$23:$L$81,7,FALSE),0)</f>
        <v>0</v>
      </c>
      <c r="Q145" s="19">
        <f>IFERROR(VLOOKUP($A145,[7]Feuil4!$A$23:$L$137,8,FALSE),0)</f>
        <v>0</v>
      </c>
      <c r="R145" s="19">
        <f>IFERROR(VLOOKUP($A145,[7]Feuil4!$A$23:$L$137,6,FALSE),0)</f>
        <v>0</v>
      </c>
      <c r="S145" s="19">
        <f>IFERROR(VLOOKUP($A145,[7]Feuil4!$A$23:$L$137,5,FALSE),0)</f>
        <v>0</v>
      </c>
      <c r="T145" s="19">
        <v>0</v>
      </c>
      <c r="U145" s="19">
        <f>IFERROR(VLOOKUP(B145,'[8]C1-2017'!$B$1:$Q$475,14,FALSE),0)</f>
        <v>117046.99779145482</v>
      </c>
      <c r="V145" s="19">
        <f>IFERROR(VLOOKUP(A145,'[9]TOTAL M10 par région'!$A$1:$J$375,8,FALSE),0)</f>
        <v>45006.390000000014</v>
      </c>
      <c r="W145" s="19">
        <f>IFERROR(VLOOKUP(A145,'[10]TOTAL M11M12 par région'!$A$1:$J$479,10,FALSE),0)</f>
        <v>88777.115077232054</v>
      </c>
      <c r="X145" s="19">
        <f>IFERROR(VLOOKUP(B145,[11]Feuil1!$A$1:$G$24,7,FALSE),0)</f>
        <v>0</v>
      </c>
      <c r="Y145" s="19"/>
      <c r="Z145" s="19">
        <f>IFERROR(VLOOKUP(A145,'[12]avec LE'!$A$1:$F$22,6,FALSE),0)</f>
        <v>0</v>
      </c>
      <c r="AA145" s="19">
        <f>IFERROR(VLOOKUP(B145,[13]total!$E$20:$F$40,2,FALSE),0)</f>
        <v>0</v>
      </c>
      <c r="AB145" s="19"/>
      <c r="AC145" s="24">
        <f t="shared" si="2"/>
        <v>250830.50286868692</v>
      </c>
    </row>
    <row r="146" spans="1:29" hidden="1" x14ac:dyDescent="0.25">
      <c r="A146" s="2" t="s">
        <v>285</v>
      </c>
      <c r="B146" s="2" t="s">
        <v>286</v>
      </c>
      <c r="C146" s="2" t="s">
        <v>31</v>
      </c>
      <c r="D146" s="2" t="s">
        <v>1051</v>
      </c>
      <c r="E146" s="19">
        <f>IFERROR(VLOOKUP(A146,[1]Montants!$A$1:$W$248,21,FALSE),0)</f>
        <v>0</v>
      </c>
      <c r="F146" s="19">
        <f>IFERROR(VLOOKUP(A146,[2]Feuil1!$A$1:$I$47,8,FALSE),0)</f>
        <v>0</v>
      </c>
      <c r="G146" s="19">
        <f>IFERROR(VLOOKUP(A146,[3]Feuil1!$A$1:$G$47,6,FALSE),0)</f>
        <v>0</v>
      </c>
      <c r="H146" s="19">
        <f>IFERROR(VLOOKUP(B146,[4]Feuil6!$A$23:$B$73,2,FALSE),0)</f>
        <v>0</v>
      </c>
      <c r="I146" s="19">
        <f>IFERROR(VLOOKUP(A146,[5]Feuil1!$A$1:$F$9,5,FALSE),0)</f>
        <v>0</v>
      </c>
      <c r="J146" s="19">
        <f>IFERROR(VLOOKUP(A146,'[6]CRB-ES'!$A$1:$V$382,19,FALSE),0)</f>
        <v>0</v>
      </c>
      <c r="K146" s="19">
        <f>IFERROR(VLOOKUP($A146,[7]Feuil4!$A$23:$L$137,10,FALSE),0)</f>
        <v>0</v>
      </c>
      <c r="L146" s="19">
        <f>IFERROR(VLOOKUP($A146,[7]Feuil4!$A$23:$L$137,9,FALSE),0)</f>
        <v>0</v>
      </c>
      <c r="M146" s="19">
        <f>IFERROR(VLOOKUP($A146,[7]Feuil4!$A$23:$L$137,4,FALSE),0)</f>
        <v>0</v>
      </c>
      <c r="N146" s="19">
        <f>IFERROR(VLOOKUP($A146,[7]Feuil4!$A$23:$L$81,3,FALSE),0)</f>
        <v>0</v>
      </c>
      <c r="O146" s="19">
        <f>IFERROR(VLOOKUP($A146,[7]Feuil4!$A$23:$L$137,2,FALSE),0)</f>
        <v>0</v>
      </c>
      <c r="P146" s="19">
        <f>IFERROR(VLOOKUP($A146,[7]Feuil4!$A$23:$L$81,7,FALSE),0)</f>
        <v>0</v>
      </c>
      <c r="Q146" s="19">
        <f>IFERROR(VLOOKUP($A146,[7]Feuil4!$A$23:$L$137,8,FALSE),0)</f>
        <v>0</v>
      </c>
      <c r="R146" s="19">
        <f>IFERROR(VLOOKUP($A146,[7]Feuil4!$A$23:$L$137,6,FALSE),0)</f>
        <v>0</v>
      </c>
      <c r="S146" s="19">
        <f>IFERROR(VLOOKUP($A146,[7]Feuil4!$A$23:$L$137,5,FALSE),0)</f>
        <v>0</v>
      </c>
      <c r="T146" s="19">
        <v>0</v>
      </c>
      <c r="U146" s="19">
        <f>IFERROR(VLOOKUP(B146,'[8]C1-2017'!$B$1:$Q$475,14,FALSE),0)</f>
        <v>634.12052261534177</v>
      </c>
      <c r="V146" s="19">
        <f>IFERROR(VLOOKUP(A146,'[9]TOTAL M10 par région'!$A$1:$J$375,8,FALSE),0)</f>
        <v>2618.869999999999</v>
      </c>
      <c r="W146" s="19">
        <f>IFERROR(VLOOKUP(A146,'[10]TOTAL M11M12 par région'!$A$1:$J$479,10,FALSE),0)</f>
        <v>8075.1485758372019</v>
      </c>
      <c r="X146" s="19">
        <f>IFERROR(VLOOKUP(B146,[11]Feuil1!$A$1:$G$24,7,FALSE),0)</f>
        <v>0</v>
      </c>
      <c r="Y146" s="19"/>
      <c r="Z146" s="19">
        <f>IFERROR(VLOOKUP(A146,'[12]avec LE'!$A$1:$F$22,6,FALSE),0)</f>
        <v>0</v>
      </c>
      <c r="AA146" s="19">
        <f>IFERROR(VLOOKUP(B146,[13]total!$E$20:$F$40,2,FALSE),0)</f>
        <v>0</v>
      </c>
      <c r="AB146" s="19"/>
      <c r="AC146" s="24">
        <f t="shared" si="2"/>
        <v>11328.139098452542</v>
      </c>
    </row>
    <row r="147" spans="1:29" hidden="1" x14ac:dyDescent="0.25">
      <c r="A147" s="27" t="s">
        <v>844</v>
      </c>
      <c r="B147" s="2" t="s">
        <v>1052</v>
      </c>
      <c r="C147" s="2" t="s">
        <v>85</v>
      </c>
      <c r="D147" s="2" t="s">
        <v>1051</v>
      </c>
      <c r="E147" s="19">
        <f>IFERROR(VLOOKUP(A147,[1]Montants!$A$1:$W$248,21,FALSE),0)</f>
        <v>0</v>
      </c>
      <c r="F147" s="19">
        <f>IFERROR(VLOOKUP(A147,[2]Feuil1!$A$1:$I$47,8,FALSE),0)</f>
        <v>0</v>
      </c>
      <c r="G147" s="19">
        <f>IFERROR(VLOOKUP(A147,[3]Feuil1!$A$1:$G$47,6,FALSE),0)</f>
        <v>0</v>
      </c>
      <c r="H147" s="19">
        <f>IFERROR(VLOOKUP(B147,[4]Feuil6!$A$23:$B$73,2,FALSE),0)</f>
        <v>0</v>
      </c>
      <c r="I147" s="19">
        <f>IFERROR(VLOOKUP(A147,[5]Feuil1!$A$1:$F$9,5,FALSE),0)</f>
        <v>0</v>
      </c>
      <c r="J147" s="19">
        <f>IFERROR(VLOOKUP(A147,'[6]CRB-ES'!$A$1:$V$382,19,FALSE),0)</f>
        <v>0</v>
      </c>
      <c r="K147" s="19">
        <f>IFERROR(VLOOKUP($A147,[7]Feuil4!$A$23:$L$137,10,FALSE),0)</f>
        <v>0</v>
      </c>
      <c r="L147" s="19">
        <f>IFERROR(VLOOKUP($A147,[7]Feuil4!$A$23:$L$137,9,FALSE),0)</f>
        <v>0</v>
      </c>
      <c r="M147" s="19">
        <f>IFERROR(VLOOKUP($A147,[7]Feuil4!$A$23:$L$137,4,FALSE),0)</f>
        <v>0</v>
      </c>
      <c r="N147" s="19">
        <f>IFERROR(VLOOKUP($A147,[7]Feuil4!$A$23:$L$81,3,FALSE),0)</f>
        <v>0</v>
      </c>
      <c r="O147" s="19">
        <f>IFERROR(VLOOKUP($A147,[7]Feuil4!$A$23:$L$137,2,FALSE),0)</f>
        <v>0</v>
      </c>
      <c r="P147" s="19">
        <f>IFERROR(VLOOKUP($A147,[7]Feuil4!$A$23:$L$81,7,FALSE),0)</f>
        <v>0</v>
      </c>
      <c r="Q147" s="19">
        <f>IFERROR(VLOOKUP($A147,[7]Feuil4!$A$23:$L$137,8,FALSE),0)</f>
        <v>0</v>
      </c>
      <c r="R147" s="19">
        <f>IFERROR(VLOOKUP($A147,[7]Feuil4!$A$23:$L$137,6,FALSE),0)</f>
        <v>0</v>
      </c>
      <c r="S147" s="19">
        <f>IFERROR(VLOOKUP($A147,[7]Feuil4!$A$23:$L$137,5,FALSE),0)</f>
        <v>0</v>
      </c>
      <c r="T147" s="19">
        <v>0</v>
      </c>
      <c r="U147" s="19">
        <f>IFERROR(VLOOKUP(B147,'[8]C1-2017'!$B$1:$Q$475,14,FALSE),0)</f>
        <v>1387.125</v>
      </c>
      <c r="V147" s="19">
        <f>IFERROR(VLOOKUP(A147,'[9]TOTAL M10 par région'!$A$1:$J$375,8,FALSE),0)</f>
        <v>0</v>
      </c>
      <c r="W147" s="19">
        <f>IFERROR(VLOOKUP(A147,'[10]TOTAL M11M12 par région'!$A$1:$J$479,10,FALSE),0)</f>
        <v>249895.7903882555</v>
      </c>
      <c r="X147" s="19">
        <f>IFERROR(VLOOKUP(B147,[11]Feuil1!$A$1:$G$24,7,FALSE),0)</f>
        <v>0</v>
      </c>
      <c r="Y147" s="19"/>
      <c r="Z147" s="19">
        <f>IFERROR(VLOOKUP(A147,'[12]avec LE'!$A$1:$F$22,6,FALSE),0)</f>
        <v>0</v>
      </c>
      <c r="AA147" s="19">
        <f>IFERROR(VLOOKUP(B147,[13]total!$E$20:$F$40,2,FALSE),0)</f>
        <v>0</v>
      </c>
      <c r="AB147" s="19"/>
      <c r="AC147" s="24">
        <f t="shared" si="2"/>
        <v>251282.9153882555</v>
      </c>
    </row>
    <row r="148" spans="1:29" hidden="1" x14ac:dyDescent="0.25">
      <c r="A148" s="2" t="s">
        <v>277</v>
      </c>
      <c r="B148" s="2" t="s">
        <v>278</v>
      </c>
      <c r="C148" s="2" t="s">
        <v>31</v>
      </c>
      <c r="D148" s="2" t="s">
        <v>1051</v>
      </c>
      <c r="E148" s="19">
        <f>IFERROR(VLOOKUP(A148,[1]Montants!$A$1:$W$248,21,FALSE),0)</f>
        <v>771828.33051003714</v>
      </c>
      <c r="F148" s="19">
        <f>IFERROR(VLOOKUP(A148,[2]Feuil1!$A$1:$I$47,8,FALSE),0)</f>
        <v>0</v>
      </c>
      <c r="G148" s="19">
        <f>IFERROR(VLOOKUP(A148,[3]Feuil1!$A$1:$G$47,6,FALSE),0)</f>
        <v>0</v>
      </c>
      <c r="H148" s="19">
        <f>IFERROR(VLOOKUP(B148,[4]Feuil6!$A$23:$B$73,2,FALSE),0)</f>
        <v>0</v>
      </c>
      <c r="I148" s="19">
        <f>IFERROR(VLOOKUP(A148,[5]Feuil1!$A$1:$F$9,5,FALSE),0)</f>
        <v>0</v>
      </c>
      <c r="J148" s="19">
        <f>IFERROR(VLOOKUP(A148,'[6]CRB-ES'!$A$1:$V$382,19,FALSE),0)</f>
        <v>0</v>
      </c>
      <c r="K148" s="19">
        <f>IFERROR(VLOOKUP($A148,[7]Feuil4!$A$23:$L$137,10,FALSE),0)</f>
        <v>0</v>
      </c>
      <c r="L148" s="19">
        <f>IFERROR(VLOOKUP($A148,[7]Feuil4!$A$23:$L$137,9,FALSE),0)</f>
        <v>0</v>
      </c>
      <c r="M148" s="19">
        <f>IFERROR(VLOOKUP($A148,[7]Feuil4!$A$23:$L$137,4,FALSE),0)</f>
        <v>60591</v>
      </c>
      <c r="N148" s="19">
        <f>IFERROR(VLOOKUP($A148,[7]Feuil4!$A$23:$L$81,3,FALSE),0)</f>
        <v>0</v>
      </c>
      <c r="O148" s="19">
        <f>IFERROR(VLOOKUP($A148,[7]Feuil4!$A$23:$L$137,2,FALSE),0)</f>
        <v>0</v>
      </c>
      <c r="P148" s="19">
        <f>IFERROR(VLOOKUP($A148,[7]Feuil4!$A$23:$L$81,7,FALSE),0)</f>
        <v>0</v>
      </c>
      <c r="Q148" s="19">
        <f>IFERROR(VLOOKUP($A148,[7]Feuil4!$A$23:$L$137,8,FALSE),0)</f>
        <v>0</v>
      </c>
      <c r="R148" s="19">
        <f>IFERROR(VLOOKUP($A148,[7]Feuil4!$A$23:$L$137,6,FALSE),0)</f>
        <v>0</v>
      </c>
      <c r="S148" s="19">
        <f>IFERROR(VLOOKUP($A148,[7]Feuil4!$A$23:$L$137,5,FALSE),0)</f>
        <v>0</v>
      </c>
      <c r="T148" s="19">
        <v>0</v>
      </c>
      <c r="U148" s="19">
        <f>IFERROR(VLOOKUP(B148,'[8]C1-2017'!$B$1:$Q$475,14,FALSE),0)</f>
        <v>148355.07927858696</v>
      </c>
      <c r="V148" s="19">
        <f>IFERROR(VLOOKUP(A148,'[9]TOTAL M10 par région'!$A$1:$J$375,8,FALSE),0)</f>
        <v>113988.51000000024</v>
      </c>
      <c r="W148" s="19">
        <f>IFERROR(VLOOKUP(A148,'[10]TOTAL M11M12 par région'!$A$1:$J$479,10,FALSE),0)</f>
        <v>158147.79087299947</v>
      </c>
      <c r="X148" s="19">
        <f>IFERROR(VLOOKUP(B148,[11]Feuil1!$A$1:$G$24,7,FALSE),0)</f>
        <v>0</v>
      </c>
      <c r="Y148" s="19"/>
      <c r="Z148" s="19">
        <f>IFERROR(VLOOKUP(A148,'[12]avec LE'!$A$1:$F$22,6,FALSE),0)</f>
        <v>0</v>
      </c>
      <c r="AA148" s="19">
        <f>IFERROR(VLOOKUP(B148,[13]total!$E$20:$F$40,2,FALSE),0)</f>
        <v>0</v>
      </c>
      <c r="AB148" s="19"/>
      <c r="AC148" s="24">
        <f t="shared" si="2"/>
        <v>1252910.7106616239</v>
      </c>
    </row>
    <row r="149" spans="1:29" hidden="1" x14ac:dyDescent="0.25">
      <c r="A149" s="27" t="s">
        <v>1097</v>
      </c>
      <c r="B149" s="2" t="s">
        <v>1133</v>
      </c>
      <c r="C149" s="2" t="s">
        <v>85</v>
      </c>
      <c r="D149" s="2" t="s">
        <v>1051</v>
      </c>
      <c r="E149" s="19">
        <f>IFERROR(VLOOKUP(A149,[1]Montants!$A$1:$W$248,21,FALSE),0)</f>
        <v>0</v>
      </c>
      <c r="F149" s="19">
        <f>IFERROR(VLOOKUP(A149,[2]Feuil1!$A$1:$I$47,8,FALSE),0)</f>
        <v>0</v>
      </c>
      <c r="G149" s="19">
        <f>IFERROR(VLOOKUP(A149,[3]Feuil1!$A$1:$G$47,6,FALSE),0)</f>
        <v>0</v>
      </c>
      <c r="H149" s="19">
        <f>IFERROR(VLOOKUP(B149,[4]Feuil6!$A$23:$B$73,2,FALSE),0)</f>
        <v>0</v>
      </c>
      <c r="I149" s="19">
        <f>IFERROR(VLOOKUP(A149,[5]Feuil1!$A$1:$F$9,5,FALSE),0)</f>
        <v>0</v>
      </c>
      <c r="J149" s="19">
        <f>IFERROR(VLOOKUP(A149,'[6]CRB-ES'!$A$1:$V$382,19,FALSE),0)</f>
        <v>0</v>
      </c>
      <c r="K149" s="19">
        <f>IFERROR(VLOOKUP($A149,[7]Feuil4!$A$23:$L$137,10,FALSE),0)</f>
        <v>0</v>
      </c>
      <c r="L149" s="19">
        <f>IFERROR(VLOOKUP($A149,[7]Feuil4!$A$23:$L$137,9,FALSE),0)</f>
        <v>0</v>
      </c>
      <c r="M149" s="19">
        <f>IFERROR(VLOOKUP($A149,[7]Feuil4!$A$23:$L$137,4,FALSE),0)</f>
        <v>0</v>
      </c>
      <c r="N149" s="19">
        <f>IFERROR(VLOOKUP($A149,[7]Feuil4!$A$23:$L$81,3,FALSE),0)</f>
        <v>0</v>
      </c>
      <c r="O149" s="19">
        <f>IFERROR(VLOOKUP($A149,[7]Feuil4!$A$23:$L$137,2,FALSE),0)</f>
        <v>0</v>
      </c>
      <c r="P149" s="19">
        <f>IFERROR(VLOOKUP($A149,[7]Feuil4!$A$23:$L$81,7,FALSE),0)</f>
        <v>0</v>
      </c>
      <c r="Q149" s="19">
        <f>IFERROR(VLOOKUP($A149,[7]Feuil4!$A$23:$L$137,8,FALSE),0)</f>
        <v>0</v>
      </c>
      <c r="R149" s="19">
        <f>IFERROR(VLOOKUP($A149,[7]Feuil4!$A$23:$L$137,6,FALSE),0)</f>
        <v>0</v>
      </c>
      <c r="S149" s="19">
        <f>IFERROR(VLOOKUP($A149,[7]Feuil4!$A$23:$L$137,5,FALSE),0)</f>
        <v>0</v>
      </c>
      <c r="T149" s="19">
        <v>0</v>
      </c>
      <c r="U149" s="19">
        <f>IFERROR(VLOOKUP(B149,'[8]C1-2017'!$B$1:$Q$475,14,FALSE),0)</f>
        <v>0</v>
      </c>
      <c r="V149" s="19">
        <f>IFERROR(VLOOKUP(A149,'[9]TOTAL M10 par région'!$A$1:$J$375,8,FALSE),0)</f>
        <v>0</v>
      </c>
      <c r="W149" s="19">
        <f>IFERROR(VLOOKUP(A149,'[10]TOTAL M11M12 par région'!$A$1:$J$479,10,FALSE),0)</f>
        <v>26125.427873161159</v>
      </c>
      <c r="X149" s="19">
        <f>IFERROR(VLOOKUP(B149,[11]Feuil1!$A$1:$G$24,7,FALSE),0)</f>
        <v>0</v>
      </c>
      <c r="Y149" s="19"/>
      <c r="Z149" s="19">
        <f>IFERROR(VLOOKUP(A149,'[12]avec LE'!$A$1:$F$22,6,FALSE),0)</f>
        <v>0</v>
      </c>
      <c r="AA149" s="19">
        <f>IFERROR(VLOOKUP(B149,[13]total!$E$20:$F$40,2,FALSE),0)</f>
        <v>0</v>
      </c>
      <c r="AB149" s="19"/>
      <c r="AC149" s="24">
        <f t="shared" si="2"/>
        <v>26125.427873161159</v>
      </c>
    </row>
    <row r="150" spans="1:29" hidden="1" x14ac:dyDescent="0.25">
      <c r="A150" s="27" t="s">
        <v>283</v>
      </c>
      <c r="B150" s="2" t="s">
        <v>284</v>
      </c>
      <c r="C150" s="2" t="s">
        <v>31</v>
      </c>
      <c r="D150" s="2" t="s">
        <v>1051</v>
      </c>
      <c r="E150" s="19">
        <f>IFERROR(VLOOKUP(A150,[1]Montants!$A$1:$W$248,21,FALSE),0)</f>
        <v>0</v>
      </c>
      <c r="F150" s="19">
        <f>IFERROR(VLOOKUP(A150,[2]Feuil1!$A$1:$I$47,8,FALSE),0)</f>
        <v>0</v>
      </c>
      <c r="G150" s="19">
        <f>IFERROR(VLOOKUP(A150,[3]Feuil1!$A$1:$G$47,6,FALSE),0)</f>
        <v>0</v>
      </c>
      <c r="H150" s="19">
        <f>IFERROR(VLOOKUP(B150,[4]Feuil6!$A$23:$B$73,2,FALSE),0)</f>
        <v>0</v>
      </c>
      <c r="I150" s="19">
        <f>IFERROR(VLOOKUP(A150,[5]Feuil1!$A$1:$F$9,5,FALSE),0)</f>
        <v>0</v>
      </c>
      <c r="J150" s="19">
        <f>IFERROR(VLOOKUP(A150,'[6]CRB-ES'!$A$1:$V$382,19,FALSE),0)</f>
        <v>0</v>
      </c>
      <c r="K150" s="19">
        <f>IFERROR(VLOOKUP($A150,[7]Feuil4!$A$23:$L$137,10,FALSE),0)</f>
        <v>0</v>
      </c>
      <c r="L150" s="19">
        <f>IFERROR(VLOOKUP($A150,[7]Feuil4!$A$23:$L$137,9,FALSE),0)</f>
        <v>0</v>
      </c>
      <c r="M150" s="19">
        <f>IFERROR(VLOOKUP($A150,[7]Feuil4!$A$23:$L$137,4,FALSE),0)</f>
        <v>0</v>
      </c>
      <c r="N150" s="19">
        <f>IFERROR(VLOOKUP($A150,[7]Feuil4!$A$23:$L$81,3,FALSE),0)</f>
        <v>0</v>
      </c>
      <c r="O150" s="19">
        <f>IFERROR(VLOOKUP($A150,[7]Feuil4!$A$23:$L$137,2,FALSE),0)</f>
        <v>0</v>
      </c>
      <c r="P150" s="19">
        <f>IFERROR(VLOOKUP($A150,[7]Feuil4!$A$23:$L$81,7,FALSE),0)</f>
        <v>0</v>
      </c>
      <c r="Q150" s="19">
        <f>IFERROR(VLOOKUP($A150,[7]Feuil4!$A$23:$L$137,8,FALSE),0)</f>
        <v>0</v>
      </c>
      <c r="R150" s="19">
        <f>IFERROR(VLOOKUP($A150,[7]Feuil4!$A$23:$L$137,6,FALSE),0)</f>
        <v>0</v>
      </c>
      <c r="S150" s="19">
        <f>IFERROR(VLOOKUP($A150,[7]Feuil4!$A$23:$L$137,5,FALSE),0)</f>
        <v>0</v>
      </c>
      <c r="T150" s="19">
        <v>0</v>
      </c>
      <c r="U150" s="19">
        <f>IFERROR(VLOOKUP(B150,'[8]C1-2017'!$B$1:$Q$475,14,FALSE),0)</f>
        <v>5721.1245253171937</v>
      </c>
      <c r="V150" s="19">
        <f>IFERROR(VLOOKUP(A150,'[9]TOTAL M10 par région'!$A$1:$J$375,8,FALSE),0)</f>
        <v>27861.070000000007</v>
      </c>
      <c r="W150" s="19">
        <f>IFERROR(VLOOKUP(A150,'[10]TOTAL M11M12 par région'!$A$1:$J$479,10,FALSE),0)</f>
        <v>40326.835777190434</v>
      </c>
      <c r="X150" s="19">
        <f>IFERROR(VLOOKUP(B150,[11]Feuil1!$A$1:$G$24,7,FALSE),0)</f>
        <v>0</v>
      </c>
      <c r="Y150" s="19"/>
      <c r="Z150" s="19">
        <f>IFERROR(VLOOKUP(A150,'[12]avec LE'!$A$1:$F$22,6,FALSE),0)</f>
        <v>0</v>
      </c>
      <c r="AA150" s="19">
        <f>IFERROR(VLOOKUP(B150,[13]total!$E$20:$F$40,2,FALSE),0)</f>
        <v>0</v>
      </c>
      <c r="AB150" s="19"/>
      <c r="AC150" s="24">
        <f t="shared" si="2"/>
        <v>73909.030302507628</v>
      </c>
    </row>
    <row r="151" spans="1:29" hidden="1" x14ac:dyDescent="0.25">
      <c r="A151" s="2" t="s">
        <v>279</v>
      </c>
      <c r="B151" s="2" t="s">
        <v>280</v>
      </c>
      <c r="C151" s="2" t="s">
        <v>31</v>
      </c>
      <c r="D151" s="2" t="s">
        <v>1051</v>
      </c>
      <c r="E151" s="19">
        <f>IFERROR(VLOOKUP(A151,[1]Montants!$A$1:$W$248,21,FALSE),0)</f>
        <v>0</v>
      </c>
      <c r="F151" s="19">
        <f>IFERROR(VLOOKUP(A151,[2]Feuil1!$A$1:$I$47,8,FALSE),0)</f>
        <v>0</v>
      </c>
      <c r="G151" s="19">
        <f>IFERROR(VLOOKUP(A151,[3]Feuil1!$A$1:$G$47,6,FALSE),0)</f>
        <v>0</v>
      </c>
      <c r="H151" s="19">
        <f>IFERROR(VLOOKUP(B151,[4]Feuil6!$A$23:$B$73,2,FALSE),0)</f>
        <v>0</v>
      </c>
      <c r="I151" s="19">
        <f>IFERROR(VLOOKUP(A151,[5]Feuil1!$A$1:$F$9,5,FALSE),0)</f>
        <v>0</v>
      </c>
      <c r="J151" s="19">
        <f>IFERROR(VLOOKUP(A151,'[6]CRB-ES'!$A$1:$V$382,19,FALSE),0)</f>
        <v>0</v>
      </c>
      <c r="K151" s="19">
        <f>IFERROR(VLOOKUP($A151,[7]Feuil4!$A$23:$L$137,10,FALSE),0)</f>
        <v>0</v>
      </c>
      <c r="L151" s="19">
        <f>IFERROR(VLOOKUP($A151,[7]Feuil4!$A$23:$L$137,9,FALSE),0)</f>
        <v>0</v>
      </c>
      <c r="M151" s="19">
        <f>IFERROR(VLOOKUP($A151,[7]Feuil4!$A$23:$L$137,4,FALSE),0)</f>
        <v>0</v>
      </c>
      <c r="N151" s="19">
        <f>IFERROR(VLOOKUP($A151,[7]Feuil4!$A$23:$L$81,3,FALSE),0)</f>
        <v>0</v>
      </c>
      <c r="O151" s="19">
        <f>IFERROR(VLOOKUP($A151,[7]Feuil4!$A$23:$L$137,2,FALSE),0)</f>
        <v>0</v>
      </c>
      <c r="P151" s="19">
        <f>IFERROR(VLOOKUP($A151,[7]Feuil4!$A$23:$L$81,7,FALSE),0)</f>
        <v>0</v>
      </c>
      <c r="Q151" s="19">
        <f>IFERROR(VLOOKUP($A151,[7]Feuil4!$A$23:$L$137,8,FALSE),0)</f>
        <v>0</v>
      </c>
      <c r="R151" s="19">
        <f>IFERROR(VLOOKUP($A151,[7]Feuil4!$A$23:$L$137,6,FALSE),0)</f>
        <v>0</v>
      </c>
      <c r="S151" s="19">
        <f>IFERROR(VLOOKUP($A151,[7]Feuil4!$A$23:$L$137,5,FALSE),0)</f>
        <v>0</v>
      </c>
      <c r="T151" s="19">
        <v>0</v>
      </c>
      <c r="U151" s="19">
        <f>IFERROR(VLOOKUP(B151,'[8]C1-2017'!$B$1:$Q$475,14,FALSE),0)</f>
        <v>42.963523288521841</v>
      </c>
      <c r="V151" s="19">
        <f>IFERROR(VLOOKUP(A151,'[9]TOTAL M10 par région'!$A$1:$J$375,8,FALSE),0)</f>
        <v>0</v>
      </c>
      <c r="W151" s="19">
        <f>IFERROR(VLOOKUP(A151,'[10]TOTAL M11M12 par région'!$A$1:$J$479,10,FALSE),0)</f>
        <v>55553.023768661544</v>
      </c>
      <c r="X151" s="19">
        <f>IFERROR(VLOOKUP(B151,[11]Feuil1!$A$1:$G$24,7,FALSE),0)</f>
        <v>0</v>
      </c>
      <c r="Y151" s="19"/>
      <c r="Z151" s="19">
        <f>IFERROR(VLOOKUP(A151,'[12]avec LE'!$A$1:$F$22,6,FALSE),0)</f>
        <v>0</v>
      </c>
      <c r="AA151" s="19">
        <f>IFERROR(VLOOKUP(B151,[13]total!$E$20:$F$40,2,FALSE),0)</f>
        <v>0</v>
      </c>
      <c r="AB151" s="19"/>
      <c r="AC151" s="24">
        <f t="shared" si="2"/>
        <v>55595.987291950063</v>
      </c>
    </row>
    <row r="152" spans="1:29" hidden="1" x14ac:dyDescent="0.25">
      <c r="A152" s="2" t="s">
        <v>1326</v>
      </c>
      <c r="B152" s="2" t="s">
        <v>1327</v>
      </c>
      <c r="C152" s="2" t="s">
        <v>85</v>
      </c>
      <c r="D152" s="2" t="s">
        <v>1051</v>
      </c>
      <c r="E152" s="19">
        <f>IFERROR(VLOOKUP(A152,[1]Montants!$A$1:$W$248,21,FALSE),0)</f>
        <v>0</v>
      </c>
      <c r="F152" s="19">
        <f>IFERROR(VLOOKUP(A152,[2]Feuil1!$A$1:$I$47,8,FALSE),0)</f>
        <v>0</v>
      </c>
      <c r="G152" s="19">
        <f>IFERROR(VLOOKUP(A152,[3]Feuil1!$A$1:$G$47,6,FALSE),0)</f>
        <v>0</v>
      </c>
      <c r="H152" s="19">
        <f>IFERROR(VLOOKUP(B152,[4]Feuil6!$A$23:$B$73,2,FALSE),0)</f>
        <v>0</v>
      </c>
      <c r="I152" s="19">
        <f>IFERROR(VLOOKUP(A152,[5]Feuil1!$A$1:$F$9,5,FALSE),0)</f>
        <v>0</v>
      </c>
      <c r="J152" s="19">
        <f>IFERROR(VLOOKUP(A152,'[6]CRB-ES'!$A$1:$V$382,19,FALSE),0)</f>
        <v>0</v>
      </c>
      <c r="K152" s="19">
        <f>IFERROR(VLOOKUP($A152,[7]Feuil4!$A$23:$L$137,10,FALSE),0)</f>
        <v>0</v>
      </c>
      <c r="L152" s="19">
        <f>IFERROR(VLOOKUP($A152,[7]Feuil4!$A$23:$L$137,9,FALSE),0)</f>
        <v>0</v>
      </c>
      <c r="M152" s="19">
        <f>IFERROR(VLOOKUP($A152,[7]Feuil4!$A$23:$L$137,4,FALSE),0)</f>
        <v>0</v>
      </c>
      <c r="N152" s="19">
        <f>IFERROR(VLOOKUP($A152,[7]Feuil4!$A$23:$L$81,3,FALSE),0)</f>
        <v>0</v>
      </c>
      <c r="O152" s="19">
        <f>IFERROR(VLOOKUP($A152,[7]Feuil4!$A$23:$L$137,2,FALSE),0)</f>
        <v>0</v>
      </c>
      <c r="P152" s="19">
        <f>IFERROR(VLOOKUP($A152,[7]Feuil4!$A$23:$L$81,7,FALSE),0)</f>
        <v>0</v>
      </c>
      <c r="Q152" s="19">
        <f>IFERROR(VLOOKUP($A152,[7]Feuil4!$A$23:$L$137,8,FALSE),0)</f>
        <v>0</v>
      </c>
      <c r="R152" s="19">
        <f>IFERROR(VLOOKUP($A152,[7]Feuil4!$A$23:$L$137,6,FALSE),0)</f>
        <v>0</v>
      </c>
      <c r="S152" s="19">
        <f>IFERROR(VLOOKUP($A152,[7]Feuil4!$A$23:$L$137,5,FALSE),0)</f>
        <v>0</v>
      </c>
      <c r="T152" s="19">
        <v>0</v>
      </c>
      <c r="U152" s="19">
        <f>IFERROR(VLOOKUP(B152,'[8]C1-2017'!$B$1:$Q$475,14,FALSE),0)</f>
        <v>0</v>
      </c>
      <c r="V152" s="19">
        <f>IFERROR(VLOOKUP(A152,'[9]TOTAL M10 par région'!$A$1:$J$375,8,FALSE),0)</f>
        <v>0</v>
      </c>
      <c r="W152" s="19">
        <f>IFERROR(VLOOKUP(A152,'[10]TOTAL M11M12 par région'!$A$1:$J$479,10,FALSE),0)</f>
        <v>142502.1706122779</v>
      </c>
      <c r="X152" s="19">
        <f>IFERROR(VLOOKUP(B152,[11]Feuil1!$A$1:$G$24,7,FALSE),0)</f>
        <v>0</v>
      </c>
      <c r="Y152" s="19"/>
      <c r="Z152" s="19">
        <f>IFERROR(VLOOKUP(A152,'[12]avec LE'!$A$1:$F$22,6,FALSE),0)</f>
        <v>0</v>
      </c>
      <c r="AA152" s="19">
        <f>IFERROR(VLOOKUP(B152,[13]total!$E$20:$F$40,2,FALSE),0)</f>
        <v>0</v>
      </c>
      <c r="AB152" s="19"/>
      <c r="AC152" s="24">
        <f t="shared" si="2"/>
        <v>142502.1706122779</v>
      </c>
    </row>
    <row r="153" spans="1:29" hidden="1" x14ac:dyDescent="0.25">
      <c r="A153" s="27" t="s">
        <v>281</v>
      </c>
      <c r="B153" s="2" t="s">
        <v>282</v>
      </c>
      <c r="C153" s="2" t="s">
        <v>31</v>
      </c>
      <c r="D153" s="2" t="s">
        <v>1051</v>
      </c>
      <c r="E153" s="19">
        <f>IFERROR(VLOOKUP(A153,[1]Montants!$A$1:$W$248,21,FALSE),0)</f>
        <v>0</v>
      </c>
      <c r="F153" s="19">
        <f>IFERROR(VLOOKUP(A153,[2]Feuil1!$A$1:$I$47,8,FALSE),0)</f>
        <v>0</v>
      </c>
      <c r="G153" s="19">
        <f>IFERROR(VLOOKUP(A153,[3]Feuil1!$A$1:$G$47,6,FALSE),0)</f>
        <v>0</v>
      </c>
      <c r="H153" s="19">
        <f>IFERROR(VLOOKUP(B153,[4]Feuil6!$A$23:$B$73,2,FALSE),0)</f>
        <v>0</v>
      </c>
      <c r="I153" s="19">
        <f>IFERROR(VLOOKUP(A153,[5]Feuil1!$A$1:$F$9,5,FALSE),0)</f>
        <v>0</v>
      </c>
      <c r="J153" s="19">
        <f>IFERROR(VLOOKUP(A153,'[6]CRB-ES'!$A$1:$V$382,19,FALSE),0)</f>
        <v>0</v>
      </c>
      <c r="K153" s="19">
        <f>IFERROR(VLOOKUP($A153,[7]Feuil4!$A$23:$L$137,10,FALSE),0)</f>
        <v>0</v>
      </c>
      <c r="L153" s="19">
        <f>IFERROR(VLOOKUP($A153,[7]Feuil4!$A$23:$L$137,9,FALSE),0)</f>
        <v>0</v>
      </c>
      <c r="M153" s="19">
        <f>IFERROR(VLOOKUP($A153,[7]Feuil4!$A$23:$L$137,4,FALSE),0)</f>
        <v>0</v>
      </c>
      <c r="N153" s="19">
        <f>IFERROR(VLOOKUP($A153,[7]Feuil4!$A$23:$L$81,3,FALSE),0)</f>
        <v>0</v>
      </c>
      <c r="O153" s="19">
        <f>IFERROR(VLOOKUP($A153,[7]Feuil4!$A$23:$L$137,2,FALSE),0)</f>
        <v>0</v>
      </c>
      <c r="P153" s="19">
        <f>IFERROR(VLOOKUP($A153,[7]Feuil4!$A$23:$L$81,7,FALSE),0)</f>
        <v>0</v>
      </c>
      <c r="Q153" s="19">
        <f>IFERROR(VLOOKUP($A153,[7]Feuil4!$A$23:$L$137,8,FALSE),0)</f>
        <v>0</v>
      </c>
      <c r="R153" s="19">
        <f>IFERROR(VLOOKUP($A153,[7]Feuil4!$A$23:$L$137,6,FALSE),0)</f>
        <v>0</v>
      </c>
      <c r="S153" s="19">
        <f>IFERROR(VLOOKUP($A153,[7]Feuil4!$A$23:$L$137,5,FALSE),0)</f>
        <v>0</v>
      </c>
      <c r="T153" s="19">
        <v>0</v>
      </c>
      <c r="U153" s="19">
        <f>IFERROR(VLOOKUP(B153,'[8]C1-2017'!$B$1:$Q$475,14,FALSE),0)</f>
        <v>462.375</v>
      </c>
      <c r="V153" s="19">
        <f>IFERROR(VLOOKUP(A153,'[9]TOTAL M10 par région'!$A$1:$J$375,8,FALSE),0)</f>
        <v>0</v>
      </c>
      <c r="W153" s="19">
        <f>IFERROR(VLOOKUP(A153,'[10]TOTAL M11M12 par région'!$A$1:$J$479,10,FALSE),0)</f>
        <v>45079.370354303435</v>
      </c>
      <c r="X153" s="19">
        <f>IFERROR(VLOOKUP(B153,[11]Feuil1!$A$1:$G$24,7,FALSE),0)</f>
        <v>0</v>
      </c>
      <c r="Y153" s="19"/>
      <c r="Z153" s="19">
        <f>IFERROR(VLOOKUP(A153,'[12]avec LE'!$A$1:$F$22,6,FALSE),0)</f>
        <v>0</v>
      </c>
      <c r="AA153" s="19">
        <f>IFERROR(VLOOKUP(B153,[13]total!$E$20:$F$40,2,FALSE),0)</f>
        <v>0</v>
      </c>
      <c r="AB153" s="19"/>
      <c r="AC153" s="24">
        <f t="shared" si="2"/>
        <v>45541.745354303435</v>
      </c>
    </row>
    <row r="154" spans="1:29" ht="15" hidden="1" customHeight="1" x14ac:dyDescent="0.25">
      <c r="A154" s="2" t="s">
        <v>299</v>
      </c>
      <c r="B154" s="2" t="s">
        <v>300</v>
      </c>
      <c r="C154" s="2" t="s">
        <v>85</v>
      </c>
      <c r="D154" s="2" t="s">
        <v>1051</v>
      </c>
      <c r="E154" s="19">
        <f>IFERROR(VLOOKUP(A154,[1]Montants!$A$1:$W$248,21,FALSE),0)</f>
        <v>0</v>
      </c>
      <c r="F154" s="19">
        <f>IFERROR(VLOOKUP(A154,[2]Feuil1!$A$1:$I$47,8,FALSE),0)</f>
        <v>0</v>
      </c>
      <c r="G154" s="19">
        <f>IFERROR(VLOOKUP(A154,[3]Feuil1!$A$1:$G$47,6,FALSE),0)</f>
        <v>0</v>
      </c>
      <c r="H154" s="19">
        <f>IFERROR(VLOOKUP(B154,[4]Feuil6!$A$23:$B$73,2,FALSE),0)</f>
        <v>0</v>
      </c>
      <c r="I154" s="19">
        <f>IFERROR(VLOOKUP(A154,[5]Feuil1!$A$1:$F$9,5,FALSE),0)</f>
        <v>0</v>
      </c>
      <c r="J154" s="19">
        <f>IFERROR(VLOOKUP(A154,'[6]CRB-ES'!$A$1:$V$382,19,FALSE),0)</f>
        <v>0</v>
      </c>
      <c r="K154" s="19">
        <f>IFERROR(VLOOKUP($A154,[7]Feuil4!$A$23:$L$137,10,FALSE),0)</f>
        <v>0</v>
      </c>
      <c r="L154" s="19">
        <f>IFERROR(VLOOKUP($A154,[7]Feuil4!$A$23:$L$137,9,FALSE),0)</f>
        <v>0</v>
      </c>
      <c r="M154" s="19">
        <f>IFERROR(VLOOKUP($A154,[7]Feuil4!$A$23:$L$137,4,FALSE),0)</f>
        <v>0</v>
      </c>
      <c r="N154" s="19">
        <f>IFERROR(VLOOKUP($A154,[7]Feuil4!$A$23:$L$81,3,FALSE),0)</f>
        <v>0</v>
      </c>
      <c r="O154" s="19">
        <f>IFERROR(VLOOKUP($A154,[7]Feuil4!$A$23:$L$137,2,FALSE),0)</f>
        <v>0</v>
      </c>
      <c r="P154" s="19">
        <f>IFERROR(VLOOKUP($A154,[7]Feuil4!$A$23:$L$81,7,FALSE),0)</f>
        <v>0</v>
      </c>
      <c r="Q154" s="19">
        <f>IFERROR(VLOOKUP($A154,[7]Feuil4!$A$23:$L$137,8,FALSE),0)</f>
        <v>0</v>
      </c>
      <c r="R154" s="19">
        <f>IFERROR(VLOOKUP($A154,[7]Feuil4!$A$23:$L$137,6,FALSE),0)</f>
        <v>0</v>
      </c>
      <c r="S154" s="19">
        <f>IFERROR(VLOOKUP($A154,[7]Feuil4!$A$23:$L$137,5,FALSE),0)</f>
        <v>0</v>
      </c>
      <c r="T154" s="19">
        <v>0</v>
      </c>
      <c r="U154" s="19">
        <f>IFERROR(VLOOKUP(B154,'[8]C1-2017'!$B$1:$Q$475,14,FALSE),0)</f>
        <v>0</v>
      </c>
      <c r="V154" s="19">
        <f>IFERROR(VLOOKUP(A154,'[9]TOTAL M10 par région'!$A$1:$J$375,8,FALSE),0)</f>
        <v>0</v>
      </c>
      <c r="W154" s="19">
        <f>IFERROR(VLOOKUP(A154,'[10]TOTAL M11M12 par région'!$A$1:$J$479,10,FALSE),0)</f>
        <v>0</v>
      </c>
      <c r="X154" s="19">
        <f>IFERROR(VLOOKUP(B154,[11]Feuil1!$A$1:$G$24,7,FALSE),0)</f>
        <v>0</v>
      </c>
      <c r="Y154" s="19"/>
      <c r="Z154" s="19">
        <f>IFERROR(VLOOKUP(A154,'[12]avec LE'!$A$1:$F$22,6,FALSE),0)</f>
        <v>0</v>
      </c>
      <c r="AA154" s="19">
        <f>IFERROR(VLOOKUP(B154,[13]total!$E$20:$F$40,2,FALSE),0)</f>
        <v>0</v>
      </c>
      <c r="AB154" s="19"/>
      <c r="AC154" s="24">
        <f t="shared" si="2"/>
        <v>0</v>
      </c>
    </row>
    <row r="155" spans="1:29" hidden="1" x14ac:dyDescent="0.25">
      <c r="A155" s="38" t="s">
        <v>1315</v>
      </c>
      <c r="B155" s="2" t="s">
        <v>1135</v>
      </c>
      <c r="C155" s="2" t="s">
        <v>85</v>
      </c>
      <c r="D155" s="2" t="s">
        <v>1051</v>
      </c>
      <c r="E155" s="19">
        <f>IFERROR(VLOOKUP(A155,[1]Montants!$A$1:$W$248,21,FALSE),0)</f>
        <v>0</v>
      </c>
      <c r="F155" s="19">
        <f>IFERROR(VLOOKUP(A155,[2]Feuil1!$A$1:$I$47,8,FALSE),0)</f>
        <v>0</v>
      </c>
      <c r="G155" s="19">
        <f>IFERROR(VLOOKUP(A155,[3]Feuil1!$A$1:$G$47,6,FALSE),0)</f>
        <v>0</v>
      </c>
      <c r="H155" s="19">
        <f>IFERROR(VLOOKUP(B155,[4]Feuil6!$A$23:$B$73,2,FALSE),0)</f>
        <v>0</v>
      </c>
      <c r="I155" s="19">
        <f>IFERROR(VLOOKUP(A155,[5]Feuil1!$A$1:$F$9,5,FALSE),0)</f>
        <v>0</v>
      </c>
      <c r="J155" s="19">
        <f>IFERROR(VLOOKUP(A155,'[6]CRB-ES'!$A$1:$V$382,19,FALSE),0)</f>
        <v>0</v>
      </c>
      <c r="K155" s="19">
        <f>IFERROR(VLOOKUP($A155,[7]Feuil4!$A$23:$L$137,10,FALSE),0)</f>
        <v>0</v>
      </c>
      <c r="L155" s="19">
        <f>IFERROR(VLOOKUP($A155,[7]Feuil4!$A$23:$L$137,9,FALSE),0)</f>
        <v>0</v>
      </c>
      <c r="M155" s="19">
        <f>IFERROR(VLOOKUP($A155,[7]Feuil4!$A$23:$L$137,4,FALSE),0)</f>
        <v>0</v>
      </c>
      <c r="N155" s="19">
        <f>IFERROR(VLOOKUP($A155,[7]Feuil4!$A$23:$L$81,3,FALSE),0)</f>
        <v>0</v>
      </c>
      <c r="O155" s="19">
        <f>IFERROR(VLOOKUP($A155,[7]Feuil4!$A$23:$L$137,2,FALSE),0)</f>
        <v>0</v>
      </c>
      <c r="P155" s="19">
        <f>IFERROR(VLOOKUP($A155,[7]Feuil4!$A$23:$L$81,7,FALSE),0)</f>
        <v>0</v>
      </c>
      <c r="Q155" s="19">
        <f>IFERROR(VLOOKUP($A155,[7]Feuil4!$A$23:$L$137,8,FALSE),0)</f>
        <v>0</v>
      </c>
      <c r="R155" s="19">
        <f>IFERROR(VLOOKUP($A155,[7]Feuil4!$A$23:$L$137,6,FALSE),0)</f>
        <v>0</v>
      </c>
      <c r="S155" s="19">
        <f>IFERROR(VLOOKUP($A155,[7]Feuil4!$A$23:$L$137,5,FALSE),0)</f>
        <v>0</v>
      </c>
      <c r="T155" s="19">
        <v>0</v>
      </c>
      <c r="U155" s="19">
        <f>IFERROR(VLOOKUP(B155,'[8]C1-2017'!$B$1:$Q$475,14,FALSE),0)</f>
        <v>7860.375</v>
      </c>
      <c r="V155" s="19">
        <f>IFERROR(VLOOKUP(A155,'[9]TOTAL M10 par région'!$A$1:$J$375,8,FALSE),0)</f>
        <v>0</v>
      </c>
      <c r="W155" s="19">
        <f>IFERROR(VLOOKUP(A155,'[10]TOTAL M11M12 par région'!$A$1:$J$479,10,FALSE),0)</f>
        <v>11875.205098486875</v>
      </c>
      <c r="X155" s="19">
        <f>IFERROR(VLOOKUP(B155,[11]Feuil1!$A$1:$G$24,7,FALSE),0)</f>
        <v>0</v>
      </c>
      <c r="Y155" s="19"/>
      <c r="Z155" s="19">
        <f>IFERROR(VLOOKUP(A155,'[12]avec LE'!$A$1:$F$22,6,FALSE),0)</f>
        <v>0</v>
      </c>
      <c r="AA155" s="19">
        <f>IFERROR(VLOOKUP(B155,[13]total!$E$20:$F$40,2,FALSE),0)</f>
        <v>0</v>
      </c>
      <c r="AB155" s="19"/>
      <c r="AC155" s="24">
        <f t="shared" si="2"/>
        <v>19735.580098486877</v>
      </c>
    </row>
    <row r="156" spans="1:29" hidden="1" x14ac:dyDescent="0.25">
      <c r="A156" s="2" t="s">
        <v>295</v>
      </c>
      <c r="B156" s="2" t="s">
        <v>296</v>
      </c>
      <c r="C156" s="2" t="s">
        <v>25</v>
      </c>
      <c r="D156" s="2" t="s">
        <v>1051</v>
      </c>
      <c r="E156" s="19">
        <f>IFERROR(VLOOKUP(A156,[1]Montants!$A$1:$W$248,21,FALSE),0)</f>
        <v>28640854.698708497</v>
      </c>
      <c r="F156" s="19">
        <f>IFERROR(VLOOKUP(A156,[2]Feuil1!$A$1:$I$47,8,FALSE),0)</f>
        <v>856061.6302043664</v>
      </c>
      <c r="G156" s="19">
        <f>IFERROR(VLOOKUP(A156,[3]Feuil1!$A$1:$G$47,6,FALSE),0)</f>
        <v>214015.4075510916</v>
      </c>
      <c r="H156" s="19">
        <f>IFERROR(VLOOKUP(B156,[4]Feuil6!$A$23:$B$73,2,FALSE),0)</f>
        <v>725000</v>
      </c>
      <c r="I156" s="19">
        <f>IFERROR(VLOOKUP(A156,[5]Feuil1!$A$1:$F$9,5,FALSE),0)</f>
        <v>0</v>
      </c>
      <c r="J156" s="19">
        <f>IFERROR(VLOOKUP(A156,'[6]CRB-ES'!$A$1:$V$382,19,FALSE),0)</f>
        <v>525025.32789823331</v>
      </c>
      <c r="K156" s="19">
        <f>IFERROR(VLOOKUP($A156,[7]Feuil4!$A$23:$L$137,10,FALSE),0)</f>
        <v>0</v>
      </c>
      <c r="L156" s="19">
        <f>IFERROR(VLOOKUP($A156,[7]Feuil4!$A$23:$L$137,9,FALSE),0)</f>
        <v>0</v>
      </c>
      <c r="M156" s="19">
        <f>IFERROR(VLOOKUP($A156,[7]Feuil4!$A$23:$L$137,4,FALSE),0)</f>
        <v>394482</v>
      </c>
      <c r="N156" s="19">
        <f>IFERROR(VLOOKUP($A156,[7]Feuil4!$A$23:$L$81,3,FALSE),0)</f>
        <v>0</v>
      </c>
      <c r="O156" s="19">
        <f>IFERROR(VLOOKUP($A156,[7]Feuil4!$A$23:$L$137,2,FALSE),0)</f>
        <v>0</v>
      </c>
      <c r="P156" s="19">
        <f>IFERROR(VLOOKUP($A156,[7]Feuil4!$A$23:$L$81,7,FALSE),0)</f>
        <v>0</v>
      </c>
      <c r="Q156" s="19">
        <f>IFERROR(VLOOKUP($A156,[7]Feuil4!$A$23:$L$137,8,FALSE),0)</f>
        <v>0</v>
      </c>
      <c r="R156" s="19">
        <f>IFERROR(VLOOKUP($A156,[7]Feuil4!$A$23:$L$137,6,FALSE),0)</f>
        <v>0</v>
      </c>
      <c r="S156" s="19">
        <f>IFERROR(VLOOKUP($A156,[7]Feuil4!$A$23:$L$137,5,FALSE),0)</f>
        <v>0</v>
      </c>
      <c r="T156" s="19">
        <v>0</v>
      </c>
      <c r="U156" s="19">
        <f>IFERROR(VLOOKUP(B156,'[8]C1-2017'!$B$1:$Q$475,14,FALSE),0)</f>
        <v>1685725.6282129521</v>
      </c>
      <c r="V156" s="19">
        <f>IFERROR(VLOOKUP(A156,'[9]TOTAL M10 par région'!$A$1:$J$375,8,FALSE),0)</f>
        <v>368175.95500000007</v>
      </c>
      <c r="W156" s="19">
        <f>IFERROR(VLOOKUP(A156,'[10]TOTAL M11M12 par région'!$A$1:$J$479,10,FALSE),0)</f>
        <v>828739.58488802449</v>
      </c>
      <c r="X156" s="19">
        <f>IFERROR(VLOOKUP(B156,[11]Feuil1!$A$1:$G$24,7,FALSE),0)</f>
        <v>0</v>
      </c>
      <c r="Y156" s="19"/>
      <c r="Z156" s="19">
        <f>IFERROR(VLOOKUP(A156,'[12]avec LE'!$A$1:$F$22,6,FALSE),0)</f>
        <v>338525.87577325798</v>
      </c>
      <c r="AA156" s="19">
        <f>IFERROR(VLOOKUP(B156,[13]total!$E$20:$F$40,2,FALSE),0)</f>
        <v>0</v>
      </c>
      <c r="AB156" s="19"/>
      <c r="AC156" s="24">
        <f t="shared" si="2"/>
        <v>34576606.108236425</v>
      </c>
    </row>
    <row r="157" spans="1:29" ht="15" hidden="1" customHeight="1" x14ac:dyDescent="0.25">
      <c r="A157" s="2" t="s">
        <v>287</v>
      </c>
      <c r="B157" s="2" t="s">
        <v>288</v>
      </c>
      <c r="C157" s="2" t="s">
        <v>31</v>
      </c>
      <c r="D157" s="2" t="s">
        <v>1051</v>
      </c>
      <c r="E157" s="19">
        <f>IFERROR(VLOOKUP(A157,[1]Montants!$A$1:$W$248,21,FALSE),0)</f>
        <v>0</v>
      </c>
      <c r="F157" s="19">
        <f>IFERROR(VLOOKUP(A157,[2]Feuil1!$A$1:$I$47,8,FALSE),0)</f>
        <v>0</v>
      </c>
      <c r="G157" s="19">
        <f>IFERROR(VLOOKUP(A157,[3]Feuil1!$A$1:$G$47,6,FALSE),0)</f>
        <v>0</v>
      </c>
      <c r="H157" s="19">
        <f>IFERROR(VLOOKUP(B157,[4]Feuil6!$A$23:$B$73,2,FALSE),0)</f>
        <v>0</v>
      </c>
      <c r="I157" s="19">
        <f>IFERROR(VLOOKUP(A157,[5]Feuil1!$A$1:$F$9,5,FALSE),0)</f>
        <v>0</v>
      </c>
      <c r="J157" s="19">
        <f>IFERROR(VLOOKUP(A157,'[6]CRB-ES'!$A$1:$V$382,19,FALSE),0)</f>
        <v>0</v>
      </c>
      <c r="K157" s="19">
        <f>IFERROR(VLOOKUP($A157,[7]Feuil4!$A$23:$L$137,10,FALSE),0)</f>
        <v>0</v>
      </c>
      <c r="L157" s="19">
        <f>IFERROR(VLOOKUP($A157,[7]Feuil4!$A$23:$L$137,9,FALSE),0)</f>
        <v>0</v>
      </c>
      <c r="M157" s="19">
        <f>IFERROR(VLOOKUP($A157,[7]Feuil4!$A$23:$L$137,4,FALSE),0)</f>
        <v>0</v>
      </c>
      <c r="N157" s="19">
        <f>IFERROR(VLOOKUP($A157,[7]Feuil4!$A$23:$L$81,3,FALSE),0)</f>
        <v>0</v>
      </c>
      <c r="O157" s="19">
        <f>IFERROR(VLOOKUP($A157,[7]Feuil4!$A$23:$L$137,2,FALSE),0)</f>
        <v>0</v>
      </c>
      <c r="P157" s="19">
        <f>IFERROR(VLOOKUP($A157,[7]Feuil4!$A$23:$L$81,7,FALSE),0)</f>
        <v>0</v>
      </c>
      <c r="Q157" s="19">
        <f>IFERROR(VLOOKUP($A157,[7]Feuil4!$A$23:$L$137,8,FALSE),0)</f>
        <v>0</v>
      </c>
      <c r="R157" s="19">
        <f>IFERROR(VLOOKUP($A157,[7]Feuil4!$A$23:$L$137,6,FALSE),0)</f>
        <v>0</v>
      </c>
      <c r="S157" s="19">
        <f>IFERROR(VLOOKUP($A157,[7]Feuil4!$A$23:$L$137,5,FALSE),0)</f>
        <v>0</v>
      </c>
      <c r="T157" s="19">
        <v>0</v>
      </c>
      <c r="U157" s="19">
        <f>IFERROR(VLOOKUP(B157,'[8]C1-2017'!$B$1:$Q$475,14,FALSE),0)</f>
        <v>0</v>
      </c>
      <c r="V157" s="19">
        <f>IFERROR(VLOOKUP(A157,'[9]TOTAL M10 par région'!$A$1:$J$375,8,FALSE),0)</f>
        <v>0</v>
      </c>
      <c r="W157" s="19">
        <f>IFERROR(VLOOKUP(A157,'[10]TOTAL M11M12 par région'!$A$1:$J$479,10,FALSE),0)</f>
        <v>0</v>
      </c>
      <c r="X157" s="19">
        <f>IFERROR(VLOOKUP(B157,[11]Feuil1!$A$1:$G$24,7,FALSE),0)</f>
        <v>0</v>
      </c>
      <c r="Y157" s="19"/>
      <c r="Z157" s="19">
        <f>IFERROR(VLOOKUP(A157,'[12]avec LE'!$A$1:$F$22,6,FALSE),0)</f>
        <v>0</v>
      </c>
      <c r="AA157" s="19">
        <f>IFERROR(VLOOKUP(B157,[13]total!$E$20:$F$40,2,FALSE),0)</f>
        <v>0</v>
      </c>
      <c r="AB157" s="19"/>
      <c r="AC157" s="24">
        <f t="shared" si="2"/>
        <v>0</v>
      </c>
    </row>
    <row r="158" spans="1:29" hidden="1" x14ac:dyDescent="0.25">
      <c r="A158" s="2" t="s">
        <v>301</v>
      </c>
      <c r="B158" s="2" t="s">
        <v>302</v>
      </c>
      <c r="C158" s="2" t="s">
        <v>85</v>
      </c>
      <c r="D158" s="2" t="s">
        <v>1051</v>
      </c>
      <c r="E158" s="19">
        <f>IFERROR(VLOOKUP(A158,[1]Montants!$A$1:$W$248,21,FALSE),0)</f>
        <v>0</v>
      </c>
      <c r="F158" s="19">
        <f>IFERROR(VLOOKUP(A158,[2]Feuil1!$A$1:$I$47,8,FALSE),0)</f>
        <v>0</v>
      </c>
      <c r="G158" s="19">
        <f>IFERROR(VLOOKUP(A158,[3]Feuil1!$A$1:$G$47,6,FALSE),0)</f>
        <v>0</v>
      </c>
      <c r="H158" s="19">
        <f>IFERROR(VLOOKUP(B158,[4]Feuil6!$A$23:$B$73,2,FALSE),0)</f>
        <v>0</v>
      </c>
      <c r="I158" s="19">
        <f>IFERROR(VLOOKUP(A158,[5]Feuil1!$A$1:$F$9,5,FALSE),0)</f>
        <v>0</v>
      </c>
      <c r="J158" s="19">
        <f>IFERROR(VLOOKUP(A158,'[6]CRB-ES'!$A$1:$V$382,19,FALSE),0)</f>
        <v>0</v>
      </c>
      <c r="K158" s="19">
        <f>IFERROR(VLOOKUP($A158,[7]Feuil4!$A$23:$L$137,10,FALSE),0)</f>
        <v>0</v>
      </c>
      <c r="L158" s="19">
        <f>IFERROR(VLOOKUP($A158,[7]Feuil4!$A$23:$L$137,9,FALSE),0)</f>
        <v>0</v>
      </c>
      <c r="M158" s="19">
        <f>IFERROR(VLOOKUP($A158,[7]Feuil4!$A$23:$L$137,4,FALSE),0)</f>
        <v>0</v>
      </c>
      <c r="N158" s="19">
        <f>IFERROR(VLOOKUP($A158,[7]Feuil4!$A$23:$L$81,3,FALSE),0)</f>
        <v>0</v>
      </c>
      <c r="O158" s="19">
        <f>IFERROR(VLOOKUP($A158,[7]Feuil4!$A$23:$L$137,2,FALSE),0)</f>
        <v>0</v>
      </c>
      <c r="P158" s="19">
        <f>IFERROR(VLOOKUP($A158,[7]Feuil4!$A$23:$L$81,7,FALSE),0)</f>
        <v>0</v>
      </c>
      <c r="Q158" s="19">
        <f>IFERROR(VLOOKUP($A158,[7]Feuil4!$A$23:$L$137,8,FALSE),0)</f>
        <v>0</v>
      </c>
      <c r="R158" s="19">
        <f>IFERROR(VLOOKUP($A158,[7]Feuil4!$A$23:$L$137,6,FALSE),0)</f>
        <v>0</v>
      </c>
      <c r="S158" s="19">
        <f>IFERROR(VLOOKUP($A158,[7]Feuil4!$A$23:$L$137,5,FALSE),0)</f>
        <v>0</v>
      </c>
      <c r="T158" s="19">
        <v>0</v>
      </c>
      <c r="U158" s="19">
        <f>IFERROR(VLOOKUP(B158,'[8]C1-2017'!$B$1:$Q$475,14,FALSE),0)</f>
        <v>1849.5</v>
      </c>
      <c r="V158" s="19">
        <f>IFERROR(VLOOKUP(A158,'[9]TOTAL M10 par région'!$A$1:$J$375,8,FALSE),0)</f>
        <v>6401.6700000000419</v>
      </c>
      <c r="W158" s="19">
        <f>IFERROR(VLOOKUP(A158,'[10]TOTAL M11M12 par région'!$A$1:$J$479,10,FALSE),0)</f>
        <v>602355.26999674353</v>
      </c>
      <c r="X158" s="19">
        <f>IFERROR(VLOOKUP(B158,[11]Feuil1!$A$1:$G$24,7,FALSE),0)</f>
        <v>0</v>
      </c>
      <c r="Y158" s="19"/>
      <c r="Z158" s="19">
        <f>IFERROR(VLOOKUP(A158,'[12]avec LE'!$A$1:$F$22,6,FALSE),0)</f>
        <v>0</v>
      </c>
      <c r="AA158" s="19">
        <f>IFERROR(VLOOKUP(B158,[13]total!$E$20:$F$40,2,FALSE),0)</f>
        <v>0</v>
      </c>
      <c r="AB158" s="19"/>
      <c r="AC158" s="24">
        <f t="shared" si="2"/>
        <v>610606.43999674357</v>
      </c>
    </row>
    <row r="159" spans="1:29" hidden="1" x14ac:dyDescent="0.25">
      <c r="A159" s="2" t="s">
        <v>1337</v>
      </c>
      <c r="B159" t="s">
        <v>1336</v>
      </c>
      <c r="C159" s="2" t="s">
        <v>28</v>
      </c>
      <c r="D159" s="2" t="s">
        <v>1051</v>
      </c>
      <c r="E159" s="19">
        <f>IFERROR(VLOOKUP(A159,[1]Montants!$A$1:$W$248,21,FALSE),0)</f>
        <v>0</v>
      </c>
      <c r="F159" s="19">
        <f>IFERROR(VLOOKUP(A159,[2]Feuil1!$A$1:$I$47,8,FALSE),0)</f>
        <v>0</v>
      </c>
      <c r="G159" s="19">
        <f>IFERROR(VLOOKUP(A159,[3]Feuil1!$A$1:$G$47,6,FALSE),0)</f>
        <v>0</v>
      </c>
      <c r="H159" s="19">
        <f>IFERROR(VLOOKUP(B159,[4]Feuil6!$A$23:$B$73,2,FALSE),0)</f>
        <v>0</v>
      </c>
      <c r="I159" s="19">
        <f>IFERROR(VLOOKUP(A159,[5]Feuil1!$A$1:$F$9,5,FALSE),0)</f>
        <v>0</v>
      </c>
      <c r="J159" s="19">
        <f>IFERROR(VLOOKUP(A159,'[6]CRB-ES'!$A$1:$V$382,19,FALSE),0)</f>
        <v>0</v>
      </c>
      <c r="K159" s="19">
        <f>IFERROR(VLOOKUP($A159,[7]Feuil4!$A$23:$L$137,10,FALSE),0)</f>
        <v>0</v>
      </c>
      <c r="L159" s="19">
        <f>IFERROR(VLOOKUP($A159,[7]Feuil4!$A$23:$L$137,9,FALSE),0)</f>
        <v>0</v>
      </c>
      <c r="M159" s="19">
        <f>IFERROR(VLOOKUP($A159,[7]Feuil4!$A$23:$L$137,4,FALSE),0)</f>
        <v>0</v>
      </c>
      <c r="N159" s="19">
        <f>IFERROR(VLOOKUP($A159,[7]Feuil4!$A$23:$L$81,3,FALSE),0)</f>
        <v>0</v>
      </c>
      <c r="O159" s="19">
        <f>IFERROR(VLOOKUP($A159,[7]Feuil4!$A$23:$L$137,2,FALSE),0)</f>
        <v>0</v>
      </c>
      <c r="P159" s="19">
        <f>IFERROR(VLOOKUP($A159,[7]Feuil4!$A$23:$L$81,7,FALSE),0)</f>
        <v>0</v>
      </c>
      <c r="Q159" s="19">
        <f>IFERROR(VLOOKUP($A159,[7]Feuil4!$A$23:$L$137,8,FALSE),0)</f>
        <v>0</v>
      </c>
      <c r="R159" s="19">
        <f>IFERROR(VLOOKUP($A159,[7]Feuil4!$A$23:$L$137,6,FALSE),0)</f>
        <v>0</v>
      </c>
      <c r="S159" s="19">
        <f>IFERROR(VLOOKUP($A159,[7]Feuil4!$A$23:$L$137,5,FALSE),0)</f>
        <v>0</v>
      </c>
      <c r="T159" s="19">
        <v>0</v>
      </c>
      <c r="U159" s="19">
        <f>IFERROR(VLOOKUP(B159,'[8]C1-2017'!$B$1:$Q$475,14,FALSE),0)</f>
        <v>0</v>
      </c>
      <c r="V159" s="19">
        <f>IFERROR(VLOOKUP(A159,'[9]TOTAL M10 par région'!$A$1:$J$375,8,FALSE),0)</f>
        <v>0</v>
      </c>
      <c r="W159" s="19">
        <f>IFERROR(VLOOKUP(A159,'[10]TOTAL M11M12 par région'!$A$1:$J$479,10,FALSE),0)</f>
        <v>5624.2595950252908</v>
      </c>
      <c r="X159" s="19">
        <f>IFERROR(VLOOKUP(B159,[11]Feuil1!$A$1:$G$24,7,FALSE),0)</f>
        <v>0</v>
      </c>
      <c r="Y159" s="19"/>
      <c r="Z159" s="19">
        <f>IFERROR(VLOOKUP(A159,'[12]avec LE'!$A$1:$F$22,6,FALSE),0)</f>
        <v>0</v>
      </c>
      <c r="AA159" s="19">
        <f>IFERROR(VLOOKUP(B159,[13]total!$E$20:$F$40,2,FALSE),0)</f>
        <v>0</v>
      </c>
      <c r="AB159" s="19"/>
      <c r="AC159" s="24">
        <f t="shared" si="2"/>
        <v>5624.2595950252908</v>
      </c>
    </row>
    <row r="160" spans="1:29" hidden="1" x14ac:dyDescent="0.25">
      <c r="A160" s="2" t="s">
        <v>275</v>
      </c>
      <c r="B160" s="2" t="s">
        <v>276</v>
      </c>
      <c r="C160" s="2" t="s">
        <v>31</v>
      </c>
      <c r="D160" s="2" t="s">
        <v>1051</v>
      </c>
      <c r="E160" s="19">
        <f>IFERROR(VLOOKUP(A160,[1]Montants!$A$1:$W$248,21,FALSE),0)</f>
        <v>0</v>
      </c>
      <c r="F160" s="19">
        <f>IFERROR(VLOOKUP(A160,[2]Feuil1!$A$1:$I$47,8,FALSE),0)</f>
        <v>0</v>
      </c>
      <c r="G160" s="19">
        <f>IFERROR(VLOOKUP(A160,[3]Feuil1!$A$1:$G$47,6,FALSE),0)</f>
        <v>0</v>
      </c>
      <c r="H160" s="19">
        <f>IFERROR(VLOOKUP(B160,[4]Feuil6!$A$23:$B$73,2,FALSE),0)</f>
        <v>0</v>
      </c>
      <c r="I160" s="19">
        <f>IFERROR(VLOOKUP(A160,[5]Feuil1!$A$1:$F$9,5,FALSE),0)</f>
        <v>0</v>
      </c>
      <c r="J160" s="19">
        <f>IFERROR(VLOOKUP(A160,'[6]CRB-ES'!$A$1:$V$382,19,FALSE),0)</f>
        <v>0</v>
      </c>
      <c r="K160" s="19">
        <f>IFERROR(VLOOKUP($A160,[7]Feuil4!$A$23:$L$137,10,FALSE),0)</f>
        <v>0</v>
      </c>
      <c r="L160" s="19">
        <f>IFERROR(VLOOKUP($A160,[7]Feuil4!$A$23:$L$137,9,FALSE),0)</f>
        <v>0</v>
      </c>
      <c r="M160" s="19">
        <f>IFERROR(VLOOKUP($A160,[7]Feuil4!$A$23:$L$137,4,FALSE),0)</f>
        <v>0</v>
      </c>
      <c r="N160" s="19">
        <f>IFERROR(VLOOKUP($A160,[7]Feuil4!$A$23:$L$81,3,FALSE),0)</f>
        <v>0</v>
      </c>
      <c r="O160" s="19">
        <f>IFERROR(VLOOKUP($A160,[7]Feuil4!$A$23:$L$137,2,FALSE),0)</f>
        <v>0</v>
      </c>
      <c r="P160" s="19">
        <f>IFERROR(VLOOKUP($A160,[7]Feuil4!$A$23:$L$81,7,FALSE),0)</f>
        <v>0</v>
      </c>
      <c r="Q160" s="19">
        <f>IFERROR(VLOOKUP($A160,[7]Feuil4!$A$23:$L$137,8,FALSE),0)</f>
        <v>0</v>
      </c>
      <c r="R160" s="19">
        <f>IFERROR(VLOOKUP($A160,[7]Feuil4!$A$23:$L$137,6,FALSE),0)</f>
        <v>0</v>
      </c>
      <c r="S160" s="19">
        <f>IFERROR(VLOOKUP($A160,[7]Feuil4!$A$23:$L$137,5,FALSE),0)</f>
        <v>0</v>
      </c>
      <c r="T160" s="19">
        <v>0</v>
      </c>
      <c r="U160" s="19">
        <f>IFERROR(VLOOKUP(B160,'[8]C1-2017'!$B$1:$Q$475,14,FALSE),0)</f>
        <v>102086.3779800203</v>
      </c>
      <c r="V160" s="19">
        <f>IFERROR(VLOOKUP(A160,'[9]TOTAL M10 par région'!$A$1:$J$375,8,FALSE),0)</f>
        <v>41665.398999999976</v>
      </c>
      <c r="W160" s="19">
        <f>IFERROR(VLOOKUP(A160,'[10]TOTAL M11M12 par région'!$A$1:$J$479,10,FALSE),0)</f>
        <v>75607.673960128435</v>
      </c>
      <c r="X160" s="19">
        <f>IFERROR(VLOOKUP(B160,[11]Feuil1!$A$1:$G$24,7,FALSE),0)</f>
        <v>0</v>
      </c>
      <c r="Y160" s="19"/>
      <c r="Z160" s="19">
        <f>IFERROR(VLOOKUP(A160,'[12]avec LE'!$A$1:$F$22,6,FALSE),0)</f>
        <v>0</v>
      </c>
      <c r="AA160" s="19">
        <f>IFERROR(VLOOKUP(B160,[13]total!$E$20:$F$40,2,FALSE),0)</f>
        <v>0</v>
      </c>
      <c r="AB160" s="19"/>
      <c r="AC160" s="24">
        <f t="shared" si="2"/>
        <v>219359.45094014873</v>
      </c>
    </row>
    <row r="161" spans="1:29" hidden="1" x14ac:dyDescent="0.25">
      <c r="A161" s="27" t="s">
        <v>845</v>
      </c>
      <c r="B161" s="2" t="s">
        <v>846</v>
      </c>
      <c r="C161" s="2" t="s">
        <v>31</v>
      </c>
      <c r="D161" s="2" t="s">
        <v>1051</v>
      </c>
      <c r="E161" s="19">
        <f>IFERROR(VLOOKUP(A161,[1]Montants!$A$1:$W$248,21,FALSE),0)</f>
        <v>0</v>
      </c>
      <c r="F161" s="19">
        <f>IFERROR(VLOOKUP(A161,[2]Feuil1!$A$1:$I$47,8,FALSE),0)</f>
        <v>0</v>
      </c>
      <c r="G161" s="19">
        <f>IFERROR(VLOOKUP(A161,[3]Feuil1!$A$1:$G$47,6,FALSE),0)</f>
        <v>0</v>
      </c>
      <c r="H161" s="19">
        <f>IFERROR(VLOOKUP(B161,[4]Feuil6!$A$23:$B$73,2,FALSE),0)</f>
        <v>0</v>
      </c>
      <c r="I161" s="19">
        <f>IFERROR(VLOOKUP(A161,[5]Feuil1!$A$1:$F$9,5,FALSE),0)</f>
        <v>0</v>
      </c>
      <c r="J161" s="19">
        <f>IFERROR(VLOOKUP(A161,'[6]CRB-ES'!$A$1:$V$382,19,FALSE),0)</f>
        <v>0</v>
      </c>
      <c r="K161" s="19">
        <f>IFERROR(VLOOKUP($A161,[7]Feuil4!$A$23:$L$137,10,FALSE),0)</f>
        <v>0</v>
      </c>
      <c r="L161" s="19">
        <f>IFERROR(VLOOKUP($A161,[7]Feuil4!$A$23:$L$137,9,FALSE),0)</f>
        <v>0</v>
      </c>
      <c r="M161" s="19">
        <f>IFERROR(VLOOKUP($A161,[7]Feuil4!$A$23:$L$137,4,FALSE),0)</f>
        <v>0</v>
      </c>
      <c r="N161" s="19">
        <f>IFERROR(VLOOKUP($A161,[7]Feuil4!$A$23:$L$81,3,FALSE),0)</f>
        <v>0</v>
      </c>
      <c r="O161" s="19">
        <f>IFERROR(VLOOKUP($A161,[7]Feuil4!$A$23:$L$137,2,FALSE),0)</f>
        <v>0</v>
      </c>
      <c r="P161" s="19">
        <f>IFERROR(VLOOKUP($A161,[7]Feuil4!$A$23:$L$81,7,FALSE),0)</f>
        <v>0</v>
      </c>
      <c r="Q161" s="19">
        <f>IFERROR(VLOOKUP($A161,[7]Feuil4!$A$23:$L$137,8,FALSE),0)</f>
        <v>0</v>
      </c>
      <c r="R161" s="19">
        <f>IFERROR(VLOOKUP($A161,[7]Feuil4!$A$23:$L$137,6,FALSE),0)</f>
        <v>0</v>
      </c>
      <c r="S161" s="19">
        <f>IFERROR(VLOOKUP($A161,[7]Feuil4!$A$23:$L$137,5,FALSE),0)</f>
        <v>0</v>
      </c>
      <c r="T161" s="19">
        <v>0</v>
      </c>
      <c r="U161" s="19">
        <f>IFERROR(VLOOKUP(B161,'[8]C1-2017'!$B$1:$Q$475,14,FALSE),0)</f>
        <v>0</v>
      </c>
      <c r="V161" s="19">
        <f>IFERROR(VLOOKUP(A161,'[9]TOTAL M10 par région'!$A$1:$J$375,8,FALSE),0)</f>
        <v>16004.180000000022</v>
      </c>
      <c r="W161" s="19">
        <f>IFERROR(VLOOKUP(A161,'[10]TOTAL M11M12 par région'!$A$1:$J$479,10,FALSE),0)</f>
        <v>27561.780159889775</v>
      </c>
      <c r="X161" s="19">
        <f>IFERROR(VLOOKUP(B161,[11]Feuil1!$A$1:$G$24,7,FALSE),0)</f>
        <v>0</v>
      </c>
      <c r="Y161" s="19"/>
      <c r="Z161" s="19">
        <f>IFERROR(VLOOKUP(A161,'[12]avec LE'!$A$1:$F$22,6,FALSE),0)</f>
        <v>0</v>
      </c>
      <c r="AA161" s="19">
        <f>IFERROR(VLOOKUP(B161,[13]total!$E$20:$F$40,2,FALSE),0)</f>
        <v>0</v>
      </c>
      <c r="AB161" s="19"/>
      <c r="AC161" s="24">
        <f t="shared" si="2"/>
        <v>43565.960159889801</v>
      </c>
    </row>
    <row r="162" spans="1:29" hidden="1" x14ac:dyDescent="0.25">
      <c r="A162" s="2" t="s">
        <v>293</v>
      </c>
      <c r="B162" s="2" t="s">
        <v>294</v>
      </c>
      <c r="C162" s="2" t="s">
        <v>31</v>
      </c>
      <c r="D162" s="2" t="s">
        <v>1051</v>
      </c>
      <c r="E162" s="19">
        <f>IFERROR(VLOOKUP(A162,[1]Montants!$A$1:$W$248,21,FALSE),0)</f>
        <v>0</v>
      </c>
      <c r="F162" s="19">
        <f>IFERROR(VLOOKUP(A162,[2]Feuil1!$A$1:$I$47,8,FALSE),0)</f>
        <v>0</v>
      </c>
      <c r="G162" s="19">
        <f>IFERROR(VLOOKUP(A162,[3]Feuil1!$A$1:$G$47,6,FALSE),0)</f>
        <v>0</v>
      </c>
      <c r="H162" s="19">
        <f>IFERROR(VLOOKUP(B162,[4]Feuil6!$A$23:$B$73,2,FALSE),0)</f>
        <v>0</v>
      </c>
      <c r="I162" s="19">
        <f>IFERROR(VLOOKUP(A162,[5]Feuil1!$A$1:$F$9,5,FALSE),0)</f>
        <v>0</v>
      </c>
      <c r="J162" s="19">
        <f>IFERROR(VLOOKUP(A162,'[6]CRB-ES'!$A$1:$V$382,19,FALSE),0)</f>
        <v>0</v>
      </c>
      <c r="K162" s="19">
        <f>IFERROR(VLOOKUP($A162,[7]Feuil4!$A$23:$L$137,10,FALSE),0)</f>
        <v>0</v>
      </c>
      <c r="L162" s="19">
        <f>IFERROR(VLOOKUP($A162,[7]Feuil4!$A$23:$L$137,9,FALSE),0)</f>
        <v>0</v>
      </c>
      <c r="M162" s="19">
        <f>IFERROR(VLOOKUP($A162,[7]Feuil4!$A$23:$L$137,4,FALSE),0)</f>
        <v>0</v>
      </c>
      <c r="N162" s="19">
        <f>IFERROR(VLOOKUP($A162,[7]Feuil4!$A$23:$L$81,3,FALSE),0)</f>
        <v>0</v>
      </c>
      <c r="O162" s="19">
        <f>IFERROR(VLOOKUP($A162,[7]Feuil4!$A$23:$L$137,2,FALSE),0)</f>
        <v>0</v>
      </c>
      <c r="P162" s="19">
        <f>IFERROR(VLOOKUP($A162,[7]Feuil4!$A$23:$L$81,7,FALSE),0)</f>
        <v>0</v>
      </c>
      <c r="Q162" s="19">
        <f>IFERROR(VLOOKUP($A162,[7]Feuil4!$A$23:$L$137,8,FALSE),0)</f>
        <v>0</v>
      </c>
      <c r="R162" s="19">
        <f>IFERROR(VLOOKUP($A162,[7]Feuil4!$A$23:$L$137,6,FALSE),0)</f>
        <v>0</v>
      </c>
      <c r="S162" s="19">
        <f>IFERROR(VLOOKUP($A162,[7]Feuil4!$A$23:$L$137,5,FALSE),0)</f>
        <v>0</v>
      </c>
      <c r="T162" s="19">
        <v>0</v>
      </c>
      <c r="U162" s="19">
        <f>IFERROR(VLOOKUP(B162,'[8]C1-2017'!$B$1:$Q$475,14,FALSE),0)</f>
        <v>179.52938878700934</v>
      </c>
      <c r="V162" s="19">
        <f>IFERROR(VLOOKUP(A162,'[9]TOTAL M10 par région'!$A$1:$J$375,8,FALSE),0)</f>
        <v>0</v>
      </c>
      <c r="W162" s="19">
        <f>IFERROR(VLOOKUP(A162,'[10]TOTAL M11M12 par région'!$A$1:$J$479,10,FALSE),0)</f>
        <v>39375.644880601751</v>
      </c>
      <c r="X162" s="19">
        <f>IFERROR(VLOOKUP(B162,[11]Feuil1!$A$1:$G$24,7,FALSE),0)</f>
        <v>0</v>
      </c>
      <c r="Y162" s="19"/>
      <c r="Z162" s="19">
        <f>IFERROR(VLOOKUP(A162,'[12]avec LE'!$A$1:$F$22,6,FALSE),0)</f>
        <v>0</v>
      </c>
      <c r="AA162" s="19">
        <f>IFERROR(VLOOKUP(B162,[13]total!$E$20:$F$40,2,FALSE),0)</f>
        <v>0</v>
      </c>
      <c r="AB162" s="19"/>
      <c r="AC162" s="24">
        <f t="shared" si="2"/>
        <v>39555.174269388757</v>
      </c>
    </row>
    <row r="163" spans="1:29" hidden="1" x14ac:dyDescent="0.25">
      <c r="A163" s="27" t="s">
        <v>847</v>
      </c>
      <c r="B163" s="2" t="s">
        <v>848</v>
      </c>
      <c r="C163" s="2" t="s">
        <v>85</v>
      </c>
      <c r="D163" s="2" t="s">
        <v>1051</v>
      </c>
      <c r="E163" s="19">
        <f>IFERROR(VLOOKUP(A163,[1]Montants!$A$1:$W$248,21,FALSE),0)</f>
        <v>0</v>
      </c>
      <c r="F163" s="19">
        <f>IFERROR(VLOOKUP(A163,[2]Feuil1!$A$1:$I$47,8,FALSE),0)</f>
        <v>0</v>
      </c>
      <c r="G163" s="19">
        <f>IFERROR(VLOOKUP(A163,[3]Feuil1!$A$1:$G$47,6,FALSE),0)</f>
        <v>0</v>
      </c>
      <c r="H163" s="19">
        <f>IFERROR(VLOOKUP(B163,[4]Feuil6!$A$23:$B$73,2,FALSE),0)</f>
        <v>0</v>
      </c>
      <c r="I163" s="19">
        <f>IFERROR(VLOOKUP(A163,[5]Feuil1!$A$1:$F$9,5,FALSE),0)</f>
        <v>0</v>
      </c>
      <c r="J163" s="19">
        <f>IFERROR(VLOOKUP(A163,'[6]CRB-ES'!$A$1:$V$382,19,FALSE),0)</f>
        <v>0</v>
      </c>
      <c r="K163" s="19">
        <f>IFERROR(VLOOKUP($A163,[7]Feuil4!$A$23:$L$137,10,FALSE),0)</f>
        <v>0</v>
      </c>
      <c r="L163" s="19">
        <f>IFERROR(VLOOKUP($A163,[7]Feuil4!$A$23:$L$137,9,FALSE),0)</f>
        <v>0</v>
      </c>
      <c r="M163" s="19">
        <f>IFERROR(VLOOKUP($A163,[7]Feuil4!$A$23:$L$137,4,FALSE),0)</f>
        <v>0</v>
      </c>
      <c r="N163" s="19">
        <f>IFERROR(VLOOKUP($A163,[7]Feuil4!$A$23:$L$81,3,FALSE),0)</f>
        <v>0</v>
      </c>
      <c r="O163" s="19">
        <f>IFERROR(VLOOKUP($A163,[7]Feuil4!$A$23:$L$137,2,FALSE),0)</f>
        <v>0</v>
      </c>
      <c r="P163" s="19">
        <f>IFERROR(VLOOKUP($A163,[7]Feuil4!$A$23:$L$81,7,FALSE),0)</f>
        <v>0</v>
      </c>
      <c r="Q163" s="19">
        <f>IFERROR(VLOOKUP($A163,[7]Feuil4!$A$23:$L$137,8,FALSE),0)</f>
        <v>0</v>
      </c>
      <c r="R163" s="19">
        <f>IFERROR(VLOOKUP($A163,[7]Feuil4!$A$23:$L$137,6,FALSE),0)</f>
        <v>0</v>
      </c>
      <c r="S163" s="19">
        <f>IFERROR(VLOOKUP($A163,[7]Feuil4!$A$23:$L$137,5,FALSE),0)</f>
        <v>0</v>
      </c>
      <c r="T163" s="19">
        <v>0</v>
      </c>
      <c r="U163" s="19">
        <f>IFERROR(VLOOKUP(B163,'[8]C1-2017'!$B$1:$Q$475,14,FALSE),0)</f>
        <v>3699</v>
      </c>
      <c r="V163" s="19">
        <f>IFERROR(VLOOKUP(A163,'[9]TOTAL M10 par région'!$A$1:$J$375,8,FALSE),0)</f>
        <v>251992.83000000002</v>
      </c>
      <c r="W163" s="19">
        <f>IFERROR(VLOOKUP(A163,'[10]TOTAL M11M12 par région'!$A$1:$J$479,10,FALSE),0)</f>
        <v>65314.365484378941</v>
      </c>
      <c r="X163" s="19">
        <f>IFERROR(VLOOKUP(B163,[11]Feuil1!$A$1:$G$24,7,FALSE),0)</f>
        <v>0</v>
      </c>
      <c r="Y163" s="19"/>
      <c r="Z163" s="19">
        <f>IFERROR(VLOOKUP(A163,'[12]avec LE'!$A$1:$F$22,6,FALSE),0)</f>
        <v>0</v>
      </c>
      <c r="AA163" s="19">
        <f>IFERROR(VLOOKUP(B163,[13]total!$E$20:$F$40,2,FALSE),0)</f>
        <v>0</v>
      </c>
      <c r="AB163" s="19"/>
      <c r="AC163" s="24">
        <f t="shared" si="2"/>
        <v>321006.19548437896</v>
      </c>
    </row>
    <row r="164" spans="1:29" ht="15" hidden="1" customHeight="1" x14ac:dyDescent="0.25">
      <c r="A164" s="2" t="s">
        <v>297</v>
      </c>
      <c r="B164" s="2" t="s">
        <v>298</v>
      </c>
      <c r="C164" s="2" t="s">
        <v>85</v>
      </c>
      <c r="D164" s="2" t="s">
        <v>1051</v>
      </c>
      <c r="E164" s="19">
        <f>IFERROR(VLOOKUP(A164,[1]Montants!$A$1:$W$248,21,FALSE),0)</f>
        <v>0</v>
      </c>
      <c r="F164" s="19">
        <f>IFERROR(VLOOKUP(A164,[2]Feuil1!$A$1:$I$47,8,FALSE),0)</f>
        <v>0</v>
      </c>
      <c r="G164" s="19">
        <f>IFERROR(VLOOKUP(A164,[3]Feuil1!$A$1:$G$47,6,FALSE),0)</f>
        <v>0</v>
      </c>
      <c r="H164" s="19">
        <f>IFERROR(VLOOKUP(B164,[4]Feuil6!$A$23:$B$73,2,FALSE),0)</f>
        <v>0</v>
      </c>
      <c r="I164" s="19">
        <f>IFERROR(VLOOKUP(A164,[5]Feuil1!$A$1:$F$9,5,FALSE),0)</f>
        <v>0</v>
      </c>
      <c r="J164" s="19">
        <f>IFERROR(VLOOKUP(A164,'[6]CRB-ES'!$A$1:$V$382,19,FALSE),0)</f>
        <v>0</v>
      </c>
      <c r="K164" s="19">
        <f>IFERROR(VLOOKUP($A164,[7]Feuil4!$A$23:$L$137,10,FALSE),0)</f>
        <v>0</v>
      </c>
      <c r="L164" s="19">
        <f>IFERROR(VLOOKUP($A164,[7]Feuil4!$A$23:$L$137,9,FALSE),0)</f>
        <v>0</v>
      </c>
      <c r="M164" s="19">
        <f>IFERROR(VLOOKUP($A164,[7]Feuil4!$A$23:$L$137,4,FALSE),0)</f>
        <v>0</v>
      </c>
      <c r="N164" s="19">
        <f>IFERROR(VLOOKUP($A164,[7]Feuil4!$A$23:$L$81,3,FALSE),0)</f>
        <v>0</v>
      </c>
      <c r="O164" s="19">
        <f>IFERROR(VLOOKUP($A164,[7]Feuil4!$A$23:$L$137,2,FALSE),0)</f>
        <v>0</v>
      </c>
      <c r="P164" s="19">
        <f>IFERROR(VLOOKUP($A164,[7]Feuil4!$A$23:$L$81,7,FALSE),0)</f>
        <v>0</v>
      </c>
      <c r="Q164" s="19">
        <f>IFERROR(VLOOKUP($A164,[7]Feuil4!$A$23:$L$137,8,FALSE),0)</f>
        <v>0</v>
      </c>
      <c r="R164" s="19">
        <f>IFERROR(VLOOKUP($A164,[7]Feuil4!$A$23:$L$137,6,FALSE),0)</f>
        <v>0</v>
      </c>
      <c r="S164" s="19">
        <f>IFERROR(VLOOKUP($A164,[7]Feuil4!$A$23:$L$137,5,FALSE),0)</f>
        <v>0</v>
      </c>
      <c r="T164" s="19">
        <v>0</v>
      </c>
      <c r="U164" s="19">
        <f>IFERROR(VLOOKUP(B164,'[8]C1-2017'!$B$1:$Q$475,14,FALSE),0)</f>
        <v>0</v>
      </c>
      <c r="V164" s="19">
        <f>IFERROR(VLOOKUP(A164,'[9]TOTAL M10 par région'!$A$1:$J$375,8,FALSE),0)</f>
        <v>0</v>
      </c>
      <c r="W164" s="19">
        <f>IFERROR(VLOOKUP(A164,'[10]TOTAL M11M12 par région'!$A$1:$J$479,10,FALSE),0)</f>
        <v>0</v>
      </c>
      <c r="X164" s="19">
        <f>IFERROR(VLOOKUP(B164,[11]Feuil1!$A$1:$G$24,7,FALSE),0)</f>
        <v>0</v>
      </c>
      <c r="Y164" s="19"/>
      <c r="Z164" s="19">
        <f>IFERROR(VLOOKUP(A164,'[12]avec LE'!$A$1:$F$22,6,FALSE),0)</f>
        <v>0</v>
      </c>
      <c r="AA164" s="19">
        <f>IFERROR(VLOOKUP(B164,[13]total!$E$20:$F$40,2,FALSE),0)</f>
        <v>0</v>
      </c>
      <c r="AB164" s="19"/>
      <c r="AC164" s="24">
        <f t="shared" si="2"/>
        <v>0</v>
      </c>
    </row>
    <row r="165" spans="1:29" hidden="1" x14ac:dyDescent="0.25">
      <c r="A165" s="39" t="s">
        <v>1299</v>
      </c>
      <c r="B165" s="2" t="s">
        <v>1300</v>
      </c>
      <c r="C165" s="2" t="s">
        <v>85</v>
      </c>
      <c r="D165" s="2" t="s">
        <v>1051</v>
      </c>
      <c r="E165" s="19">
        <f>IFERROR(VLOOKUP(A165,[1]Montants!$A$1:$W$248,21,FALSE),0)</f>
        <v>0</v>
      </c>
      <c r="F165" s="19">
        <f>IFERROR(VLOOKUP(A165,[2]Feuil1!$A$1:$I$47,8,FALSE),0)</f>
        <v>0</v>
      </c>
      <c r="G165" s="19">
        <f>IFERROR(VLOOKUP(A165,[3]Feuil1!$A$1:$G$47,6,FALSE),0)</f>
        <v>0</v>
      </c>
      <c r="H165" s="19">
        <f>IFERROR(VLOOKUP(B165,[4]Feuil6!$A$23:$B$73,2,FALSE),0)</f>
        <v>0</v>
      </c>
      <c r="I165" s="19">
        <f>IFERROR(VLOOKUP(A165,[5]Feuil1!$A$1:$F$9,5,FALSE),0)</f>
        <v>0</v>
      </c>
      <c r="J165" s="19">
        <f>IFERROR(VLOOKUP(A165,'[6]CRB-ES'!$A$1:$V$382,19,FALSE),0)</f>
        <v>0</v>
      </c>
      <c r="K165" s="19">
        <f>IFERROR(VLOOKUP($A165,[7]Feuil4!$A$23:$L$137,10,FALSE),0)</f>
        <v>0</v>
      </c>
      <c r="L165" s="19">
        <f>IFERROR(VLOOKUP($A165,[7]Feuil4!$A$23:$L$137,9,FALSE),0)</f>
        <v>0</v>
      </c>
      <c r="M165" s="19">
        <f>IFERROR(VLOOKUP($A165,[7]Feuil4!$A$23:$L$137,4,FALSE),0)</f>
        <v>0</v>
      </c>
      <c r="N165" s="19">
        <f>IFERROR(VLOOKUP($A165,[7]Feuil4!$A$23:$L$81,3,FALSE),0)</f>
        <v>0</v>
      </c>
      <c r="O165" s="19">
        <f>IFERROR(VLOOKUP($A165,[7]Feuil4!$A$23:$L$137,2,FALSE),0)</f>
        <v>0</v>
      </c>
      <c r="P165" s="19">
        <f>IFERROR(VLOOKUP($A165,[7]Feuil4!$A$23:$L$81,7,FALSE),0)</f>
        <v>0</v>
      </c>
      <c r="Q165" s="19">
        <f>IFERROR(VLOOKUP($A165,[7]Feuil4!$A$23:$L$137,8,FALSE),0)</f>
        <v>0</v>
      </c>
      <c r="R165" s="19">
        <f>IFERROR(VLOOKUP($A165,[7]Feuil4!$A$23:$L$137,6,FALSE),0)</f>
        <v>0</v>
      </c>
      <c r="S165" s="19">
        <f>IFERROR(VLOOKUP($A165,[7]Feuil4!$A$23:$L$137,5,FALSE),0)</f>
        <v>0</v>
      </c>
      <c r="T165" s="19">
        <v>0</v>
      </c>
      <c r="U165" s="19">
        <f>IFERROR(VLOOKUP(B165,'[8]C1-2017'!$B$1:$Q$475,14,FALSE),0)</f>
        <v>0</v>
      </c>
      <c r="V165" s="19">
        <f>IFERROR(VLOOKUP(A165,'[9]TOTAL M10 par région'!$A$1:$J$375,8,FALSE),0)</f>
        <v>0</v>
      </c>
      <c r="W165" s="19">
        <f>IFERROR(VLOOKUP(A165,'[10]TOTAL M11M12 par région'!$A$1:$J$479,10,FALSE),0)</f>
        <v>2416.7062466401076</v>
      </c>
      <c r="X165" s="19">
        <f>IFERROR(VLOOKUP(B165,[11]Feuil1!$A$1:$G$24,7,FALSE),0)</f>
        <v>0</v>
      </c>
      <c r="Y165" s="19"/>
      <c r="Z165" s="19">
        <f>IFERROR(VLOOKUP(A165,'[12]avec LE'!$A$1:$F$22,6,FALSE),0)</f>
        <v>0</v>
      </c>
      <c r="AA165" s="19">
        <f>IFERROR(VLOOKUP(B165,[13]total!$E$20:$F$40,2,FALSE),0)</f>
        <v>0</v>
      </c>
      <c r="AB165" s="19"/>
      <c r="AC165" s="24">
        <f t="shared" si="2"/>
        <v>2416.7062466401076</v>
      </c>
    </row>
    <row r="166" spans="1:29" hidden="1" x14ac:dyDescent="0.25">
      <c r="A166" s="2" t="s">
        <v>291</v>
      </c>
      <c r="B166" s="2" t="s">
        <v>292</v>
      </c>
      <c r="C166" s="2" t="s">
        <v>25</v>
      </c>
      <c r="D166" s="2" t="s">
        <v>1051</v>
      </c>
      <c r="E166" s="19">
        <f>IFERROR(VLOOKUP(A166,[1]Montants!$A$1:$W$248,21,FALSE),0)</f>
        <v>3818891.9871994616</v>
      </c>
      <c r="F166" s="19">
        <f>IFERROR(VLOOKUP(A166,[2]Feuil1!$A$1:$I$47,8,FALSE),0)</f>
        <v>0</v>
      </c>
      <c r="G166" s="19">
        <f>IFERROR(VLOOKUP(A166,[3]Feuil1!$A$1:$G$47,6,FALSE),0)</f>
        <v>0</v>
      </c>
      <c r="H166" s="19">
        <f>IFERROR(VLOOKUP(B166,[4]Feuil6!$A$23:$B$73,2,FALSE),0)</f>
        <v>0</v>
      </c>
      <c r="I166" s="19">
        <f>IFERROR(VLOOKUP(A166,[5]Feuil1!$A$1:$F$9,5,FALSE),0)</f>
        <v>0</v>
      </c>
      <c r="J166" s="19">
        <f>IFERROR(VLOOKUP(A166,'[6]CRB-ES'!$A$1:$V$382,19,FALSE),0)</f>
        <v>0</v>
      </c>
      <c r="K166" s="19">
        <f>IFERROR(VLOOKUP($A166,[7]Feuil4!$A$23:$L$137,10,FALSE),0)</f>
        <v>0</v>
      </c>
      <c r="L166" s="19">
        <f>IFERROR(VLOOKUP($A166,[7]Feuil4!$A$23:$L$137,9,FALSE),0)</f>
        <v>0</v>
      </c>
      <c r="M166" s="19">
        <f>IFERROR(VLOOKUP($A166,[7]Feuil4!$A$23:$L$137,4,FALSE),0)</f>
        <v>0</v>
      </c>
      <c r="N166" s="19">
        <f>IFERROR(VLOOKUP($A166,[7]Feuil4!$A$23:$L$81,3,FALSE),0)</f>
        <v>0</v>
      </c>
      <c r="O166" s="19">
        <f>IFERROR(VLOOKUP($A166,[7]Feuil4!$A$23:$L$137,2,FALSE),0)</f>
        <v>0</v>
      </c>
      <c r="P166" s="19">
        <f>IFERROR(VLOOKUP($A166,[7]Feuil4!$A$23:$L$81,7,FALSE),0)</f>
        <v>0</v>
      </c>
      <c r="Q166" s="19">
        <f>IFERROR(VLOOKUP($A166,[7]Feuil4!$A$23:$L$137,8,FALSE),0)</f>
        <v>0</v>
      </c>
      <c r="R166" s="19">
        <f>IFERROR(VLOOKUP($A166,[7]Feuil4!$A$23:$L$137,6,FALSE),0)</f>
        <v>0</v>
      </c>
      <c r="S166" s="19">
        <f>IFERROR(VLOOKUP($A166,[7]Feuil4!$A$23:$L$137,5,FALSE),0)</f>
        <v>0</v>
      </c>
      <c r="T166" s="19">
        <v>0</v>
      </c>
      <c r="U166" s="19">
        <f>IFERROR(VLOOKUP(B166,'[8]C1-2017'!$B$1:$Q$475,14,FALSE),0)</f>
        <v>1043142.4169544203</v>
      </c>
      <c r="V166" s="19">
        <f>IFERROR(VLOOKUP(A166,'[9]TOTAL M10 par région'!$A$1:$J$375,8,FALSE),0)</f>
        <v>94757.560000000056</v>
      </c>
      <c r="W166" s="19">
        <f>IFERROR(VLOOKUP(A166,'[10]TOTAL M11M12 par région'!$A$1:$J$479,10,FALSE),0)</f>
        <v>643411.31539868622</v>
      </c>
      <c r="X166" s="19">
        <f>IFERROR(VLOOKUP(B166,[11]Feuil1!$A$1:$G$24,7,FALSE),0)</f>
        <v>0</v>
      </c>
      <c r="Y166" s="19"/>
      <c r="Z166" s="19">
        <f>IFERROR(VLOOKUP(A166,'[12]avec LE'!$A$1:$F$22,6,FALSE),0)</f>
        <v>0</v>
      </c>
      <c r="AA166" s="19">
        <f>IFERROR(VLOOKUP(B166,[13]total!$E$20:$F$40,2,FALSE),0)</f>
        <v>0</v>
      </c>
      <c r="AB166" s="19"/>
      <c r="AC166" s="24">
        <f t="shared" si="2"/>
        <v>5600203.2795525687</v>
      </c>
    </row>
    <row r="167" spans="1:29" hidden="1" x14ac:dyDescent="0.25">
      <c r="A167" s="27" t="s">
        <v>273</v>
      </c>
      <c r="B167" s="2" t="s">
        <v>274</v>
      </c>
      <c r="C167" s="2" t="s">
        <v>31</v>
      </c>
      <c r="D167" s="2" t="s">
        <v>1051</v>
      </c>
      <c r="E167" s="19">
        <f>IFERROR(VLOOKUP(A167,[1]Montants!$A$1:$W$248,21,FALSE),0)</f>
        <v>0</v>
      </c>
      <c r="F167" s="19">
        <f>IFERROR(VLOOKUP(A167,[2]Feuil1!$A$1:$I$47,8,FALSE),0)</f>
        <v>0</v>
      </c>
      <c r="G167" s="19">
        <f>IFERROR(VLOOKUP(A167,[3]Feuil1!$A$1:$G$47,6,FALSE),0)</f>
        <v>0</v>
      </c>
      <c r="H167" s="19">
        <f>IFERROR(VLOOKUP(B167,[4]Feuil6!$A$23:$B$73,2,FALSE),0)</f>
        <v>0</v>
      </c>
      <c r="I167" s="19">
        <f>IFERROR(VLOOKUP(A167,[5]Feuil1!$A$1:$F$9,5,FALSE),0)</f>
        <v>0</v>
      </c>
      <c r="J167" s="19">
        <f>IFERROR(VLOOKUP(A167,'[6]CRB-ES'!$A$1:$V$382,19,FALSE),0)</f>
        <v>0</v>
      </c>
      <c r="K167" s="19">
        <f>IFERROR(VLOOKUP($A167,[7]Feuil4!$A$23:$L$137,10,FALSE),0)</f>
        <v>0</v>
      </c>
      <c r="L167" s="19">
        <f>IFERROR(VLOOKUP($A167,[7]Feuil4!$A$23:$L$137,9,FALSE),0)</f>
        <v>0</v>
      </c>
      <c r="M167" s="19">
        <f>IFERROR(VLOOKUP($A167,[7]Feuil4!$A$23:$L$137,4,FALSE),0)</f>
        <v>0</v>
      </c>
      <c r="N167" s="19">
        <f>IFERROR(VLOOKUP($A167,[7]Feuil4!$A$23:$L$81,3,FALSE),0)</f>
        <v>0</v>
      </c>
      <c r="O167" s="19">
        <f>IFERROR(VLOOKUP($A167,[7]Feuil4!$A$23:$L$137,2,FALSE),0)</f>
        <v>0</v>
      </c>
      <c r="P167" s="19">
        <f>IFERROR(VLOOKUP($A167,[7]Feuil4!$A$23:$L$81,7,FALSE),0)</f>
        <v>0</v>
      </c>
      <c r="Q167" s="19">
        <f>IFERROR(VLOOKUP($A167,[7]Feuil4!$A$23:$L$137,8,FALSE),0)</f>
        <v>0</v>
      </c>
      <c r="R167" s="19">
        <f>IFERROR(VLOOKUP($A167,[7]Feuil4!$A$23:$L$137,6,FALSE),0)</f>
        <v>0</v>
      </c>
      <c r="S167" s="19">
        <f>IFERROR(VLOOKUP($A167,[7]Feuil4!$A$23:$L$137,5,FALSE),0)</f>
        <v>0</v>
      </c>
      <c r="T167" s="19">
        <v>0</v>
      </c>
      <c r="U167" s="19">
        <f>IFERROR(VLOOKUP(B167,'[8]C1-2017'!$B$1:$Q$475,14,FALSE),0)</f>
        <v>10815.346808584171</v>
      </c>
      <c r="V167" s="19">
        <f>IFERROR(VLOOKUP(A167,'[9]TOTAL M10 par région'!$A$1:$J$375,8,FALSE),0)</f>
        <v>40506.630000000005</v>
      </c>
      <c r="W167" s="19">
        <f>IFERROR(VLOOKUP(A167,'[10]TOTAL M11M12 par région'!$A$1:$J$479,10,FALSE),0)</f>
        <v>93994.699712823276</v>
      </c>
      <c r="X167" s="19">
        <f>IFERROR(VLOOKUP(B167,[11]Feuil1!$A$1:$G$24,7,FALSE),0)</f>
        <v>0</v>
      </c>
      <c r="Y167" s="19"/>
      <c r="Z167" s="19">
        <f>IFERROR(VLOOKUP(A167,'[12]avec LE'!$A$1:$F$22,6,FALSE),0)</f>
        <v>0</v>
      </c>
      <c r="AA167" s="19">
        <f>IFERROR(VLOOKUP(B167,[13]total!$E$20:$F$40,2,FALSE),0)</f>
        <v>0</v>
      </c>
      <c r="AB167" s="19"/>
      <c r="AC167" s="24">
        <f t="shared" si="2"/>
        <v>145316.67652140744</v>
      </c>
    </row>
    <row r="168" spans="1:29" hidden="1" x14ac:dyDescent="0.25">
      <c r="A168" s="2" t="s">
        <v>303</v>
      </c>
      <c r="B168" s="2" t="s">
        <v>304</v>
      </c>
      <c r="C168" s="2" t="s">
        <v>85</v>
      </c>
      <c r="D168" s="2" t="s">
        <v>1051</v>
      </c>
      <c r="E168" s="19">
        <f>IFERROR(VLOOKUP(A168,[1]Montants!$A$1:$W$248,21,FALSE),0)</f>
        <v>0</v>
      </c>
      <c r="F168" s="19">
        <f>IFERROR(VLOOKUP(A168,[2]Feuil1!$A$1:$I$47,8,FALSE),0)</f>
        <v>0</v>
      </c>
      <c r="G168" s="19">
        <f>IFERROR(VLOOKUP(A168,[3]Feuil1!$A$1:$G$47,6,FALSE),0)</f>
        <v>0</v>
      </c>
      <c r="H168" s="19">
        <f>IFERROR(VLOOKUP(B168,[4]Feuil6!$A$23:$B$73,2,FALSE),0)</f>
        <v>0</v>
      </c>
      <c r="I168" s="19">
        <f>IFERROR(VLOOKUP(A168,[5]Feuil1!$A$1:$F$9,5,FALSE),0)</f>
        <v>0</v>
      </c>
      <c r="J168" s="19">
        <f>IFERROR(VLOOKUP(A168,'[6]CRB-ES'!$A$1:$V$382,19,FALSE),0)</f>
        <v>0</v>
      </c>
      <c r="K168" s="19">
        <f>IFERROR(VLOOKUP($A168,[7]Feuil4!$A$23:$L$137,10,FALSE),0)</f>
        <v>0</v>
      </c>
      <c r="L168" s="19">
        <f>IFERROR(VLOOKUP($A168,[7]Feuil4!$A$23:$L$137,9,FALSE),0)</f>
        <v>0</v>
      </c>
      <c r="M168" s="19">
        <f>IFERROR(VLOOKUP($A168,[7]Feuil4!$A$23:$L$137,4,FALSE),0)</f>
        <v>0</v>
      </c>
      <c r="N168" s="19">
        <f>IFERROR(VLOOKUP($A168,[7]Feuil4!$A$23:$L$81,3,FALSE),0)</f>
        <v>0</v>
      </c>
      <c r="O168" s="19">
        <f>IFERROR(VLOOKUP($A168,[7]Feuil4!$A$23:$L$137,2,FALSE),0)</f>
        <v>0</v>
      </c>
      <c r="P168" s="19">
        <f>IFERROR(VLOOKUP($A168,[7]Feuil4!$A$23:$L$81,7,FALSE),0)</f>
        <v>0</v>
      </c>
      <c r="Q168" s="19">
        <f>IFERROR(VLOOKUP($A168,[7]Feuil4!$A$23:$L$137,8,FALSE),0)</f>
        <v>0</v>
      </c>
      <c r="R168" s="19">
        <f>IFERROR(VLOOKUP($A168,[7]Feuil4!$A$23:$L$137,6,FALSE),0)</f>
        <v>0</v>
      </c>
      <c r="S168" s="19">
        <f>IFERROR(VLOOKUP($A168,[7]Feuil4!$A$23:$L$137,5,FALSE),0)</f>
        <v>0</v>
      </c>
      <c r="T168" s="19">
        <v>0</v>
      </c>
      <c r="U168" s="19">
        <f>IFERROR(VLOOKUP(B168,'[8]C1-2017'!$B$1:$Q$475,14,FALSE),0)</f>
        <v>0</v>
      </c>
      <c r="V168" s="19">
        <f>IFERROR(VLOOKUP(A168,'[9]TOTAL M10 par région'!$A$1:$J$375,8,FALSE),0)</f>
        <v>25897.710000000006</v>
      </c>
      <c r="W168" s="19">
        <f>IFERROR(VLOOKUP(A168,'[10]TOTAL M11M12 par région'!$A$1:$J$479,10,FALSE),0)</f>
        <v>31255.229484392807</v>
      </c>
      <c r="X168" s="19">
        <f>IFERROR(VLOOKUP(B168,[11]Feuil1!$A$1:$G$24,7,FALSE),0)</f>
        <v>0</v>
      </c>
      <c r="Y168" s="19"/>
      <c r="Z168" s="19">
        <f>IFERROR(VLOOKUP(A168,'[12]avec LE'!$A$1:$F$22,6,FALSE),0)</f>
        <v>0</v>
      </c>
      <c r="AA168" s="19">
        <f>IFERROR(VLOOKUP(B168,[13]total!$E$20:$F$40,2,FALSE),0)</f>
        <v>0</v>
      </c>
      <c r="AB168" s="19"/>
      <c r="AC168" s="24">
        <f t="shared" si="2"/>
        <v>57152.939484392817</v>
      </c>
    </row>
    <row r="169" spans="1:29" hidden="1" x14ac:dyDescent="0.25">
      <c r="A169" s="2">
        <v>450000245</v>
      </c>
      <c r="B169" s="2" t="s">
        <v>1220</v>
      </c>
      <c r="C169" s="2" t="s">
        <v>85</v>
      </c>
      <c r="D169" s="2" t="s">
        <v>1051</v>
      </c>
      <c r="E169" s="19">
        <f>IFERROR(VLOOKUP(A169,[1]Montants!$A$1:$W$248,21,FALSE),0)</f>
        <v>0</v>
      </c>
      <c r="F169" s="19">
        <f>IFERROR(VLOOKUP(A169,[2]Feuil1!$A$1:$I$47,8,FALSE),0)</f>
        <v>0</v>
      </c>
      <c r="G169" s="19">
        <f>IFERROR(VLOOKUP(A169,[3]Feuil1!$A$1:$G$47,6,FALSE),0)</f>
        <v>0</v>
      </c>
      <c r="H169" s="19">
        <f>IFERROR(VLOOKUP(B169,[4]Feuil6!$A$23:$B$73,2,FALSE),0)</f>
        <v>0</v>
      </c>
      <c r="I169" s="19">
        <f>IFERROR(VLOOKUP(A169,[5]Feuil1!$A$1:$F$9,5,FALSE),0)</f>
        <v>0</v>
      </c>
      <c r="J169" s="19">
        <f>IFERROR(VLOOKUP(A169,'[6]CRB-ES'!$A$1:$V$382,19,FALSE),0)</f>
        <v>0</v>
      </c>
      <c r="K169" s="19">
        <f>IFERROR(VLOOKUP($A169,[7]Feuil4!$A$23:$L$137,10,FALSE),0)</f>
        <v>0</v>
      </c>
      <c r="L169" s="19">
        <f>IFERROR(VLOOKUP($A169,[7]Feuil4!$A$23:$L$137,9,FALSE),0)</f>
        <v>0</v>
      </c>
      <c r="M169" s="19">
        <f>IFERROR(VLOOKUP($A169,[7]Feuil4!$A$23:$L$137,4,FALSE),0)</f>
        <v>0</v>
      </c>
      <c r="N169" s="19">
        <f>IFERROR(VLOOKUP($A169,[7]Feuil4!$A$23:$L$81,3,FALSE),0)</f>
        <v>0</v>
      </c>
      <c r="O169" s="19">
        <f>IFERROR(VLOOKUP($A169,[7]Feuil4!$A$23:$L$137,2,FALSE),0)</f>
        <v>0</v>
      </c>
      <c r="P169" s="19">
        <f>IFERROR(VLOOKUP($A169,[7]Feuil4!$A$23:$L$81,7,FALSE),0)</f>
        <v>0</v>
      </c>
      <c r="Q169" s="19">
        <f>IFERROR(VLOOKUP($A169,[7]Feuil4!$A$23:$L$137,8,FALSE),0)</f>
        <v>0</v>
      </c>
      <c r="R169" s="19">
        <f>IFERROR(VLOOKUP($A169,[7]Feuil4!$A$23:$L$137,6,FALSE),0)</f>
        <v>0</v>
      </c>
      <c r="S169" s="19">
        <f>IFERROR(VLOOKUP($A169,[7]Feuil4!$A$23:$L$137,5,FALSE),0)</f>
        <v>0</v>
      </c>
      <c r="T169" s="19">
        <v>0</v>
      </c>
      <c r="U169" s="19">
        <f>IFERROR(VLOOKUP(B169,'[8]C1-2017'!$B$1:$Q$475,14,FALSE),0)</f>
        <v>6473.25</v>
      </c>
      <c r="V169" s="19">
        <f>IFERROR(VLOOKUP(A169,'[9]TOTAL M10 par région'!$A$1:$J$375,8,FALSE),0)</f>
        <v>0</v>
      </c>
      <c r="W169" s="19">
        <f>IFERROR(VLOOKUP(A169,'[10]TOTAL M11M12 par région'!$A$1:$J$479,10,FALSE),0)</f>
        <v>0</v>
      </c>
      <c r="X169" s="19">
        <f>IFERROR(VLOOKUP(B169,[11]Feuil1!$A$1:$G$24,7,FALSE),0)</f>
        <v>0</v>
      </c>
      <c r="Y169" s="19"/>
      <c r="Z169" s="19">
        <f>IFERROR(VLOOKUP(A169,'[12]avec LE'!$A$1:$F$22,6,FALSE),0)</f>
        <v>0</v>
      </c>
      <c r="AA169" s="19">
        <f>IFERROR(VLOOKUP(B169,[13]total!$E$20:$F$40,2,FALSE),0)</f>
        <v>0</v>
      </c>
      <c r="AB169" s="19"/>
      <c r="AC169" s="24">
        <f t="shared" si="2"/>
        <v>6473.25</v>
      </c>
    </row>
    <row r="170" spans="1:29" hidden="1" x14ac:dyDescent="0.25">
      <c r="A170" s="2" t="s">
        <v>305</v>
      </c>
      <c r="B170" s="2" t="s">
        <v>306</v>
      </c>
      <c r="C170" s="2" t="s">
        <v>31</v>
      </c>
      <c r="D170" s="2" t="s">
        <v>307</v>
      </c>
      <c r="E170" s="19">
        <f>IFERROR(VLOOKUP(A170,[1]Montants!$A$1:$W$248,21,FALSE),0)</f>
        <v>0</v>
      </c>
      <c r="F170" s="19">
        <f>IFERROR(VLOOKUP(A170,[2]Feuil1!$A$1:$I$47,8,FALSE),0)</f>
        <v>0</v>
      </c>
      <c r="G170" s="19">
        <f>IFERROR(VLOOKUP(A170,[3]Feuil1!$A$1:$G$47,6,FALSE),0)</f>
        <v>0</v>
      </c>
      <c r="H170" s="19">
        <f>IFERROR(VLOOKUP(B170,[4]Feuil6!$A$23:$B$73,2,FALSE),0)</f>
        <v>0</v>
      </c>
      <c r="I170" s="19">
        <f>IFERROR(VLOOKUP(A170,[5]Feuil1!$A$1:$F$9,5,FALSE),0)</f>
        <v>0</v>
      </c>
      <c r="J170" s="19">
        <f>IFERROR(VLOOKUP(A170,'[6]CRB-ES'!$A$1:$V$382,19,FALSE),0)</f>
        <v>0</v>
      </c>
      <c r="K170" s="19">
        <f>IFERROR(VLOOKUP($A170,[7]Feuil4!$A$23:$L$137,10,FALSE),0)</f>
        <v>0</v>
      </c>
      <c r="L170" s="19">
        <f>IFERROR(VLOOKUP($A170,[7]Feuil4!$A$23:$L$137,9,FALSE),0)</f>
        <v>0</v>
      </c>
      <c r="M170" s="19">
        <f>IFERROR(VLOOKUP($A170,[7]Feuil4!$A$23:$L$137,4,FALSE),0)</f>
        <v>0</v>
      </c>
      <c r="N170" s="19">
        <f>IFERROR(VLOOKUP($A170,[7]Feuil4!$A$23:$L$81,3,FALSE),0)</f>
        <v>0</v>
      </c>
      <c r="O170" s="19">
        <f>IFERROR(VLOOKUP($A170,[7]Feuil4!$A$23:$L$137,2,FALSE),0)</f>
        <v>0</v>
      </c>
      <c r="P170" s="19">
        <f>IFERROR(VLOOKUP($A170,[7]Feuil4!$A$23:$L$81,7,FALSE),0)</f>
        <v>0</v>
      </c>
      <c r="Q170" s="19">
        <f>IFERROR(VLOOKUP($A170,[7]Feuil4!$A$23:$L$137,8,FALSE),0)</f>
        <v>0</v>
      </c>
      <c r="R170" s="19">
        <f>IFERROR(VLOOKUP($A170,[7]Feuil4!$A$23:$L$137,6,FALSE),0)</f>
        <v>0</v>
      </c>
      <c r="S170" s="19">
        <f>IFERROR(VLOOKUP($A170,[7]Feuil4!$A$23:$L$137,5,FALSE),0)</f>
        <v>0</v>
      </c>
      <c r="T170" s="19">
        <v>0</v>
      </c>
      <c r="U170" s="19">
        <f>IFERROR(VLOOKUP(B170,'[8]C1-2017'!$B$1:$Q$475,14,FALSE),0)</f>
        <v>248.85842167446083</v>
      </c>
      <c r="V170" s="19">
        <f>IFERROR(VLOOKUP(A170,'[9]TOTAL M10 par région'!$A$1:$J$375,8,FALSE),0)</f>
        <v>0</v>
      </c>
      <c r="W170" s="19">
        <f>IFERROR(VLOOKUP(A170,'[10]TOTAL M11M12 par région'!$A$1:$J$479,10,FALSE),0)</f>
        <v>36250.59369960161</v>
      </c>
      <c r="X170" s="19">
        <f>IFERROR(VLOOKUP(B170,[11]Feuil1!$A$1:$G$24,7,FALSE),0)</f>
        <v>0</v>
      </c>
      <c r="Y170" s="19"/>
      <c r="Z170" s="19">
        <f>IFERROR(VLOOKUP(A170,'[12]avec LE'!$A$1:$F$22,6,FALSE),0)</f>
        <v>0</v>
      </c>
      <c r="AA170" s="19">
        <f>IFERROR(VLOOKUP(B170,[13]total!$E$20:$F$40,2,FALSE),0)</f>
        <v>0</v>
      </c>
      <c r="AB170" s="19"/>
      <c r="AC170" s="24">
        <f t="shared" si="2"/>
        <v>36499.452121276074</v>
      </c>
    </row>
    <row r="171" spans="1:29" hidden="1" x14ac:dyDescent="0.25">
      <c r="A171" s="27" t="s">
        <v>308</v>
      </c>
      <c r="B171" s="18" t="s">
        <v>309</v>
      </c>
      <c r="C171" s="2" t="s">
        <v>31</v>
      </c>
      <c r="D171" s="2" t="s">
        <v>307</v>
      </c>
      <c r="E171" s="19">
        <f>IFERROR(VLOOKUP(A171,[1]Montants!$A$1:$W$248,21,FALSE),0)</f>
        <v>0</v>
      </c>
      <c r="F171" s="19">
        <f>IFERROR(VLOOKUP(A171,[2]Feuil1!$A$1:$I$47,8,FALSE),0)</f>
        <v>0</v>
      </c>
      <c r="G171" s="19">
        <f>IFERROR(VLOOKUP(A171,[3]Feuil1!$A$1:$G$47,6,FALSE),0)</f>
        <v>0</v>
      </c>
      <c r="H171" s="19">
        <f>IFERROR(VLOOKUP(B171,[4]Feuil6!$A$23:$B$73,2,FALSE),0)</f>
        <v>0</v>
      </c>
      <c r="I171" s="19">
        <f>IFERROR(VLOOKUP(A171,[5]Feuil1!$A$1:$F$9,5,FALSE),0)</f>
        <v>0</v>
      </c>
      <c r="J171" s="19">
        <f>IFERROR(VLOOKUP(A171,'[6]CRB-ES'!$A$1:$V$382,19,FALSE),0)</f>
        <v>0</v>
      </c>
      <c r="K171" s="19">
        <f>IFERROR(VLOOKUP($A171,[7]Feuil4!$A$23:$L$137,10,FALSE),0)</f>
        <v>0</v>
      </c>
      <c r="L171" s="19">
        <f>IFERROR(VLOOKUP($A171,[7]Feuil4!$A$23:$L$137,9,FALSE),0)</f>
        <v>0</v>
      </c>
      <c r="M171" s="19">
        <f>IFERROR(VLOOKUP($A171,[7]Feuil4!$A$23:$L$137,4,FALSE),0)</f>
        <v>0</v>
      </c>
      <c r="N171" s="19">
        <f>IFERROR(VLOOKUP($A171,[7]Feuil4!$A$23:$L$81,3,FALSE),0)</f>
        <v>0</v>
      </c>
      <c r="O171" s="19">
        <f>IFERROR(VLOOKUP($A171,[7]Feuil4!$A$23:$L$137,2,FALSE),0)</f>
        <v>0</v>
      </c>
      <c r="P171" s="19">
        <f>IFERROR(VLOOKUP($A171,[7]Feuil4!$A$23:$L$81,7,FALSE),0)</f>
        <v>0</v>
      </c>
      <c r="Q171" s="19">
        <f>IFERROR(VLOOKUP($A171,[7]Feuil4!$A$23:$L$137,8,FALSE),0)</f>
        <v>0</v>
      </c>
      <c r="R171" s="19">
        <f>IFERROR(VLOOKUP($A171,[7]Feuil4!$A$23:$L$137,6,FALSE),0)</f>
        <v>0</v>
      </c>
      <c r="S171" s="19">
        <f>IFERROR(VLOOKUP($A171,[7]Feuil4!$A$23:$L$137,5,FALSE),0)</f>
        <v>0</v>
      </c>
      <c r="T171" s="19">
        <v>0</v>
      </c>
      <c r="U171" s="19">
        <f>IFERROR(VLOOKUP(B171,'[8]C1-2017'!$B$1:$Q$475,14,FALSE),0)</f>
        <v>0</v>
      </c>
      <c r="V171" s="19">
        <f>IFERROR(VLOOKUP(A171,'[9]TOTAL M10 par région'!$A$1:$J$375,8,FALSE),0)</f>
        <v>70552.29800000001</v>
      </c>
      <c r="W171" s="19">
        <f>IFERROR(VLOOKUP(A171,'[10]TOTAL M11M12 par région'!$A$1:$J$479,10,FALSE),0)</f>
        <v>180540.71719865882</v>
      </c>
      <c r="X171" s="19">
        <f>IFERROR(VLOOKUP(B171,[11]Feuil1!$A$1:$G$24,7,FALSE),0)</f>
        <v>0</v>
      </c>
      <c r="Y171" s="19"/>
      <c r="Z171" s="19">
        <f>IFERROR(VLOOKUP(A171,'[12]avec LE'!$A$1:$F$22,6,FALSE),0)</f>
        <v>0</v>
      </c>
      <c r="AA171" s="19">
        <f>IFERROR(VLOOKUP(B171,[13]total!$E$20:$F$40,2,FALSE),0)</f>
        <v>0</v>
      </c>
      <c r="AB171" s="19"/>
      <c r="AC171" s="24">
        <f t="shared" si="2"/>
        <v>251093.01519865883</v>
      </c>
    </row>
    <row r="172" spans="1:29" hidden="1" x14ac:dyDescent="0.25">
      <c r="A172" s="27" t="s">
        <v>851</v>
      </c>
      <c r="B172" s="2" t="s">
        <v>1053</v>
      </c>
      <c r="C172" s="2" t="s">
        <v>31</v>
      </c>
      <c r="D172" s="2" t="s">
        <v>307</v>
      </c>
      <c r="E172" s="19">
        <f>IFERROR(VLOOKUP(A172,[1]Montants!$A$1:$W$248,21,FALSE),0)</f>
        <v>0</v>
      </c>
      <c r="F172" s="19">
        <f>IFERROR(VLOOKUP(A172,[2]Feuil1!$A$1:$I$47,8,FALSE),0)</f>
        <v>0</v>
      </c>
      <c r="G172" s="19">
        <f>IFERROR(VLOOKUP(A172,[3]Feuil1!$A$1:$G$47,6,FALSE),0)</f>
        <v>0</v>
      </c>
      <c r="H172" s="19">
        <f>IFERROR(VLOOKUP(B172,[4]Feuil6!$A$23:$B$73,2,FALSE),0)</f>
        <v>0</v>
      </c>
      <c r="I172" s="19">
        <f>IFERROR(VLOOKUP(A172,[5]Feuil1!$A$1:$F$9,5,FALSE),0)</f>
        <v>0</v>
      </c>
      <c r="J172" s="19">
        <f>IFERROR(VLOOKUP(A172,'[6]CRB-ES'!$A$1:$V$382,19,FALSE),0)</f>
        <v>0</v>
      </c>
      <c r="K172" s="19">
        <f>IFERROR(VLOOKUP($A172,[7]Feuil4!$A$23:$L$137,10,FALSE),0)</f>
        <v>0</v>
      </c>
      <c r="L172" s="19">
        <f>IFERROR(VLOOKUP($A172,[7]Feuil4!$A$23:$L$137,9,FALSE),0)</f>
        <v>0</v>
      </c>
      <c r="M172" s="19">
        <f>IFERROR(VLOOKUP($A172,[7]Feuil4!$A$23:$L$137,4,FALSE),0)</f>
        <v>0</v>
      </c>
      <c r="N172" s="19">
        <f>IFERROR(VLOOKUP($A172,[7]Feuil4!$A$23:$L$81,3,FALSE),0)</f>
        <v>0</v>
      </c>
      <c r="O172" s="19">
        <f>IFERROR(VLOOKUP($A172,[7]Feuil4!$A$23:$L$137,2,FALSE),0)</f>
        <v>0</v>
      </c>
      <c r="P172" s="19">
        <f>IFERROR(VLOOKUP($A172,[7]Feuil4!$A$23:$L$81,7,FALSE),0)</f>
        <v>0</v>
      </c>
      <c r="Q172" s="19">
        <f>IFERROR(VLOOKUP($A172,[7]Feuil4!$A$23:$L$137,8,FALSE),0)</f>
        <v>0</v>
      </c>
      <c r="R172" s="19">
        <f>IFERROR(VLOOKUP($A172,[7]Feuil4!$A$23:$L$137,6,FALSE),0)</f>
        <v>0</v>
      </c>
      <c r="S172" s="19">
        <f>IFERROR(VLOOKUP($A172,[7]Feuil4!$A$23:$L$137,5,FALSE),0)</f>
        <v>0</v>
      </c>
      <c r="T172" s="19">
        <v>0</v>
      </c>
      <c r="U172" s="19">
        <f>IFERROR(VLOOKUP(B172,'[8]C1-2017'!$B$1:$Q$475,14,FALSE),0)</f>
        <v>1502.9019301335159</v>
      </c>
      <c r="V172" s="19">
        <f>IFERROR(VLOOKUP(A172,'[9]TOTAL M10 par région'!$A$1:$J$375,8,FALSE),0)</f>
        <v>75363.95000000007</v>
      </c>
      <c r="W172" s="19">
        <f>IFERROR(VLOOKUP(A172,'[10]TOTAL M11M12 par région'!$A$1:$J$479,10,FALSE),0)</f>
        <v>171506.80822583401</v>
      </c>
      <c r="X172" s="19">
        <f>IFERROR(VLOOKUP(B172,[11]Feuil1!$A$1:$G$24,7,FALSE),0)</f>
        <v>0</v>
      </c>
      <c r="Y172" s="19"/>
      <c r="Z172" s="19">
        <f>IFERROR(VLOOKUP(A172,'[12]avec LE'!$A$1:$F$22,6,FALSE),0)</f>
        <v>0</v>
      </c>
      <c r="AA172" s="19">
        <f>IFERROR(VLOOKUP(B172,[13]total!$E$20:$F$40,2,FALSE),0)</f>
        <v>0</v>
      </c>
      <c r="AB172" s="19"/>
      <c r="AC172" s="24">
        <f t="shared" si="2"/>
        <v>248373.66015596761</v>
      </c>
    </row>
    <row r="173" spans="1:29" hidden="1" x14ac:dyDescent="0.25">
      <c r="A173" s="27" t="s">
        <v>1185</v>
      </c>
      <c r="B173" s="2" t="s">
        <v>1186</v>
      </c>
      <c r="C173" s="2" t="s">
        <v>31</v>
      </c>
      <c r="D173" s="2" t="s">
        <v>307</v>
      </c>
      <c r="E173" s="19">
        <f>IFERROR(VLOOKUP(A173,[1]Montants!$A$1:$W$248,21,FALSE),0)</f>
        <v>0</v>
      </c>
      <c r="F173" s="19">
        <f>IFERROR(VLOOKUP(A173,[2]Feuil1!$A$1:$I$47,8,FALSE),0)</f>
        <v>0</v>
      </c>
      <c r="G173" s="19">
        <f>IFERROR(VLOOKUP(A173,[3]Feuil1!$A$1:$G$47,6,FALSE),0)</f>
        <v>0</v>
      </c>
      <c r="H173" s="19">
        <f>IFERROR(VLOOKUP(B173,[4]Feuil6!$A$23:$B$73,2,FALSE),0)</f>
        <v>0</v>
      </c>
      <c r="I173" s="19">
        <f>IFERROR(VLOOKUP(A173,[5]Feuil1!$A$1:$F$9,5,FALSE),0)</f>
        <v>0</v>
      </c>
      <c r="J173" s="19">
        <f>IFERROR(VLOOKUP(A173,'[6]CRB-ES'!$A$1:$V$382,19,FALSE),0)</f>
        <v>0</v>
      </c>
      <c r="K173" s="19">
        <f>IFERROR(VLOOKUP($A173,[7]Feuil4!$A$23:$L$137,10,FALSE),0)</f>
        <v>0</v>
      </c>
      <c r="L173" s="19">
        <f>IFERROR(VLOOKUP($A173,[7]Feuil4!$A$23:$L$137,9,FALSE),0)</f>
        <v>0</v>
      </c>
      <c r="M173" s="19">
        <f>IFERROR(VLOOKUP($A173,[7]Feuil4!$A$23:$L$137,4,FALSE),0)</f>
        <v>0</v>
      </c>
      <c r="N173" s="19">
        <f>IFERROR(VLOOKUP($A173,[7]Feuil4!$A$23:$L$81,3,FALSE),0)</f>
        <v>0</v>
      </c>
      <c r="O173" s="19">
        <f>IFERROR(VLOOKUP($A173,[7]Feuil4!$A$23:$L$137,2,FALSE),0)</f>
        <v>0</v>
      </c>
      <c r="P173" s="19">
        <f>IFERROR(VLOOKUP($A173,[7]Feuil4!$A$23:$L$81,7,FALSE),0)</f>
        <v>0</v>
      </c>
      <c r="Q173" s="19">
        <f>IFERROR(VLOOKUP($A173,[7]Feuil4!$A$23:$L$137,8,FALSE),0)</f>
        <v>0</v>
      </c>
      <c r="R173" s="19">
        <f>IFERROR(VLOOKUP($A173,[7]Feuil4!$A$23:$L$137,6,FALSE),0)</f>
        <v>0</v>
      </c>
      <c r="S173" s="19">
        <f>IFERROR(VLOOKUP($A173,[7]Feuil4!$A$23:$L$137,5,FALSE),0)</f>
        <v>0</v>
      </c>
      <c r="T173" s="19">
        <v>0</v>
      </c>
      <c r="U173" s="19">
        <f>IFERROR(VLOOKUP(B173,'[8]C1-2017'!$B$1:$Q$475,14,FALSE),0)</f>
        <v>0</v>
      </c>
      <c r="V173" s="19">
        <f>IFERROR(VLOOKUP(A173,'[9]TOTAL M10 par région'!$A$1:$J$375,8,FALSE),0)</f>
        <v>65743.72</v>
      </c>
      <c r="W173" s="19">
        <f>IFERROR(VLOOKUP(A173,'[10]TOTAL M11M12 par région'!$A$1:$J$479,10,FALSE),0)</f>
        <v>0</v>
      </c>
      <c r="X173" s="19">
        <f>IFERROR(VLOOKUP(B173,[11]Feuil1!$A$1:$G$24,7,FALSE),0)</f>
        <v>0</v>
      </c>
      <c r="Y173" s="19"/>
      <c r="Z173" s="19">
        <f>IFERROR(VLOOKUP(A173,'[12]avec LE'!$A$1:$F$22,6,FALSE),0)</f>
        <v>0</v>
      </c>
      <c r="AA173" s="19">
        <f>IFERROR(VLOOKUP(B173,[13]total!$E$20:$F$40,2,FALSE),0)</f>
        <v>0</v>
      </c>
      <c r="AB173" s="19"/>
      <c r="AC173" s="24">
        <f t="shared" si="2"/>
        <v>65743.72</v>
      </c>
    </row>
    <row r="174" spans="1:29" hidden="1" x14ac:dyDescent="0.25">
      <c r="A174" s="27" t="s">
        <v>849</v>
      </c>
      <c r="B174" s="2" t="s">
        <v>1028</v>
      </c>
      <c r="C174" s="2" t="s">
        <v>31</v>
      </c>
      <c r="D174" s="2" t="s">
        <v>1083</v>
      </c>
      <c r="E174" s="19">
        <f>IFERROR(VLOOKUP(A174,[1]Montants!$A$1:$W$248,21,FALSE),0)</f>
        <v>0</v>
      </c>
      <c r="F174" s="19">
        <f>IFERROR(VLOOKUP(A174,[2]Feuil1!$A$1:$I$47,8,FALSE),0)</f>
        <v>0</v>
      </c>
      <c r="G174" s="19">
        <f>IFERROR(VLOOKUP(A174,[3]Feuil1!$A$1:$G$47,6,FALSE),0)</f>
        <v>0</v>
      </c>
      <c r="H174" s="19">
        <f>IFERROR(VLOOKUP(B174,[4]Feuil6!$A$23:$B$73,2,FALSE),0)</f>
        <v>0</v>
      </c>
      <c r="I174" s="19">
        <f>IFERROR(VLOOKUP(A174,[5]Feuil1!$A$1:$F$9,5,FALSE),0)</f>
        <v>0</v>
      </c>
      <c r="J174" s="19">
        <f>IFERROR(VLOOKUP(A174,'[6]CRB-ES'!$A$1:$V$382,19,FALSE),0)</f>
        <v>0</v>
      </c>
      <c r="K174" s="19">
        <f>IFERROR(VLOOKUP($A174,[7]Feuil4!$A$23:$L$137,10,FALSE),0)</f>
        <v>0</v>
      </c>
      <c r="L174" s="19">
        <f>IFERROR(VLOOKUP($A174,[7]Feuil4!$A$23:$L$137,9,FALSE),0)</f>
        <v>0</v>
      </c>
      <c r="M174" s="19">
        <f>IFERROR(VLOOKUP($A174,[7]Feuil4!$A$23:$L$137,4,FALSE),0)</f>
        <v>0</v>
      </c>
      <c r="N174" s="19">
        <f>IFERROR(VLOOKUP($A174,[7]Feuil4!$A$23:$L$81,3,FALSE),0)</f>
        <v>0</v>
      </c>
      <c r="O174" s="19">
        <f>IFERROR(VLOOKUP($A174,[7]Feuil4!$A$23:$L$137,2,FALSE),0)</f>
        <v>0</v>
      </c>
      <c r="P174" s="19">
        <f>IFERROR(VLOOKUP($A174,[7]Feuil4!$A$23:$L$81,7,FALSE),0)</f>
        <v>0</v>
      </c>
      <c r="Q174" s="19">
        <f>IFERROR(VLOOKUP($A174,[7]Feuil4!$A$23:$L$137,8,FALSE),0)</f>
        <v>0</v>
      </c>
      <c r="R174" s="19">
        <f>IFERROR(VLOOKUP($A174,[7]Feuil4!$A$23:$L$137,6,FALSE),0)</f>
        <v>0</v>
      </c>
      <c r="S174" s="19">
        <f>IFERROR(VLOOKUP($A174,[7]Feuil4!$A$23:$L$137,5,FALSE),0)</f>
        <v>0</v>
      </c>
      <c r="T174" s="19">
        <v>0</v>
      </c>
      <c r="U174" s="19">
        <f>IFERROR(VLOOKUP(B174,'[8]C1-2017'!$B$1:$Q$475,14,FALSE),0)</f>
        <v>0</v>
      </c>
      <c r="V174" s="19">
        <f>IFERROR(VLOOKUP(A174,'[9]TOTAL M10 par région'!$A$1:$J$375,8,FALSE),0)</f>
        <v>15713.190000000002</v>
      </c>
      <c r="W174" s="19">
        <f>IFERROR(VLOOKUP(A174,'[10]TOTAL M11M12 par région'!$A$1:$J$479,10,FALSE),0)</f>
        <v>12330.621469968191</v>
      </c>
      <c r="X174" s="19">
        <f>IFERROR(VLOOKUP(B174,[11]Feuil1!$A$1:$G$24,7,FALSE),0)</f>
        <v>0</v>
      </c>
      <c r="Y174" s="19"/>
      <c r="Z174" s="19">
        <f>IFERROR(VLOOKUP(A174,'[12]avec LE'!$A$1:$F$22,6,FALSE),0)</f>
        <v>0</v>
      </c>
      <c r="AA174" s="19">
        <f>IFERROR(VLOOKUP(B174,[13]total!$E$20:$F$40,2,FALSE),0)</f>
        <v>0</v>
      </c>
      <c r="AB174" s="19"/>
      <c r="AC174" s="24">
        <f t="shared" si="2"/>
        <v>28043.811469968194</v>
      </c>
    </row>
    <row r="175" spans="1:29" hidden="1" x14ac:dyDescent="0.25">
      <c r="A175" s="2" t="s">
        <v>60</v>
      </c>
      <c r="B175" s="2" t="s">
        <v>61</v>
      </c>
      <c r="C175" s="2" t="s">
        <v>31</v>
      </c>
      <c r="D175" s="2" t="s">
        <v>1083</v>
      </c>
      <c r="E175" s="19">
        <f>IFERROR(VLOOKUP(A175,[1]Montants!$A$1:$W$248,21,FALSE),0)</f>
        <v>0</v>
      </c>
      <c r="F175" s="19">
        <f>IFERROR(VLOOKUP(A175,[2]Feuil1!$A$1:$I$47,8,FALSE),0)</f>
        <v>0</v>
      </c>
      <c r="G175" s="19">
        <f>IFERROR(VLOOKUP(A175,[3]Feuil1!$A$1:$G$47,6,FALSE),0)</f>
        <v>0</v>
      </c>
      <c r="H175" s="19">
        <f>IFERROR(VLOOKUP(B175,[4]Feuil6!$A$23:$B$73,2,FALSE),0)</f>
        <v>0</v>
      </c>
      <c r="I175" s="19">
        <f>IFERROR(VLOOKUP(A175,[5]Feuil1!$A$1:$F$9,5,FALSE),0)</f>
        <v>0</v>
      </c>
      <c r="J175" s="19">
        <f>IFERROR(VLOOKUP(A175,'[6]CRB-ES'!$A$1:$V$382,19,FALSE),0)</f>
        <v>0</v>
      </c>
      <c r="K175" s="19">
        <f>IFERROR(VLOOKUP($A175,[7]Feuil4!$A$23:$L$137,10,FALSE),0)</f>
        <v>0</v>
      </c>
      <c r="L175" s="19">
        <f>IFERROR(VLOOKUP($A175,[7]Feuil4!$A$23:$L$137,9,FALSE),0)</f>
        <v>0</v>
      </c>
      <c r="M175" s="19">
        <f>IFERROR(VLOOKUP($A175,[7]Feuil4!$A$23:$L$137,4,FALSE),0)</f>
        <v>0</v>
      </c>
      <c r="N175" s="19">
        <f>IFERROR(VLOOKUP($A175,[7]Feuil4!$A$23:$L$81,3,FALSE),0)</f>
        <v>0</v>
      </c>
      <c r="O175" s="19">
        <f>IFERROR(VLOOKUP($A175,[7]Feuil4!$A$23:$L$137,2,FALSE),0)</f>
        <v>0</v>
      </c>
      <c r="P175" s="19">
        <f>IFERROR(VLOOKUP($A175,[7]Feuil4!$A$23:$L$81,7,FALSE),0)</f>
        <v>0</v>
      </c>
      <c r="Q175" s="19">
        <f>IFERROR(VLOOKUP($A175,[7]Feuil4!$A$23:$L$137,8,FALSE),0)</f>
        <v>0</v>
      </c>
      <c r="R175" s="19">
        <f>IFERROR(VLOOKUP($A175,[7]Feuil4!$A$23:$L$137,6,FALSE),0)</f>
        <v>0</v>
      </c>
      <c r="S175" s="19">
        <f>IFERROR(VLOOKUP($A175,[7]Feuil4!$A$23:$L$137,5,FALSE),0)</f>
        <v>0</v>
      </c>
      <c r="T175" s="19">
        <v>0</v>
      </c>
      <c r="U175" s="19">
        <f>IFERROR(VLOOKUP(B175,'[8]C1-2017'!$B$1:$Q$475,14,FALSE),0)</f>
        <v>80831.310984358308</v>
      </c>
      <c r="V175" s="19">
        <f>IFERROR(VLOOKUP(A175,'[9]TOTAL M10 par région'!$A$1:$J$375,8,FALSE),0)</f>
        <v>17052.238000000012</v>
      </c>
      <c r="W175" s="19">
        <f>IFERROR(VLOOKUP(A175,'[10]TOTAL M11M12 par région'!$A$1:$J$479,10,FALSE),0)</f>
        <v>50937.933492840973</v>
      </c>
      <c r="X175" s="19">
        <f>IFERROR(VLOOKUP(B175,[11]Feuil1!$A$1:$G$24,7,FALSE),0)</f>
        <v>0</v>
      </c>
      <c r="Y175" s="19"/>
      <c r="Z175" s="19">
        <f>IFERROR(VLOOKUP(A175,'[12]avec LE'!$A$1:$F$22,6,FALSE),0)</f>
        <v>0</v>
      </c>
      <c r="AA175" s="19">
        <f>IFERROR(VLOOKUP(B175,[13]total!$E$20:$F$40,2,FALSE),0)</f>
        <v>0</v>
      </c>
      <c r="AB175" s="19"/>
      <c r="AC175" s="24">
        <f t="shared" si="2"/>
        <v>148821.48247719929</v>
      </c>
    </row>
    <row r="176" spans="1:29" hidden="1" x14ac:dyDescent="0.25">
      <c r="A176" s="2" t="s">
        <v>90</v>
      </c>
      <c r="B176" s="2" t="s">
        <v>91</v>
      </c>
      <c r="C176" s="3" t="s">
        <v>92</v>
      </c>
      <c r="D176" s="2" t="s">
        <v>1083</v>
      </c>
      <c r="E176" s="19">
        <f>IFERROR(VLOOKUP(A176,[1]Montants!$A$1:$W$248,21,FALSE),0)</f>
        <v>0</v>
      </c>
      <c r="F176" s="19">
        <f>IFERROR(VLOOKUP(A176,[2]Feuil1!$A$1:$I$47,8,FALSE),0)</f>
        <v>0</v>
      </c>
      <c r="G176" s="19">
        <f>IFERROR(VLOOKUP(A176,[3]Feuil1!$A$1:$G$47,6,FALSE),0)</f>
        <v>0</v>
      </c>
      <c r="H176" s="19">
        <f>IFERROR(VLOOKUP(B176,[4]Feuil6!$A$23:$B$73,2,FALSE),0)</f>
        <v>0</v>
      </c>
      <c r="I176" s="19">
        <f>IFERROR(VLOOKUP(A176,[5]Feuil1!$A$1:$F$9,5,FALSE),0)</f>
        <v>0</v>
      </c>
      <c r="J176" s="19">
        <f>IFERROR(VLOOKUP(A176,'[6]CRB-ES'!$A$1:$V$382,19,FALSE),0)</f>
        <v>0</v>
      </c>
      <c r="K176" s="19">
        <f>IFERROR(VLOOKUP($A176,[7]Feuil4!$A$23:$L$137,10,FALSE),0)</f>
        <v>0</v>
      </c>
      <c r="L176" s="19">
        <f>IFERROR(VLOOKUP($A176,[7]Feuil4!$A$23:$L$137,9,FALSE),0)</f>
        <v>0</v>
      </c>
      <c r="M176" s="19">
        <f>IFERROR(VLOOKUP($A176,[7]Feuil4!$A$23:$L$137,4,FALSE),0)</f>
        <v>0</v>
      </c>
      <c r="N176" s="19">
        <f>IFERROR(VLOOKUP($A176,[7]Feuil4!$A$23:$L$81,3,FALSE),0)</f>
        <v>0</v>
      </c>
      <c r="O176" s="19">
        <f>IFERROR(VLOOKUP($A176,[7]Feuil4!$A$23:$L$137,2,FALSE),0)</f>
        <v>0</v>
      </c>
      <c r="P176" s="19">
        <f>IFERROR(VLOOKUP($A176,[7]Feuil4!$A$23:$L$81,7,FALSE),0)</f>
        <v>0</v>
      </c>
      <c r="Q176" s="19">
        <f>IFERROR(VLOOKUP($A176,[7]Feuil4!$A$23:$L$137,8,FALSE),0)</f>
        <v>0</v>
      </c>
      <c r="R176" s="19">
        <f>IFERROR(VLOOKUP($A176,[7]Feuil4!$A$23:$L$137,6,FALSE),0)</f>
        <v>0</v>
      </c>
      <c r="S176" s="19">
        <f>IFERROR(VLOOKUP($A176,[7]Feuil4!$A$23:$L$137,5,FALSE),0)</f>
        <v>0</v>
      </c>
      <c r="T176" s="19">
        <v>0</v>
      </c>
      <c r="U176" s="19">
        <f>IFERROR(VLOOKUP(B176,'[8]C1-2017'!$B$1:$Q$475,14,FALSE),0)</f>
        <v>0</v>
      </c>
      <c r="V176" s="19">
        <f>IFERROR(VLOOKUP(A176,'[9]TOTAL M10 par région'!$A$1:$J$375,8,FALSE),0)</f>
        <v>14804.5</v>
      </c>
      <c r="W176" s="19">
        <f>IFERROR(VLOOKUP(A176,'[10]TOTAL M11M12 par région'!$A$1:$J$479,10,FALSE),0)</f>
        <v>12083.531233200536</v>
      </c>
      <c r="X176" s="19">
        <f>IFERROR(VLOOKUP(B176,[11]Feuil1!$A$1:$G$24,7,FALSE),0)</f>
        <v>0</v>
      </c>
      <c r="Y176" s="19"/>
      <c r="Z176" s="19">
        <f>IFERROR(VLOOKUP(A176,'[12]avec LE'!$A$1:$F$22,6,FALSE),0)</f>
        <v>0</v>
      </c>
      <c r="AA176" s="19">
        <f>IFERROR(VLOOKUP(B176,[13]total!$E$20:$F$40,2,FALSE),0)</f>
        <v>0</v>
      </c>
      <c r="AB176" s="19"/>
      <c r="AC176" s="24">
        <f t="shared" si="2"/>
        <v>26888.031233200534</v>
      </c>
    </row>
    <row r="177" spans="1:29" hidden="1" x14ac:dyDescent="0.25">
      <c r="A177" s="2" t="s">
        <v>50</v>
      </c>
      <c r="B177" s="2" t="s">
        <v>51</v>
      </c>
      <c r="C177" s="2" t="s">
        <v>31</v>
      </c>
      <c r="D177" s="2" t="s">
        <v>1083</v>
      </c>
      <c r="E177" s="19">
        <f>IFERROR(VLOOKUP(A177,[1]Montants!$A$1:$W$248,21,FALSE),0)</f>
        <v>0</v>
      </c>
      <c r="F177" s="19">
        <f>IFERROR(VLOOKUP(A177,[2]Feuil1!$A$1:$I$47,8,FALSE),0)</f>
        <v>0</v>
      </c>
      <c r="G177" s="19">
        <f>IFERROR(VLOOKUP(A177,[3]Feuil1!$A$1:$G$47,6,FALSE),0)</f>
        <v>0</v>
      </c>
      <c r="H177" s="19">
        <f>IFERROR(VLOOKUP(B177,[4]Feuil6!$A$23:$B$73,2,FALSE),0)</f>
        <v>0</v>
      </c>
      <c r="I177" s="19">
        <f>IFERROR(VLOOKUP(A177,[5]Feuil1!$A$1:$F$9,5,FALSE),0)</f>
        <v>0</v>
      </c>
      <c r="J177" s="19">
        <f>IFERROR(VLOOKUP(A177,'[6]CRB-ES'!$A$1:$V$382,19,FALSE),0)</f>
        <v>0</v>
      </c>
      <c r="K177" s="19">
        <f>IFERROR(VLOOKUP($A177,[7]Feuil4!$A$23:$L$137,10,FALSE),0)</f>
        <v>0</v>
      </c>
      <c r="L177" s="19">
        <f>IFERROR(VLOOKUP($A177,[7]Feuil4!$A$23:$L$137,9,FALSE),0)</f>
        <v>0</v>
      </c>
      <c r="M177" s="19">
        <f>IFERROR(VLOOKUP($A177,[7]Feuil4!$A$23:$L$137,4,FALSE),0)</f>
        <v>0</v>
      </c>
      <c r="N177" s="19">
        <f>IFERROR(VLOOKUP($A177,[7]Feuil4!$A$23:$L$81,3,FALSE),0)</f>
        <v>0</v>
      </c>
      <c r="O177" s="19">
        <f>IFERROR(VLOOKUP($A177,[7]Feuil4!$A$23:$L$137,2,FALSE),0)</f>
        <v>0</v>
      </c>
      <c r="P177" s="19">
        <f>IFERROR(VLOOKUP($A177,[7]Feuil4!$A$23:$L$81,7,FALSE),0)</f>
        <v>0</v>
      </c>
      <c r="Q177" s="19">
        <f>IFERROR(VLOOKUP($A177,[7]Feuil4!$A$23:$L$137,8,FALSE),0)</f>
        <v>0</v>
      </c>
      <c r="R177" s="19">
        <f>IFERROR(VLOOKUP($A177,[7]Feuil4!$A$23:$L$137,6,FALSE),0)</f>
        <v>0</v>
      </c>
      <c r="S177" s="19">
        <f>IFERROR(VLOOKUP($A177,[7]Feuil4!$A$23:$L$137,5,FALSE),0)</f>
        <v>0</v>
      </c>
      <c r="T177" s="19">
        <v>0</v>
      </c>
      <c r="U177" s="19">
        <f>IFERROR(VLOOKUP(B177,'[8]C1-2017'!$B$1:$Q$475,14,FALSE),0)</f>
        <v>269716.26724603795</v>
      </c>
      <c r="V177" s="19">
        <f>IFERROR(VLOOKUP(A177,'[9]TOTAL M10 par région'!$A$1:$J$375,8,FALSE),0)</f>
        <v>36682.394</v>
      </c>
      <c r="W177" s="19">
        <f>IFERROR(VLOOKUP(A177,'[10]TOTAL M11M12 par région'!$A$1:$J$479,10,FALSE),0)</f>
        <v>122080.82489512098</v>
      </c>
      <c r="X177" s="19">
        <f>IFERROR(VLOOKUP(B177,[11]Feuil1!$A$1:$G$24,7,FALSE),0)</f>
        <v>0</v>
      </c>
      <c r="Y177" s="19"/>
      <c r="Z177" s="19">
        <f>IFERROR(VLOOKUP(A177,'[12]avec LE'!$A$1:$F$22,6,FALSE),0)</f>
        <v>0</v>
      </c>
      <c r="AA177" s="19">
        <f>IFERROR(VLOOKUP(B177,[13]total!$E$20:$F$40,2,FALSE),0)</f>
        <v>0</v>
      </c>
      <c r="AB177" s="19"/>
      <c r="AC177" s="24">
        <f t="shared" si="2"/>
        <v>428479.48614115891</v>
      </c>
    </row>
    <row r="178" spans="1:29" hidden="1" x14ac:dyDescent="0.25">
      <c r="A178" s="2" t="s">
        <v>23</v>
      </c>
      <c r="B178" s="2" t="s">
        <v>24</v>
      </c>
      <c r="C178" s="2" t="s">
        <v>25</v>
      </c>
      <c r="D178" s="2" t="s">
        <v>1083</v>
      </c>
      <c r="E178" s="19">
        <f>IFERROR(VLOOKUP(A178,[1]Montants!$A$1:$W$248,21,FALSE),0)</f>
        <v>21967722.465180255</v>
      </c>
      <c r="F178" s="19">
        <f>IFERROR(VLOOKUP(A178,[2]Feuil1!$A$1:$I$47,8,FALSE),0)</f>
        <v>348089.25391888636</v>
      </c>
      <c r="G178" s="19">
        <f>IFERROR(VLOOKUP(A178,[3]Feuil1!$A$1:$G$47,6,FALSE),0)</f>
        <v>87022.31347972159</v>
      </c>
      <c r="H178" s="19">
        <f>IFERROR(VLOOKUP(B178,[4]Feuil6!$A$23:$B$73,2,FALSE),0)</f>
        <v>480000</v>
      </c>
      <c r="I178" s="19">
        <f>IFERROR(VLOOKUP(A178,[5]Feuil1!$A$1:$F$9,5,FALSE),0)</f>
        <v>0</v>
      </c>
      <c r="J178" s="19">
        <f>IFERROR(VLOOKUP(A178,'[6]CRB-ES'!$A$1:$V$382,19,FALSE),0)</f>
        <v>238530.08757415495</v>
      </c>
      <c r="K178" s="19">
        <f>IFERROR(VLOOKUP($A178,[7]Feuil4!$A$23:$L$137,10,FALSE),0)</f>
        <v>0</v>
      </c>
      <c r="L178" s="19">
        <f>IFERROR(VLOOKUP($A178,[7]Feuil4!$A$23:$L$137,9,FALSE),0)</f>
        <v>0</v>
      </c>
      <c r="M178" s="19">
        <f>IFERROR(VLOOKUP($A178,[7]Feuil4!$A$23:$L$137,4,FALSE),0)</f>
        <v>0</v>
      </c>
      <c r="N178" s="19">
        <f>IFERROR(VLOOKUP($A178,[7]Feuil4!$A$23:$L$81,3,FALSE),0)</f>
        <v>0</v>
      </c>
      <c r="O178" s="19">
        <f>IFERROR(VLOOKUP($A178,[7]Feuil4!$A$23:$L$137,2,FALSE),0)</f>
        <v>34105</v>
      </c>
      <c r="P178" s="19">
        <f>IFERROR(VLOOKUP($A178,[7]Feuil4!$A$23:$L$81,7,FALSE),0)</f>
        <v>0</v>
      </c>
      <c r="Q178" s="19">
        <f>IFERROR(VLOOKUP($A178,[7]Feuil4!$A$23:$L$137,8,FALSE),0)</f>
        <v>0</v>
      </c>
      <c r="R178" s="19">
        <f>IFERROR(VLOOKUP($A178,[7]Feuil4!$A$23:$L$137,6,FALSE),0)</f>
        <v>0</v>
      </c>
      <c r="S178" s="19">
        <f>IFERROR(VLOOKUP($A178,[7]Feuil4!$A$23:$L$137,5,FALSE),0)</f>
        <v>25705</v>
      </c>
      <c r="T178" s="19">
        <v>43533</v>
      </c>
      <c r="U178" s="19">
        <f>IFERROR(VLOOKUP(B178,'[8]C1-2017'!$B$1:$Q$475,14,FALSE),0)</f>
        <v>3572876.14402533</v>
      </c>
      <c r="V178" s="19">
        <f>IFERROR(VLOOKUP(A178,'[9]TOTAL M10 par région'!$A$1:$J$375,8,FALSE),0)</f>
        <v>345762.03599999985</v>
      </c>
      <c r="W178" s="19">
        <f>IFERROR(VLOOKUP(A178,'[10]TOTAL M11M12 par région'!$A$1:$J$479,10,FALSE),0)</f>
        <v>849355.3224601011</v>
      </c>
      <c r="X178" s="19">
        <f>IFERROR(VLOOKUP(B178,[11]Feuil1!$A$1:$G$24,7,FALSE),0)</f>
        <v>0</v>
      </c>
      <c r="Y178" s="19"/>
      <c r="Z178" s="19">
        <f>IFERROR(VLOOKUP(A178,'[12]avec LE'!$A$1:$F$22,6,FALSE),0)</f>
        <v>160950.68499486995</v>
      </c>
      <c r="AA178" s="19">
        <f>IFERROR(VLOOKUP(B178,[13]total!$E$20:$F$40,2,FALSE),0)</f>
        <v>9000</v>
      </c>
      <c r="AB178" s="19"/>
      <c r="AC178" s="24">
        <f t="shared" si="2"/>
        <v>28162651.307633314</v>
      </c>
    </row>
    <row r="179" spans="1:29" hidden="1" x14ac:dyDescent="0.25">
      <c r="A179" s="27" t="s">
        <v>34</v>
      </c>
      <c r="B179" s="2" t="s">
        <v>35</v>
      </c>
      <c r="C179" s="2" t="s">
        <v>31</v>
      </c>
      <c r="D179" s="2" t="s">
        <v>1083</v>
      </c>
      <c r="E179" s="19">
        <f>IFERROR(VLOOKUP(A179,[1]Montants!$A$1:$W$248,21,FALSE),0)</f>
        <v>0</v>
      </c>
      <c r="F179" s="19">
        <f>IFERROR(VLOOKUP(A179,[2]Feuil1!$A$1:$I$47,8,FALSE),0)</f>
        <v>0</v>
      </c>
      <c r="G179" s="19">
        <f>IFERROR(VLOOKUP(A179,[3]Feuil1!$A$1:$G$47,6,FALSE),0)</f>
        <v>0</v>
      </c>
      <c r="H179" s="19">
        <f>IFERROR(VLOOKUP(B179,[4]Feuil6!$A$23:$B$73,2,FALSE),0)</f>
        <v>0</v>
      </c>
      <c r="I179" s="19">
        <f>IFERROR(VLOOKUP(A179,[5]Feuil1!$A$1:$F$9,5,FALSE),0)</f>
        <v>0</v>
      </c>
      <c r="J179" s="19">
        <f>IFERROR(VLOOKUP(A179,'[6]CRB-ES'!$A$1:$V$382,19,FALSE),0)</f>
        <v>0</v>
      </c>
      <c r="K179" s="19">
        <f>IFERROR(VLOOKUP($A179,[7]Feuil4!$A$23:$L$137,10,FALSE),0)</f>
        <v>0</v>
      </c>
      <c r="L179" s="19">
        <f>IFERROR(VLOOKUP($A179,[7]Feuil4!$A$23:$L$137,9,FALSE),0)</f>
        <v>0</v>
      </c>
      <c r="M179" s="19">
        <f>IFERROR(VLOOKUP($A179,[7]Feuil4!$A$23:$L$137,4,FALSE),0)</f>
        <v>0</v>
      </c>
      <c r="N179" s="19">
        <f>IFERROR(VLOOKUP($A179,[7]Feuil4!$A$23:$L$81,3,FALSE),0)</f>
        <v>0</v>
      </c>
      <c r="O179" s="19">
        <f>IFERROR(VLOOKUP($A179,[7]Feuil4!$A$23:$L$137,2,FALSE),0)</f>
        <v>0</v>
      </c>
      <c r="P179" s="19">
        <f>IFERROR(VLOOKUP($A179,[7]Feuil4!$A$23:$L$81,7,FALSE),0)</f>
        <v>0</v>
      </c>
      <c r="Q179" s="19">
        <f>IFERROR(VLOOKUP($A179,[7]Feuil4!$A$23:$L$137,8,FALSE),0)</f>
        <v>0</v>
      </c>
      <c r="R179" s="19">
        <f>IFERROR(VLOOKUP($A179,[7]Feuil4!$A$23:$L$137,6,FALSE),0)</f>
        <v>0</v>
      </c>
      <c r="S179" s="19">
        <f>IFERROR(VLOOKUP($A179,[7]Feuil4!$A$23:$L$137,5,FALSE),0)</f>
        <v>0</v>
      </c>
      <c r="T179" s="19">
        <v>0</v>
      </c>
      <c r="U179" s="19">
        <f>IFERROR(VLOOKUP(B179,'[8]C1-2017'!$B$1:$Q$475,14,FALSE),0)</f>
        <v>14299.218872314206</v>
      </c>
      <c r="V179" s="19">
        <f>IFERROR(VLOOKUP(A179,'[9]TOTAL M10 par région'!$A$1:$J$375,8,FALSE),0)</f>
        <v>22507.945</v>
      </c>
      <c r="W179" s="19">
        <f>IFERROR(VLOOKUP(A179,'[10]TOTAL M11M12 par région'!$A$1:$J$479,10,FALSE),0)</f>
        <v>31238.011605277388</v>
      </c>
      <c r="X179" s="19">
        <f>IFERROR(VLOOKUP(B179,[11]Feuil1!$A$1:$G$24,7,FALSE),0)</f>
        <v>0</v>
      </c>
      <c r="Y179" s="19"/>
      <c r="Z179" s="19">
        <f>IFERROR(VLOOKUP(A179,'[12]avec LE'!$A$1:$F$22,6,FALSE),0)</f>
        <v>0</v>
      </c>
      <c r="AA179" s="19">
        <f>IFERROR(VLOOKUP(B179,[13]total!$E$20:$F$40,2,FALSE),0)</f>
        <v>0</v>
      </c>
      <c r="AB179" s="19"/>
      <c r="AC179" s="24">
        <f t="shared" si="2"/>
        <v>68045.175477591605</v>
      </c>
    </row>
    <row r="180" spans="1:29" hidden="1" x14ac:dyDescent="0.25">
      <c r="A180" s="2" t="s">
        <v>58</v>
      </c>
      <c r="B180" s="2" t="s">
        <v>59</v>
      </c>
      <c r="C180" s="2" t="s">
        <v>31</v>
      </c>
      <c r="D180" s="2" t="s">
        <v>1083</v>
      </c>
      <c r="E180" s="19">
        <f>IFERROR(VLOOKUP(A180,[1]Montants!$A$1:$W$248,21,FALSE),0)</f>
        <v>0</v>
      </c>
      <c r="F180" s="19">
        <f>IFERROR(VLOOKUP(A180,[2]Feuil1!$A$1:$I$47,8,FALSE),0)</f>
        <v>0</v>
      </c>
      <c r="G180" s="19">
        <f>IFERROR(VLOOKUP(A180,[3]Feuil1!$A$1:$G$47,6,FALSE),0)</f>
        <v>0</v>
      </c>
      <c r="H180" s="19">
        <f>IFERROR(VLOOKUP(B180,[4]Feuil6!$A$23:$B$73,2,FALSE),0)</f>
        <v>0</v>
      </c>
      <c r="I180" s="19">
        <f>IFERROR(VLOOKUP(A180,[5]Feuil1!$A$1:$F$9,5,FALSE),0)</f>
        <v>0</v>
      </c>
      <c r="J180" s="19">
        <f>IFERROR(VLOOKUP(A180,'[6]CRB-ES'!$A$1:$V$382,19,FALSE),0)</f>
        <v>0</v>
      </c>
      <c r="K180" s="19">
        <f>IFERROR(VLOOKUP($A180,[7]Feuil4!$A$23:$L$137,10,FALSE),0)</f>
        <v>0</v>
      </c>
      <c r="L180" s="19">
        <f>IFERROR(VLOOKUP($A180,[7]Feuil4!$A$23:$L$137,9,FALSE),0)</f>
        <v>0</v>
      </c>
      <c r="M180" s="19">
        <f>IFERROR(VLOOKUP($A180,[7]Feuil4!$A$23:$L$137,4,FALSE),0)</f>
        <v>0</v>
      </c>
      <c r="N180" s="19">
        <f>IFERROR(VLOOKUP($A180,[7]Feuil4!$A$23:$L$81,3,FALSE),0)</f>
        <v>0</v>
      </c>
      <c r="O180" s="19">
        <f>IFERROR(VLOOKUP($A180,[7]Feuil4!$A$23:$L$137,2,FALSE),0)</f>
        <v>0</v>
      </c>
      <c r="P180" s="19">
        <f>IFERROR(VLOOKUP($A180,[7]Feuil4!$A$23:$L$81,7,FALSE),0)</f>
        <v>0</v>
      </c>
      <c r="Q180" s="19">
        <f>IFERROR(VLOOKUP($A180,[7]Feuil4!$A$23:$L$137,8,FALSE),0)</f>
        <v>0</v>
      </c>
      <c r="R180" s="19">
        <f>IFERROR(VLOOKUP($A180,[7]Feuil4!$A$23:$L$137,6,FALSE),0)</f>
        <v>0</v>
      </c>
      <c r="S180" s="19">
        <f>IFERROR(VLOOKUP($A180,[7]Feuil4!$A$23:$L$137,5,FALSE),0)</f>
        <v>0</v>
      </c>
      <c r="T180" s="19">
        <v>0</v>
      </c>
      <c r="U180" s="19">
        <f>IFERROR(VLOOKUP(B180,'[8]C1-2017'!$B$1:$Q$475,14,FALSE),0)</f>
        <v>0</v>
      </c>
      <c r="V180" s="19">
        <f>IFERROR(VLOOKUP(A180,'[9]TOTAL M10 par région'!$A$1:$J$375,8,FALSE),0)</f>
        <v>89061.88</v>
      </c>
      <c r="W180" s="19">
        <f>IFERROR(VLOOKUP(A180,'[10]TOTAL M11M12 par région'!$A$1:$J$479,10,FALSE),0)</f>
        <v>102622.59158876755</v>
      </c>
      <c r="X180" s="19">
        <f>IFERROR(VLOOKUP(B180,[11]Feuil1!$A$1:$G$24,7,FALSE),0)</f>
        <v>0</v>
      </c>
      <c r="Y180" s="19"/>
      <c r="Z180" s="19">
        <f>IFERROR(VLOOKUP(A180,'[12]avec LE'!$A$1:$F$22,6,FALSE),0)</f>
        <v>0</v>
      </c>
      <c r="AA180" s="19">
        <f>IFERROR(VLOOKUP(B180,[13]total!$E$20:$F$40,2,FALSE),0)</f>
        <v>0</v>
      </c>
      <c r="AB180" s="19"/>
      <c r="AC180" s="24">
        <f t="shared" si="2"/>
        <v>191684.47158876754</v>
      </c>
    </row>
    <row r="181" spans="1:29" hidden="1" x14ac:dyDescent="0.25">
      <c r="A181" s="27" t="s">
        <v>111</v>
      </c>
      <c r="B181" s="2" t="s">
        <v>112</v>
      </c>
      <c r="C181" s="2" t="s">
        <v>85</v>
      </c>
      <c r="D181" s="2" t="s">
        <v>1083</v>
      </c>
      <c r="E181" s="19">
        <f>IFERROR(VLOOKUP(A181,[1]Montants!$A$1:$W$248,21,FALSE),0)</f>
        <v>0</v>
      </c>
      <c r="F181" s="19">
        <f>IFERROR(VLOOKUP(A181,[2]Feuil1!$A$1:$I$47,8,FALSE),0)</f>
        <v>0</v>
      </c>
      <c r="G181" s="19">
        <f>IFERROR(VLOOKUP(A181,[3]Feuil1!$A$1:$G$47,6,FALSE),0)</f>
        <v>0</v>
      </c>
      <c r="H181" s="19">
        <f>IFERROR(VLOOKUP(B181,[4]Feuil6!$A$23:$B$73,2,FALSE),0)</f>
        <v>0</v>
      </c>
      <c r="I181" s="19">
        <f>IFERROR(VLOOKUP(A181,[5]Feuil1!$A$1:$F$9,5,FALSE),0)</f>
        <v>0</v>
      </c>
      <c r="J181" s="19">
        <f>IFERROR(VLOOKUP(A181,'[6]CRB-ES'!$A$1:$V$382,19,FALSE),0)</f>
        <v>0</v>
      </c>
      <c r="K181" s="19">
        <f>IFERROR(VLOOKUP($A181,[7]Feuil4!$A$23:$L$137,10,FALSE),0)</f>
        <v>0</v>
      </c>
      <c r="L181" s="19">
        <f>IFERROR(VLOOKUP($A181,[7]Feuil4!$A$23:$L$137,9,FALSE),0)</f>
        <v>0</v>
      </c>
      <c r="M181" s="19">
        <f>IFERROR(VLOOKUP($A181,[7]Feuil4!$A$23:$L$137,4,FALSE),0)</f>
        <v>0</v>
      </c>
      <c r="N181" s="19">
        <f>IFERROR(VLOOKUP($A181,[7]Feuil4!$A$23:$L$81,3,FALSE),0)</f>
        <v>0</v>
      </c>
      <c r="O181" s="19">
        <f>IFERROR(VLOOKUP($A181,[7]Feuil4!$A$23:$L$137,2,FALSE),0)</f>
        <v>0</v>
      </c>
      <c r="P181" s="19">
        <f>IFERROR(VLOOKUP($A181,[7]Feuil4!$A$23:$L$81,7,FALSE),0)</f>
        <v>0</v>
      </c>
      <c r="Q181" s="19">
        <f>IFERROR(VLOOKUP($A181,[7]Feuil4!$A$23:$L$137,8,FALSE),0)</f>
        <v>0</v>
      </c>
      <c r="R181" s="19">
        <f>IFERROR(VLOOKUP($A181,[7]Feuil4!$A$23:$L$137,6,FALSE),0)</f>
        <v>0</v>
      </c>
      <c r="S181" s="19">
        <f>IFERROR(VLOOKUP($A181,[7]Feuil4!$A$23:$L$137,5,FALSE),0)</f>
        <v>0</v>
      </c>
      <c r="T181" s="19">
        <v>0</v>
      </c>
      <c r="U181" s="19">
        <f>IFERROR(VLOOKUP(B181,'[8]C1-2017'!$B$1:$Q$475,14,FALSE),0)</f>
        <v>7860.375</v>
      </c>
      <c r="V181" s="19">
        <f>IFERROR(VLOOKUP(A181,'[9]TOTAL M10 par région'!$A$1:$J$375,8,FALSE),0)</f>
        <v>127895.57000000007</v>
      </c>
      <c r="W181" s="19">
        <f>IFERROR(VLOOKUP(A181,'[10]TOTAL M11M12 par région'!$A$1:$J$479,10,FALSE),0)</f>
        <v>204936.68971508124</v>
      </c>
      <c r="X181" s="19">
        <f>IFERROR(VLOOKUP(B181,[11]Feuil1!$A$1:$G$24,7,FALSE),0)</f>
        <v>0</v>
      </c>
      <c r="Y181" s="19"/>
      <c r="Z181" s="19">
        <f>IFERROR(VLOOKUP(A181,'[12]avec LE'!$A$1:$F$22,6,FALSE),0)</f>
        <v>0</v>
      </c>
      <c r="AA181" s="19">
        <f>IFERROR(VLOOKUP(B181,[13]total!$E$20:$F$40,2,FALSE),0)</f>
        <v>0</v>
      </c>
      <c r="AB181" s="19"/>
      <c r="AC181" s="24">
        <f t="shared" si="2"/>
        <v>340692.63471508131</v>
      </c>
    </row>
    <row r="182" spans="1:29" hidden="1" x14ac:dyDescent="0.25">
      <c r="A182" s="2" t="s">
        <v>109</v>
      </c>
      <c r="B182" s="2" t="s">
        <v>110</v>
      </c>
      <c r="C182" s="2" t="s">
        <v>57</v>
      </c>
      <c r="D182" s="2" t="s">
        <v>1083</v>
      </c>
      <c r="E182" s="19">
        <f>IFERROR(VLOOKUP(A182,[1]Montants!$A$1:$W$248,21,FALSE),0)</f>
        <v>1225568.7093706983</v>
      </c>
      <c r="F182" s="19">
        <f>IFERROR(VLOOKUP(A182,[2]Feuil1!$A$1:$I$47,8,FALSE),0)</f>
        <v>0</v>
      </c>
      <c r="G182" s="19">
        <f>IFERROR(VLOOKUP(A182,[3]Feuil1!$A$1:$G$47,6,FALSE),0)</f>
        <v>0</v>
      </c>
      <c r="H182" s="19">
        <f>IFERROR(VLOOKUP(B182,[4]Feuil6!$A$23:$B$73,2,FALSE),0)</f>
        <v>0</v>
      </c>
      <c r="I182" s="19">
        <f>IFERROR(VLOOKUP(A182,[5]Feuil1!$A$1:$F$9,5,FALSE),0)</f>
        <v>0</v>
      </c>
      <c r="J182" s="19">
        <f>IFERROR(VLOOKUP(A182,'[6]CRB-ES'!$A$1:$V$382,19,FALSE),0)</f>
        <v>109480.03456398843</v>
      </c>
      <c r="K182" s="19">
        <f>IFERROR(VLOOKUP($A182,[7]Feuil4!$A$23:$L$137,10,FALSE),0)</f>
        <v>0</v>
      </c>
      <c r="L182" s="19">
        <f>IFERROR(VLOOKUP($A182,[7]Feuil4!$A$23:$L$137,9,FALSE),0)</f>
        <v>0</v>
      </c>
      <c r="M182" s="19">
        <f>IFERROR(VLOOKUP($A182,[7]Feuil4!$A$23:$L$137,4,FALSE),0)</f>
        <v>0</v>
      </c>
      <c r="N182" s="19">
        <f>IFERROR(VLOOKUP($A182,[7]Feuil4!$A$23:$L$81,3,FALSE),0)</f>
        <v>0</v>
      </c>
      <c r="O182" s="19">
        <f>IFERROR(VLOOKUP($A182,[7]Feuil4!$A$23:$L$137,2,FALSE),0)</f>
        <v>0</v>
      </c>
      <c r="P182" s="19">
        <f>IFERROR(VLOOKUP($A182,[7]Feuil4!$A$23:$L$81,7,FALSE),0)</f>
        <v>0</v>
      </c>
      <c r="Q182" s="19">
        <f>IFERROR(VLOOKUP($A182,[7]Feuil4!$A$23:$L$137,8,FALSE),0)</f>
        <v>0</v>
      </c>
      <c r="R182" s="19">
        <f>IFERROR(VLOOKUP($A182,[7]Feuil4!$A$23:$L$137,6,FALSE),0)</f>
        <v>0</v>
      </c>
      <c r="S182" s="19">
        <f>IFERROR(VLOOKUP($A182,[7]Feuil4!$A$23:$L$137,5,FALSE),0)</f>
        <v>0</v>
      </c>
      <c r="T182" s="19">
        <v>0</v>
      </c>
      <c r="U182" s="19">
        <f>IFERROR(VLOOKUP(B182,'[8]C1-2017'!$B$1:$Q$475,14,FALSE),0)</f>
        <v>796988.5882734576</v>
      </c>
      <c r="V182" s="19">
        <f>IFERROR(VLOOKUP(A182,'[9]TOTAL M10 par région'!$A$1:$J$375,8,FALSE),0)</f>
        <v>14549.200000000004</v>
      </c>
      <c r="W182" s="19">
        <f>IFERROR(VLOOKUP(A182,'[10]TOTAL M11M12 par région'!$A$1:$J$479,10,FALSE),0)</f>
        <v>33814.102603956606</v>
      </c>
      <c r="X182" s="19">
        <f>IFERROR(VLOOKUP(B182,[11]Feuil1!$A$1:$G$24,7,FALSE),0)</f>
        <v>0</v>
      </c>
      <c r="Y182" s="19"/>
      <c r="Z182" s="19">
        <f>IFERROR(VLOOKUP(A182,'[12]avec LE'!$A$1:$F$22,6,FALSE),0)</f>
        <v>0</v>
      </c>
      <c r="AA182" s="19">
        <f>IFERROR(VLOOKUP(B182,[13]total!$E$20:$F$40,2,FALSE),0)</f>
        <v>0</v>
      </c>
      <c r="AB182" s="19"/>
      <c r="AC182" s="24">
        <f t="shared" si="2"/>
        <v>2180400.6348121013</v>
      </c>
    </row>
    <row r="183" spans="1:29" hidden="1" x14ac:dyDescent="0.25">
      <c r="A183" s="27" t="s">
        <v>36</v>
      </c>
      <c r="B183" s="2" t="s">
        <v>37</v>
      </c>
      <c r="C183" s="2" t="s">
        <v>31</v>
      </c>
      <c r="D183" s="2" t="s">
        <v>1083</v>
      </c>
      <c r="E183" s="19">
        <f>IFERROR(VLOOKUP(A183,[1]Montants!$A$1:$W$248,21,FALSE),0)</f>
        <v>0</v>
      </c>
      <c r="F183" s="19">
        <f>IFERROR(VLOOKUP(A183,[2]Feuil1!$A$1:$I$47,8,FALSE),0)</f>
        <v>0</v>
      </c>
      <c r="G183" s="19">
        <f>IFERROR(VLOOKUP(A183,[3]Feuil1!$A$1:$G$47,6,FALSE),0)</f>
        <v>0</v>
      </c>
      <c r="H183" s="19">
        <f>IFERROR(VLOOKUP(B183,[4]Feuil6!$A$23:$B$73,2,FALSE),0)</f>
        <v>0</v>
      </c>
      <c r="I183" s="19">
        <f>IFERROR(VLOOKUP(A183,[5]Feuil1!$A$1:$F$9,5,FALSE),0)</f>
        <v>0</v>
      </c>
      <c r="J183" s="19">
        <f>IFERROR(VLOOKUP(A183,'[6]CRB-ES'!$A$1:$V$382,19,FALSE),0)</f>
        <v>0</v>
      </c>
      <c r="K183" s="19">
        <f>IFERROR(VLOOKUP($A183,[7]Feuil4!$A$23:$L$137,10,FALSE),0)</f>
        <v>0</v>
      </c>
      <c r="L183" s="19">
        <f>IFERROR(VLOOKUP($A183,[7]Feuil4!$A$23:$L$137,9,FALSE),0)</f>
        <v>0</v>
      </c>
      <c r="M183" s="19">
        <f>IFERROR(VLOOKUP($A183,[7]Feuil4!$A$23:$L$137,4,FALSE),0)</f>
        <v>0</v>
      </c>
      <c r="N183" s="19">
        <f>IFERROR(VLOOKUP($A183,[7]Feuil4!$A$23:$L$81,3,FALSE),0)</f>
        <v>0</v>
      </c>
      <c r="O183" s="19">
        <f>IFERROR(VLOOKUP($A183,[7]Feuil4!$A$23:$L$137,2,FALSE),0)</f>
        <v>0</v>
      </c>
      <c r="P183" s="19">
        <f>IFERROR(VLOOKUP($A183,[7]Feuil4!$A$23:$L$81,7,FALSE),0)</f>
        <v>0</v>
      </c>
      <c r="Q183" s="19">
        <f>IFERROR(VLOOKUP($A183,[7]Feuil4!$A$23:$L$137,8,FALSE),0)</f>
        <v>0</v>
      </c>
      <c r="R183" s="19">
        <f>IFERROR(VLOOKUP($A183,[7]Feuil4!$A$23:$L$137,6,FALSE),0)</f>
        <v>0</v>
      </c>
      <c r="S183" s="19">
        <f>IFERROR(VLOOKUP($A183,[7]Feuil4!$A$23:$L$137,5,FALSE),0)</f>
        <v>0</v>
      </c>
      <c r="T183" s="19">
        <v>0</v>
      </c>
      <c r="U183" s="19">
        <f>IFERROR(VLOOKUP(B183,'[8]C1-2017'!$B$1:$Q$475,14,FALSE),0)</f>
        <v>4854.4007106009649</v>
      </c>
      <c r="V183" s="19">
        <f>IFERROR(VLOOKUP(A183,'[9]TOTAL M10 par région'!$A$1:$J$375,8,FALSE),0)</f>
        <v>0</v>
      </c>
      <c r="W183" s="19">
        <f>IFERROR(VLOOKUP(A183,'[10]TOTAL M11M12 par région'!$A$1:$J$479,10,FALSE),0)</f>
        <v>0</v>
      </c>
      <c r="X183" s="19">
        <f>IFERROR(VLOOKUP(B183,[11]Feuil1!$A$1:$G$24,7,FALSE),0)</f>
        <v>0</v>
      </c>
      <c r="Y183" s="19"/>
      <c r="Z183" s="19">
        <f>IFERROR(VLOOKUP(A183,'[12]avec LE'!$A$1:$F$22,6,FALSE),0)</f>
        <v>0</v>
      </c>
      <c r="AA183" s="19">
        <f>IFERROR(VLOOKUP(B183,[13]total!$E$20:$F$40,2,FALSE),0)</f>
        <v>0</v>
      </c>
      <c r="AB183" s="19"/>
      <c r="AC183" s="24">
        <f t="shared" si="2"/>
        <v>4854.4007106009649</v>
      </c>
    </row>
    <row r="184" spans="1:29" hidden="1" x14ac:dyDescent="0.25">
      <c r="A184" s="2" t="s">
        <v>42</v>
      </c>
      <c r="B184" s="2" t="s">
        <v>43</v>
      </c>
      <c r="C184" s="2" t="s">
        <v>31</v>
      </c>
      <c r="D184" s="2" t="s">
        <v>1083</v>
      </c>
      <c r="E184" s="19">
        <f>IFERROR(VLOOKUP(A184,[1]Montants!$A$1:$W$248,21,FALSE),0)</f>
        <v>0</v>
      </c>
      <c r="F184" s="19">
        <f>IFERROR(VLOOKUP(A184,[2]Feuil1!$A$1:$I$47,8,FALSE),0)</f>
        <v>0</v>
      </c>
      <c r="G184" s="19">
        <f>IFERROR(VLOOKUP(A184,[3]Feuil1!$A$1:$G$47,6,FALSE),0)</f>
        <v>0</v>
      </c>
      <c r="H184" s="19">
        <f>IFERROR(VLOOKUP(B184,[4]Feuil6!$A$23:$B$73,2,FALSE),0)</f>
        <v>0</v>
      </c>
      <c r="I184" s="19">
        <f>IFERROR(VLOOKUP(A184,[5]Feuil1!$A$1:$F$9,5,FALSE),0)</f>
        <v>0</v>
      </c>
      <c r="J184" s="19">
        <f>IFERROR(VLOOKUP(A184,'[6]CRB-ES'!$A$1:$V$382,19,FALSE),0)</f>
        <v>0</v>
      </c>
      <c r="K184" s="19">
        <f>IFERROR(VLOOKUP($A184,[7]Feuil4!$A$23:$L$137,10,FALSE),0)</f>
        <v>0</v>
      </c>
      <c r="L184" s="19">
        <f>IFERROR(VLOOKUP($A184,[7]Feuil4!$A$23:$L$137,9,FALSE),0)</f>
        <v>0</v>
      </c>
      <c r="M184" s="19">
        <f>IFERROR(VLOOKUP($A184,[7]Feuil4!$A$23:$L$137,4,FALSE),0)</f>
        <v>0</v>
      </c>
      <c r="N184" s="19">
        <f>IFERROR(VLOOKUP($A184,[7]Feuil4!$A$23:$L$81,3,FALSE),0)</f>
        <v>0</v>
      </c>
      <c r="O184" s="19">
        <f>IFERROR(VLOOKUP($A184,[7]Feuil4!$A$23:$L$137,2,FALSE),0)</f>
        <v>0</v>
      </c>
      <c r="P184" s="19">
        <f>IFERROR(VLOOKUP($A184,[7]Feuil4!$A$23:$L$81,7,FALSE),0)</f>
        <v>0</v>
      </c>
      <c r="Q184" s="19">
        <f>IFERROR(VLOOKUP($A184,[7]Feuil4!$A$23:$L$137,8,FALSE),0)</f>
        <v>0</v>
      </c>
      <c r="R184" s="19">
        <f>IFERROR(VLOOKUP($A184,[7]Feuil4!$A$23:$L$137,6,FALSE),0)</f>
        <v>0</v>
      </c>
      <c r="S184" s="19">
        <f>IFERROR(VLOOKUP($A184,[7]Feuil4!$A$23:$L$137,5,FALSE),0)</f>
        <v>0</v>
      </c>
      <c r="T184" s="19">
        <v>0</v>
      </c>
      <c r="U184" s="19">
        <f>IFERROR(VLOOKUP(B184,'[8]C1-2017'!$B$1:$Q$475,14,FALSE),0)</f>
        <v>353.56737285140287</v>
      </c>
      <c r="V184" s="19">
        <f>IFERROR(VLOOKUP(A184,'[9]TOTAL M10 par région'!$A$1:$J$375,8,FALSE),0)</f>
        <v>0</v>
      </c>
      <c r="W184" s="19">
        <f>IFERROR(VLOOKUP(A184,'[10]TOTAL M11M12 par région'!$A$1:$J$479,10,FALSE),0)</f>
        <v>0</v>
      </c>
      <c r="X184" s="19">
        <f>IFERROR(VLOOKUP(B184,[11]Feuil1!$A$1:$G$24,7,FALSE),0)</f>
        <v>0</v>
      </c>
      <c r="Y184" s="19"/>
      <c r="Z184" s="19">
        <f>IFERROR(VLOOKUP(A184,'[12]avec LE'!$A$1:$F$22,6,FALSE),0)</f>
        <v>0</v>
      </c>
      <c r="AA184" s="19">
        <f>IFERROR(VLOOKUP(B184,[13]total!$E$20:$F$40,2,FALSE),0)</f>
        <v>0</v>
      </c>
      <c r="AB184" s="19"/>
      <c r="AC184" s="24">
        <f t="shared" si="2"/>
        <v>353.56737285140287</v>
      </c>
    </row>
    <row r="185" spans="1:29" hidden="1" x14ac:dyDescent="0.25">
      <c r="A185" s="2" t="s">
        <v>62</v>
      </c>
      <c r="B185" s="2" t="s">
        <v>63</v>
      </c>
      <c r="C185" s="2" t="s">
        <v>31</v>
      </c>
      <c r="D185" s="2" t="s">
        <v>1083</v>
      </c>
      <c r="E185" s="19">
        <f>IFERROR(VLOOKUP(A185,[1]Montants!$A$1:$W$248,21,FALSE),0)</f>
        <v>0</v>
      </c>
      <c r="F185" s="19">
        <f>IFERROR(VLOOKUP(A185,[2]Feuil1!$A$1:$I$47,8,FALSE),0)</f>
        <v>0</v>
      </c>
      <c r="G185" s="19">
        <f>IFERROR(VLOOKUP(A185,[3]Feuil1!$A$1:$G$47,6,FALSE),0)</f>
        <v>0</v>
      </c>
      <c r="H185" s="19">
        <f>IFERROR(VLOOKUP(B185,[4]Feuil6!$A$23:$B$73,2,FALSE),0)</f>
        <v>0</v>
      </c>
      <c r="I185" s="19">
        <f>IFERROR(VLOOKUP(A185,[5]Feuil1!$A$1:$F$9,5,FALSE),0)</f>
        <v>0</v>
      </c>
      <c r="J185" s="19">
        <f>IFERROR(VLOOKUP(A185,'[6]CRB-ES'!$A$1:$V$382,19,FALSE),0)</f>
        <v>0</v>
      </c>
      <c r="K185" s="19">
        <f>IFERROR(VLOOKUP($A185,[7]Feuil4!$A$23:$L$137,10,FALSE),0)</f>
        <v>0</v>
      </c>
      <c r="L185" s="19">
        <f>IFERROR(VLOOKUP($A185,[7]Feuil4!$A$23:$L$137,9,FALSE),0)</f>
        <v>0</v>
      </c>
      <c r="M185" s="19">
        <f>IFERROR(VLOOKUP($A185,[7]Feuil4!$A$23:$L$137,4,FALSE),0)</f>
        <v>0</v>
      </c>
      <c r="N185" s="19">
        <f>IFERROR(VLOOKUP($A185,[7]Feuil4!$A$23:$L$81,3,FALSE),0)</f>
        <v>0</v>
      </c>
      <c r="O185" s="19">
        <f>IFERROR(VLOOKUP($A185,[7]Feuil4!$A$23:$L$137,2,FALSE),0)</f>
        <v>0</v>
      </c>
      <c r="P185" s="19">
        <f>IFERROR(VLOOKUP($A185,[7]Feuil4!$A$23:$L$81,7,FALSE),0)</f>
        <v>0</v>
      </c>
      <c r="Q185" s="19">
        <f>IFERROR(VLOOKUP($A185,[7]Feuil4!$A$23:$L$137,8,FALSE),0)</f>
        <v>0</v>
      </c>
      <c r="R185" s="19">
        <f>IFERROR(VLOOKUP($A185,[7]Feuil4!$A$23:$L$137,6,FALSE),0)</f>
        <v>0</v>
      </c>
      <c r="S185" s="19">
        <f>IFERROR(VLOOKUP($A185,[7]Feuil4!$A$23:$L$137,5,FALSE),0)</f>
        <v>0</v>
      </c>
      <c r="T185" s="19">
        <v>0</v>
      </c>
      <c r="U185" s="19">
        <f>IFERROR(VLOOKUP(B185,'[8]C1-2017'!$B$1:$Q$475,14,FALSE),0)</f>
        <v>0</v>
      </c>
      <c r="V185" s="19">
        <f>IFERROR(VLOOKUP(A185,'[9]TOTAL M10 par région'!$A$1:$J$375,8,FALSE),0)</f>
        <v>2960.9000000000087</v>
      </c>
      <c r="W185" s="19">
        <f>IFERROR(VLOOKUP(A185,'[10]TOTAL M11M12 par région'!$A$1:$J$479,10,FALSE),0)</f>
        <v>17692.84934943527</v>
      </c>
      <c r="X185" s="19">
        <f>IFERROR(VLOOKUP(B185,[11]Feuil1!$A$1:$G$24,7,FALSE),0)</f>
        <v>0</v>
      </c>
      <c r="Y185" s="19"/>
      <c r="Z185" s="19">
        <f>IFERROR(VLOOKUP(A185,'[12]avec LE'!$A$1:$F$22,6,FALSE),0)</f>
        <v>0</v>
      </c>
      <c r="AA185" s="19">
        <f>IFERROR(VLOOKUP(B185,[13]total!$E$20:$F$40,2,FALSE),0)</f>
        <v>0</v>
      </c>
      <c r="AB185" s="19"/>
      <c r="AC185" s="24">
        <f t="shared" si="2"/>
        <v>20653.749349435278</v>
      </c>
    </row>
    <row r="186" spans="1:29" hidden="1" x14ac:dyDescent="0.25">
      <c r="A186" s="2" t="s">
        <v>1332</v>
      </c>
      <c r="B186" s="2" t="s">
        <v>1333</v>
      </c>
      <c r="C186" s="2" t="s">
        <v>85</v>
      </c>
      <c r="D186" s="2" t="s">
        <v>1083</v>
      </c>
      <c r="E186" s="19">
        <f>IFERROR(VLOOKUP(A186,[1]Montants!$A$1:$W$248,21,FALSE),0)</f>
        <v>0</v>
      </c>
      <c r="F186" s="19">
        <f>IFERROR(VLOOKUP(A186,[2]Feuil1!$A$1:$I$47,8,FALSE),0)</f>
        <v>0</v>
      </c>
      <c r="G186" s="19">
        <f>IFERROR(VLOOKUP(A186,[3]Feuil1!$A$1:$G$47,6,FALSE),0)</f>
        <v>0</v>
      </c>
      <c r="H186" s="19">
        <f>IFERROR(VLOOKUP(B186,[4]Feuil6!$A$23:$B$73,2,FALSE),0)</f>
        <v>0</v>
      </c>
      <c r="I186" s="19">
        <f>IFERROR(VLOOKUP(A186,[5]Feuil1!$A$1:$F$9,5,FALSE),0)</f>
        <v>0</v>
      </c>
      <c r="J186" s="19">
        <f>IFERROR(VLOOKUP(A186,'[6]CRB-ES'!$A$1:$V$382,19,FALSE),0)</f>
        <v>0</v>
      </c>
      <c r="K186" s="19">
        <f>IFERROR(VLOOKUP($A186,[7]Feuil4!$A$23:$L$137,10,FALSE),0)</f>
        <v>0</v>
      </c>
      <c r="L186" s="19">
        <f>IFERROR(VLOOKUP($A186,[7]Feuil4!$A$23:$L$137,9,FALSE),0)</f>
        <v>0</v>
      </c>
      <c r="M186" s="19">
        <f>IFERROR(VLOOKUP($A186,[7]Feuil4!$A$23:$L$137,4,FALSE),0)</f>
        <v>0</v>
      </c>
      <c r="N186" s="19">
        <f>IFERROR(VLOOKUP($A186,[7]Feuil4!$A$23:$L$81,3,FALSE),0)</f>
        <v>0</v>
      </c>
      <c r="O186" s="19">
        <f>IFERROR(VLOOKUP($A186,[7]Feuil4!$A$23:$L$137,2,FALSE),0)</f>
        <v>0</v>
      </c>
      <c r="P186" s="19">
        <f>IFERROR(VLOOKUP($A186,[7]Feuil4!$A$23:$L$81,7,FALSE),0)</f>
        <v>0</v>
      </c>
      <c r="Q186" s="19">
        <f>IFERROR(VLOOKUP($A186,[7]Feuil4!$A$23:$L$137,8,FALSE),0)</f>
        <v>0</v>
      </c>
      <c r="R186" s="19">
        <f>IFERROR(VLOOKUP($A186,[7]Feuil4!$A$23:$L$137,6,FALSE),0)</f>
        <v>0</v>
      </c>
      <c r="S186" s="19">
        <f>IFERROR(VLOOKUP($A186,[7]Feuil4!$A$23:$L$137,5,FALSE),0)</f>
        <v>0</v>
      </c>
      <c r="T186" s="19">
        <v>0</v>
      </c>
      <c r="U186" s="19">
        <f>IFERROR(VLOOKUP(B186,'[8]C1-2017'!$B$1:$Q$475,14,FALSE),0)</f>
        <v>0</v>
      </c>
      <c r="V186" s="19">
        <f>IFERROR(VLOOKUP(A186,'[9]TOTAL M10 par région'!$A$1:$J$375,8,FALSE),0)</f>
        <v>0</v>
      </c>
      <c r="W186" s="19">
        <f>IFERROR(VLOOKUP(A186,'[10]TOTAL M11M12 par région'!$A$1:$J$479,10,FALSE),0)</f>
        <v>11875.194487800527</v>
      </c>
      <c r="X186" s="19">
        <f>IFERROR(VLOOKUP(B186,[11]Feuil1!$A$1:$G$24,7,FALSE),0)</f>
        <v>0</v>
      </c>
      <c r="Y186" s="19"/>
      <c r="Z186" s="19">
        <f>IFERROR(VLOOKUP(A186,'[12]avec LE'!$A$1:$F$22,6,FALSE),0)</f>
        <v>0</v>
      </c>
      <c r="AA186" s="19">
        <f>IFERROR(VLOOKUP(B186,[13]total!$E$20:$F$40,2,FALSE),0)</f>
        <v>0</v>
      </c>
      <c r="AB186" s="19"/>
      <c r="AC186" s="24">
        <f t="shared" si="2"/>
        <v>11875.194487800527</v>
      </c>
    </row>
    <row r="187" spans="1:29" hidden="1" x14ac:dyDescent="0.25">
      <c r="A187" s="27" t="s">
        <v>850</v>
      </c>
      <c r="B187" s="2" t="s">
        <v>1029</v>
      </c>
      <c r="C187" s="2" t="s">
        <v>85</v>
      </c>
      <c r="D187" s="2" t="s">
        <v>1083</v>
      </c>
      <c r="E187" s="19">
        <f>IFERROR(VLOOKUP(A187,[1]Montants!$A$1:$W$248,21,FALSE),0)</f>
        <v>0</v>
      </c>
      <c r="F187" s="19">
        <f>IFERROR(VLOOKUP(A187,[2]Feuil1!$A$1:$I$47,8,FALSE),0)</f>
        <v>0</v>
      </c>
      <c r="G187" s="19">
        <f>IFERROR(VLOOKUP(A187,[3]Feuil1!$A$1:$G$47,6,FALSE),0)</f>
        <v>0</v>
      </c>
      <c r="H187" s="19">
        <f>IFERROR(VLOOKUP(B187,[4]Feuil6!$A$23:$B$73,2,FALSE),0)</f>
        <v>0</v>
      </c>
      <c r="I187" s="19">
        <f>IFERROR(VLOOKUP(A187,[5]Feuil1!$A$1:$F$9,5,FALSE),0)</f>
        <v>0</v>
      </c>
      <c r="J187" s="19">
        <f>IFERROR(VLOOKUP(A187,'[6]CRB-ES'!$A$1:$V$382,19,FALSE),0)</f>
        <v>0</v>
      </c>
      <c r="K187" s="19">
        <f>IFERROR(VLOOKUP($A187,[7]Feuil4!$A$23:$L$137,10,FALSE),0)</f>
        <v>0</v>
      </c>
      <c r="L187" s="19">
        <f>IFERROR(VLOOKUP($A187,[7]Feuil4!$A$23:$L$137,9,FALSE),0)</f>
        <v>0</v>
      </c>
      <c r="M187" s="19">
        <f>IFERROR(VLOOKUP($A187,[7]Feuil4!$A$23:$L$137,4,FALSE),0)</f>
        <v>0</v>
      </c>
      <c r="N187" s="19">
        <f>IFERROR(VLOOKUP($A187,[7]Feuil4!$A$23:$L$81,3,FALSE),0)</f>
        <v>0</v>
      </c>
      <c r="O187" s="19">
        <f>IFERROR(VLOOKUP($A187,[7]Feuil4!$A$23:$L$137,2,FALSE),0)</f>
        <v>0</v>
      </c>
      <c r="P187" s="19">
        <f>IFERROR(VLOOKUP($A187,[7]Feuil4!$A$23:$L$81,7,FALSE),0)</f>
        <v>0</v>
      </c>
      <c r="Q187" s="19">
        <f>IFERROR(VLOOKUP($A187,[7]Feuil4!$A$23:$L$137,8,FALSE),0)</f>
        <v>0</v>
      </c>
      <c r="R187" s="19">
        <f>IFERROR(VLOOKUP($A187,[7]Feuil4!$A$23:$L$137,6,FALSE),0)</f>
        <v>0</v>
      </c>
      <c r="S187" s="19">
        <f>IFERROR(VLOOKUP($A187,[7]Feuil4!$A$23:$L$137,5,FALSE),0)</f>
        <v>0</v>
      </c>
      <c r="T187" s="19">
        <v>0</v>
      </c>
      <c r="U187" s="19">
        <f>IFERROR(VLOOKUP(B187,'[8]C1-2017'!$B$1:$Q$475,14,FALSE),0)</f>
        <v>0</v>
      </c>
      <c r="V187" s="19">
        <f>IFERROR(VLOOKUP(A187,'[9]TOTAL M10 par région'!$A$1:$J$375,8,FALSE),0)</f>
        <v>0</v>
      </c>
      <c r="W187" s="19">
        <f>IFERROR(VLOOKUP(A187,'[10]TOTAL M11M12 par région'!$A$1:$J$479,10,FALSE),0)</f>
        <v>122314.54811571076</v>
      </c>
      <c r="X187" s="19">
        <f>IFERROR(VLOOKUP(B187,[11]Feuil1!$A$1:$G$24,7,FALSE),0)</f>
        <v>0</v>
      </c>
      <c r="Y187" s="19"/>
      <c r="Z187" s="19">
        <f>IFERROR(VLOOKUP(A187,'[12]avec LE'!$A$1:$F$22,6,FALSE),0)</f>
        <v>0</v>
      </c>
      <c r="AA187" s="19">
        <f>IFERROR(VLOOKUP(B187,[13]total!$E$20:$F$40,2,FALSE),0)</f>
        <v>0</v>
      </c>
      <c r="AB187" s="19"/>
      <c r="AC187" s="24">
        <f t="shared" si="2"/>
        <v>122314.54811571076</v>
      </c>
    </row>
    <row r="188" spans="1:29" hidden="1" x14ac:dyDescent="0.25">
      <c r="A188" s="38" t="s">
        <v>1318</v>
      </c>
      <c r="B188" s="36" t="s">
        <v>1319</v>
      </c>
      <c r="C188" s="2" t="s">
        <v>85</v>
      </c>
      <c r="D188" s="2" t="s">
        <v>1083</v>
      </c>
      <c r="E188" s="19">
        <f>IFERROR(VLOOKUP(A188,[1]Montants!$A$1:$W$248,21,FALSE),0)</f>
        <v>0</v>
      </c>
      <c r="F188" s="19">
        <f>IFERROR(VLOOKUP(A188,[2]Feuil1!$A$1:$I$47,8,FALSE),0)</f>
        <v>0</v>
      </c>
      <c r="G188" s="19">
        <f>IFERROR(VLOOKUP(A188,[3]Feuil1!$A$1:$G$47,6,FALSE),0)</f>
        <v>0</v>
      </c>
      <c r="H188" s="19">
        <f>IFERROR(VLOOKUP(B188,[4]Feuil6!$A$23:$B$73,2,FALSE),0)</f>
        <v>0</v>
      </c>
      <c r="I188" s="19">
        <f>IFERROR(VLOOKUP(A188,[5]Feuil1!$A$1:$F$9,5,FALSE),0)</f>
        <v>0</v>
      </c>
      <c r="J188" s="19">
        <f>IFERROR(VLOOKUP(A188,'[6]CRB-ES'!$A$1:$V$382,19,FALSE),0)</f>
        <v>0</v>
      </c>
      <c r="K188" s="19">
        <f>IFERROR(VLOOKUP($A188,[7]Feuil4!$A$23:$L$137,10,FALSE),0)</f>
        <v>0</v>
      </c>
      <c r="L188" s="19">
        <f>IFERROR(VLOOKUP($A188,[7]Feuil4!$A$23:$L$137,9,FALSE),0)</f>
        <v>0</v>
      </c>
      <c r="M188" s="19">
        <f>IFERROR(VLOOKUP($A188,[7]Feuil4!$A$23:$L$137,4,FALSE),0)</f>
        <v>0</v>
      </c>
      <c r="N188" s="19">
        <f>IFERROR(VLOOKUP($A188,[7]Feuil4!$A$23:$L$81,3,FALSE),0)</f>
        <v>0</v>
      </c>
      <c r="O188" s="19">
        <f>IFERROR(VLOOKUP($A188,[7]Feuil4!$A$23:$L$137,2,FALSE),0)</f>
        <v>0</v>
      </c>
      <c r="P188" s="19">
        <f>IFERROR(VLOOKUP($A188,[7]Feuil4!$A$23:$L$81,7,FALSE),0)</f>
        <v>0</v>
      </c>
      <c r="Q188" s="19">
        <f>IFERROR(VLOOKUP($A188,[7]Feuil4!$A$23:$L$137,8,FALSE),0)</f>
        <v>0</v>
      </c>
      <c r="R188" s="19">
        <f>IFERROR(VLOOKUP($A188,[7]Feuil4!$A$23:$L$137,6,FALSE),0)</f>
        <v>0</v>
      </c>
      <c r="S188" s="19">
        <f>IFERROR(VLOOKUP($A188,[7]Feuil4!$A$23:$L$137,5,FALSE),0)</f>
        <v>0</v>
      </c>
      <c r="T188" s="19">
        <v>0</v>
      </c>
      <c r="U188" s="19">
        <f>IFERROR(VLOOKUP(B188,'[8]C1-2017'!$B$1:$Q$475,14,FALSE),0)</f>
        <v>0</v>
      </c>
      <c r="V188" s="19">
        <f>IFERROR(VLOOKUP(A188,'[9]TOTAL M10 par région'!$A$1:$J$375,8,FALSE),0)</f>
        <v>0</v>
      </c>
      <c r="W188" s="19">
        <f>IFERROR(VLOOKUP(A188,'[10]TOTAL M11M12 par région'!$A$1:$J$479,10,FALSE),0)</f>
        <v>42038.188486813866</v>
      </c>
      <c r="X188" s="19">
        <f>IFERROR(VLOOKUP(B188,[11]Feuil1!$A$1:$G$24,7,FALSE),0)</f>
        <v>0</v>
      </c>
      <c r="Y188" s="19"/>
      <c r="Z188" s="19">
        <f>IFERROR(VLOOKUP(A188,'[12]avec LE'!$A$1:$F$22,6,FALSE),0)</f>
        <v>0</v>
      </c>
      <c r="AA188" s="19">
        <f>IFERROR(VLOOKUP(B188,[13]total!$E$20:$F$40,2,FALSE),0)</f>
        <v>0</v>
      </c>
      <c r="AB188" s="19"/>
      <c r="AC188" s="24">
        <f t="shared" si="2"/>
        <v>42038.188486813866</v>
      </c>
    </row>
    <row r="189" spans="1:29" hidden="1" x14ac:dyDescent="0.25">
      <c r="A189" s="38" t="s">
        <v>1301</v>
      </c>
      <c r="B189" s="26" t="s">
        <v>373</v>
      </c>
      <c r="C189" s="2" t="s">
        <v>85</v>
      </c>
      <c r="D189" s="2" t="s">
        <v>1083</v>
      </c>
      <c r="E189" s="19">
        <f>IFERROR(VLOOKUP(A189,[1]Montants!$A$1:$W$248,21,FALSE),0)</f>
        <v>0</v>
      </c>
      <c r="F189" s="19">
        <f>IFERROR(VLOOKUP(A189,[2]Feuil1!$A$1:$I$47,8,FALSE),0)</f>
        <v>0</v>
      </c>
      <c r="G189" s="19">
        <f>IFERROR(VLOOKUP(A189,[3]Feuil1!$A$1:$G$47,6,FALSE),0)</f>
        <v>0</v>
      </c>
      <c r="H189" s="19">
        <f>IFERROR(VLOOKUP(B189,[4]Feuil6!$A$23:$B$73,2,FALSE),0)</f>
        <v>0</v>
      </c>
      <c r="I189" s="19">
        <f>IFERROR(VLOOKUP(A189,[5]Feuil1!$A$1:$F$9,5,FALSE),0)</f>
        <v>0</v>
      </c>
      <c r="J189" s="19">
        <f>IFERROR(VLOOKUP(A189,'[6]CRB-ES'!$A$1:$V$382,19,FALSE),0)</f>
        <v>0</v>
      </c>
      <c r="K189" s="19">
        <f>IFERROR(VLOOKUP($A189,[7]Feuil4!$A$23:$L$137,10,FALSE),0)</f>
        <v>0</v>
      </c>
      <c r="L189" s="19">
        <f>IFERROR(VLOOKUP($A189,[7]Feuil4!$A$23:$L$137,9,FALSE),0)</f>
        <v>0</v>
      </c>
      <c r="M189" s="19">
        <f>IFERROR(VLOOKUP($A189,[7]Feuil4!$A$23:$L$137,4,FALSE),0)</f>
        <v>0</v>
      </c>
      <c r="N189" s="19">
        <f>IFERROR(VLOOKUP($A189,[7]Feuil4!$A$23:$L$81,3,FALSE),0)</f>
        <v>0</v>
      </c>
      <c r="O189" s="19">
        <f>IFERROR(VLOOKUP($A189,[7]Feuil4!$A$23:$L$137,2,FALSE),0)</f>
        <v>0</v>
      </c>
      <c r="P189" s="19">
        <f>IFERROR(VLOOKUP($A189,[7]Feuil4!$A$23:$L$81,7,FALSE),0)</f>
        <v>0</v>
      </c>
      <c r="Q189" s="19">
        <f>IFERROR(VLOOKUP($A189,[7]Feuil4!$A$23:$L$137,8,FALSE),0)</f>
        <v>0</v>
      </c>
      <c r="R189" s="19">
        <f>IFERROR(VLOOKUP($A189,[7]Feuil4!$A$23:$L$137,6,FALSE),0)</f>
        <v>0</v>
      </c>
      <c r="S189" s="19">
        <f>IFERROR(VLOOKUP($A189,[7]Feuil4!$A$23:$L$137,5,FALSE),0)</f>
        <v>0</v>
      </c>
      <c r="T189" s="19">
        <v>0</v>
      </c>
      <c r="U189" s="19">
        <f>IFERROR(VLOOKUP(B189,'[8]C1-2017'!$B$1:$Q$475,14,FALSE),0)</f>
        <v>0</v>
      </c>
      <c r="V189" s="19">
        <f>IFERROR(VLOOKUP(A189,'[9]TOTAL M10 par région'!$A$1:$J$375,8,FALSE),0)</f>
        <v>0</v>
      </c>
      <c r="W189" s="19">
        <f>IFERROR(VLOOKUP(A189,'[10]TOTAL M11M12 par région'!$A$1:$J$479,10,FALSE),0)</f>
        <v>556.65292992284549</v>
      </c>
      <c r="X189" s="19">
        <f>IFERROR(VLOOKUP(B189,[11]Feuil1!$A$1:$G$24,7,FALSE),0)</f>
        <v>0</v>
      </c>
      <c r="Y189" s="19"/>
      <c r="Z189" s="19">
        <f>IFERROR(VLOOKUP(A189,'[12]avec LE'!$A$1:$F$22,6,FALSE),0)</f>
        <v>0</v>
      </c>
      <c r="AA189" s="19">
        <f>IFERROR(VLOOKUP(B189,[13]total!$E$20:$F$40,2,FALSE),0)</f>
        <v>0</v>
      </c>
      <c r="AB189" s="19"/>
      <c r="AC189" s="24">
        <f t="shared" si="2"/>
        <v>556.65292992284549</v>
      </c>
    </row>
    <row r="190" spans="1:29" ht="15" hidden="1" customHeight="1" x14ac:dyDescent="0.25">
      <c r="A190" s="2" t="s">
        <v>115</v>
      </c>
      <c r="B190" s="2" t="s">
        <v>116</v>
      </c>
      <c r="C190" s="2" t="s">
        <v>85</v>
      </c>
      <c r="D190" s="2" t="s">
        <v>1083</v>
      </c>
      <c r="E190" s="19">
        <f>IFERROR(VLOOKUP(A190,[1]Montants!$A$1:$W$248,21,FALSE),0)</f>
        <v>0</v>
      </c>
      <c r="F190" s="19">
        <f>IFERROR(VLOOKUP(A190,[2]Feuil1!$A$1:$I$47,8,FALSE),0)</f>
        <v>0</v>
      </c>
      <c r="G190" s="19">
        <f>IFERROR(VLOOKUP(A190,[3]Feuil1!$A$1:$G$47,6,FALSE),0)</f>
        <v>0</v>
      </c>
      <c r="H190" s="19">
        <f>IFERROR(VLOOKUP(B190,[4]Feuil6!$A$23:$B$73,2,FALSE),0)</f>
        <v>0</v>
      </c>
      <c r="I190" s="19">
        <f>IFERROR(VLOOKUP(A190,[5]Feuil1!$A$1:$F$9,5,FALSE),0)</f>
        <v>0</v>
      </c>
      <c r="J190" s="19">
        <f>IFERROR(VLOOKUP(A190,'[6]CRB-ES'!$A$1:$V$382,19,FALSE),0)</f>
        <v>0</v>
      </c>
      <c r="K190" s="19">
        <f>IFERROR(VLOOKUP($A190,[7]Feuil4!$A$23:$L$137,10,FALSE),0)</f>
        <v>0</v>
      </c>
      <c r="L190" s="19">
        <f>IFERROR(VLOOKUP($A190,[7]Feuil4!$A$23:$L$137,9,FALSE),0)</f>
        <v>0</v>
      </c>
      <c r="M190" s="19">
        <f>IFERROR(VLOOKUP($A190,[7]Feuil4!$A$23:$L$137,4,FALSE),0)</f>
        <v>0</v>
      </c>
      <c r="N190" s="19">
        <f>IFERROR(VLOOKUP($A190,[7]Feuil4!$A$23:$L$81,3,FALSE),0)</f>
        <v>0</v>
      </c>
      <c r="O190" s="19">
        <f>IFERROR(VLOOKUP($A190,[7]Feuil4!$A$23:$L$137,2,FALSE),0)</f>
        <v>0</v>
      </c>
      <c r="P190" s="19">
        <f>IFERROR(VLOOKUP($A190,[7]Feuil4!$A$23:$L$81,7,FALSE),0)</f>
        <v>0</v>
      </c>
      <c r="Q190" s="19">
        <f>IFERROR(VLOOKUP($A190,[7]Feuil4!$A$23:$L$137,8,FALSE),0)</f>
        <v>0</v>
      </c>
      <c r="R190" s="19">
        <f>IFERROR(VLOOKUP($A190,[7]Feuil4!$A$23:$L$137,6,FALSE),0)</f>
        <v>0</v>
      </c>
      <c r="S190" s="19">
        <f>IFERROR(VLOOKUP($A190,[7]Feuil4!$A$23:$L$137,5,FALSE),0)</f>
        <v>0</v>
      </c>
      <c r="T190" s="19">
        <v>0</v>
      </c>
      <c r="U190" s="19">
        <f>IFERROR(VLOOKUP(B190,'[8]C1-2017'!$B$1:$Q$475,14,FALSE),0)</f>
        <v>0</v>
      </c>
      <c r="V190" s="19">
        <f>IFERROR(VLOOKUP(A190,'[9]TOTAL M10 par région'!$A$1:$J$375,8,FALSE),0)</f>
        <v>0</v>
      </c>
      <c r="W190" s="19">
        <f>IFERROR(VLOOKUP(A190,'[10]TOTAL M11M12 par région'!$A$1:$J$479,10,FALSE),0)</f>
        <v>0</v>
      </c>
      <c r="X190" s="19">
        <f>IFERROR(VLOOKUP(B190,[11]Feuil1!$A$1:$G$24,7,FALSE),0)</f>
        <v>0</v>
      </c>
      <c r="Y190" s="19"/>
      <c r="Z190" s="19">
        <f>IFERROR(VLOOKUP(A190,'[12]avec LE'!$A$1:$F$22,6,FALSE),0)</f>
        <v>0</v>
      </c>
      <c r="AA190" s="19">
        <f>IFERROR(VLOOKUP(B190,[13]total!$E$20:$F$40,2,FALSE),0)</f>
        <v>0</v>
      </c>
      <c r="AB190" s="19"/>
      <c r="AC190" s="24">
        <f t="shared" si="2"/>
        <v>0</v>
      </c>
    </row>
    <row r="191" spans="1:29" hidden="1" x14ac:dyDescent="0.25">
      <c r="A191" s="2" t="s">
        <v>113</v>
      </c>
      <c r="B191" s="2" t="s">
        <v>114</v>
      </c>
      <c r="C191" s="2" t="s">
        <v>85</v>
      </c>
      <c r="D191" s="2" t="s">
        <v>1083</v>
      </c>
      <c r="E191" s="19">
        <f>IFERROR(VLOOKUP(A191,[1]Montants!$A$1:$W$248,21,FALSE),0)</f>
        <v>0</v>
      </c>
      <c r="F191" s="19">
        <f>IFERROR(VLOOKUP(A191,[2]Feuil1!$A$1:$I$47,8,FALSE),0)</f>
        <v>0</v>
      </c>
      <c r="G191" s="19">
        <f>IFERROR(VLOOKUP(A191,[3]Feuil1!$A$1:$G$47,6,FALSE),0)</f>
        <v>0</v>
      </c>
      <c r="H191" s="19">
        <f>IFERROR(VLOOKUP(B191,[4]Feuil6!$A$23:$B$73,2,FALSE),0)</f>
        <v>0</v>
      </c>
      <c r="I191" s="19">
        <f>IFERROR(VLOOKUP(A191,[5]Feuil1!$A$1:$F$9,5,FALSE),0)</f>
        <v>0</v>
      </c>
      <c r="J191" s="19">
        <f>IFERROR(VLOOKUP(A191,'[6]CRB-ES'!$A$1:$V$382,19,FALSE),0)</f>
        <v>0</v>
      </c>
      <c r="K191" s="19">
        <f>IFERROR(VLOOKUP($A191,[7]Feuil4!$A$23:$L$137,10,FALSE),0)</f>
        <v>0</v>
      </c>
      <c r="L191" s="19">
        <f>IFERROR(VLOOKUP($A191,[7]Feuil4!$A$23:$L$137,9,FALSE),0)</f>
        <v>0</v>
      </c>
      <c r="M191" s="19">
        <f>IFERROR(VLOOKUP($A191,[7]Feuil4!$A$23:$L$137,4,FALSE),0)</f>
        <v>0</v>
      </c>
      <c r="N191" s="19">
        <f>IFERROR(VLOOKUP($A191,[7]Feuil4!$A$23:$L$81,3,FALSE),0)</f>
        <v>0</v>
      </c>
      <c r="O191" s="19">
        <f>IFERROR(VLOOKUP($A191,[7]Feuil4!$A$23:$L$137,2,FALSE),0)</f>
        <v>0</v>
      </c>
      <c r="P191" s="19">
        <f>IFERROR(VLOOKUP($A191,[7]Feuil4!$A$23:$L$81,7,FALSE),0)</f>
        <v>0</v>
      </c>
      <c r="Q191" s="19">
        <f>IFERROR(VLOOKUP($A191,[7]Feuil4!$A$23:$L$137,8,FALSE),0)</f>
        <v>0</v>
      </c>
      <c r="R191" s="19">
        <f>IFERROR(VLOOKUP($A191,[7]Feuil4!$A$23:$L$137,6,FALSE),0)</f>
        <v>0</v>
      </c>
      <c r="S191" s="19">
        <f>IFERROR(VLOOKUP($A191,[7]Feuil4!$A$23:$L$137,5,FALSE),0)</f>
        <v>0</v>
      </c>
      <c r="T191" s="19">
        <v>0</v>
      </c>
      <c r="U191" s="19">
        <f>IFERROR(VLOOKUP(B191,'[8]C1-2017'!$B$1:$Q$475,14,FALSE),0)</f>
        <v>1849.5</v>
      </c>
      <c r="V191" s="19">
        <f>IFERROR(VLOOKUP(A191,'[9]TOTAL M10 par région'!$A$1:$J$375,8,FALSE),0)</f>
        <v>159685.5</v>
      </c>
      <c r="W191" s="19">
        <f>IFERROR(VLOOKUP(A191,'[10]TOTAL M11M12 par région'!$A$1:$J$479,10,FALSE),0)</f>
        <v>273385.39481204748</v>
      </c>
      <c r="X191" s="19">
        <f>IFERROR(VLOOKUP(B191,[11]Feuil1!$A$1:$G$24,7,FALSE),0)</f>
        <v>0</v>
      </c>
      <c r="Y191" s="19"/>
      <c r="Z191" s="19">
        <f>IFERROR(VLOOKUP(A191,'[12]avec LE'!$A$1:$F$22,6,FALSE),0)</f>
        <v>0</v>
      </c>
      <c r="AA191" s="19">
        <f>IFERROR(VLOOKUP(B191,[13]total!$E$20:$F$40,2,FALSE),0)</f>
        <v>0</v>
      </c>
      <c r="AB191" s="19"/>
      <c r="AC191" s="24">
        <f t="shared" si="2"/>
        <v>434920.39481204748</v>
      </c>
    </row>
    <row r="192" spans="1:29" hidden="1" x14ac:dyDescent="0.25">
      <c r="A192" s="27" t="s">
        <v>32</v>
      </c>
      <c r="B192" s="2" t="s">
        <v>33</v>
      </c>
      <c r="C192" s="2" t="s">
        <v>31</v>
      </c>
      <c r="D192" s="2" t="s">
        <v>1083</v>
      </c>
      <c r="E192" s="19">
        <f>IFERROR(VLOOKUP(A192,[1]Montants!$A$1:$W$248,21,FALSE),0)</f>
        <v>0</v>
      </c>
      <c r="F192" s="19">
        <f>IFERROR(VLOOKUP(A192,[2]Feuil1!$A$1:$I$47,8,FALSE),0)</f>
        <v>0</v>
      </c>
      <c r="G192" s="19">
        <f>IFERROR(VLOOKUP(A192,[3]Feuil1!$A$1:$G$47,6,FALSE),0)</f>
        <v>0</v>
      </c>
      <c r="H192" s="19">
        <f>IFERROR(VLOOKUP(B192,[4]Feuil6!$A$23:$B$73,2,FALSE),0)</f>
        <v>0</v>
      </c>
      <c r="I192" s="19">
        <f>IFERROR(VLOOKUP(A192,[5]Feuil1!$A$1:$F$9,5,FALSE),0)</f>
        <v>0</v>
      </c>
      <c r="J192" s="19">
        <f>IFERROR(VLOOKUP(A192,'[6]CRB-ES'!$A$1:$V$382,19,FALSE),0)</f>
        <v>0</v>
      </c>
      <c r="K192" s="19">
        <f>IFERROR(VLOOKUP($A192,[7]Feuil4!$A$23:$L$137,10,FALSE),0)</f>
        <v>0</v>
      </c>
      <c r="L192" s="19">
        <f>IFERROR(VLOOKUP($A192,[7]Feuil4!$A$23:$L$137,9,FALSE),0)</f>
        <v>0</v>
      </c>
      <c r="M192" s="19">
        <f>IFERROR(VLOOKUP($A192,[7]Feuil4!$A$23:$L$137,4,FALSE),0)</f>
        <v>0</v>
      </c>
      <c r="N192" s="19">
        <f>IFERROR(VLOOKUP($A192,[7]Feuil4!$A$23:$L$81,3,FALSE),0)</f>
        <v>0</v>
      </c>
      <c r="O192" s="19">
        <f>IFERROR(VLOOKUP($A192,[7]Feuil4!$A$23:$L$137,2,FALSE),0)</f>
        <v>0</v>
      </c>
      <c r="P192" s="19">
        <f>IFERROR(VLOOKUP($A192,[7]Feuil4!$A$23:$L$81,7,FALSE),0)</f>
        <v>0</v>
      </c>
      <c r="Q192" s="19">
        <f>IFERROR(VLOOKUP($A192,[7]Feuil4!$A$23:$L$137,8,FALSE),0)</f>
        <v>0</v>
      </c>
      <c r="R192" s="19">
        <f>IFERROR(VLOOKUP($A192,[7]Feuil4!$A$23:$L$137,6,FALSE),0)</f>
        <v>0</v>
      </c>
      <c r="S192" s="19">
        <f>IFERROR(VLOOKUP($A192,[7]Feuil4!$A$23:$L$137,5,FALSE),0)</f>
        <v>0</v>
      </c>
      <c r="T192" s="19">
        <v>0</v>
      </c>
      <c r="U192" s="19">
        <f>IFERROR(VLOOKUP(B192,'[8]C1-2017'!$B$1:$Q$475,14,FALSE),0)</f>
        <v>2660.3479238799391</v>
      </c>
      <c r="V192" s="19">
        <f>IFERROR(VLOOKUP(A192,'[9]TOTAL M10 par région'!$A$1:$J$375,8,FALSE),0)</f>
        <v>0</v>
      </c>
      <c r="W192" s="19">
        <f>IFERROR(VLOOKUP(A192,'[10]TOTAL M11M12 par région'!$A$1:$J$479,10,FALSE),0)</f>
        <v>0</v>
      </c>
      <c r="X192" s="19">
        <f>IFERROR(VLOOKUP(B192,[11]Feuil1!$A$1:$G$24,7,FALSE),0)</f>
        <v>0</v>
      </c>
      <c r="Y192" s="19"/>
      <c r="Z192" s="19">
        <f>IFERROR(VLOOKUP(A192,'[12]avec LE'!$A$1:$F$22,6,FALSE),0)</f>
        <v>0</v>
      </c>
      <c r="AA192" s="19">
        <f>IFERROR(VLOOKUP(B192,[13]total!$E$20:$F$40,2,FALSE),0)</f>
        <v>0</v>
      </c>
      <c r="AB192" s="19"/>
      <c r="AC192" s="24">
        <f t="shared" si="2"/>
        <v>2660.3479238799391</v>
      </c>
    </row>
    <row r="193" spans="1:29" hidden="1" x14ac:dyDescent="0.25">
      <c r="A193" s="27" t="s">
        <v>1030</v>
      </c>
      <c r="B193" s="2" t="s">
        <v>1031</v>
      </c>
      <c r="C193" s="28" t="s">
        <v>28</v>
      </c>
      <c r="D193" s="2" t="s">
        <v>1083</v>
      </c>
      <c r="E193" s="19">
        <f>IFERROR(VLOOKUP(A193,[1]Montants!$A$1:$W$248,21,FALSE),0)</f>
        <v>0</v>
      </c>
      <c r="F193" s="19">
        <f>IFERROR(VLOOKUP(A193,[2]Feuil1!$A$1:$I$47,8,FALSE),0)</f>
        <v>0</v>
      </c>
      <c r="G193" s="19">
        <f>IFERROR(VLOOKUP(A193,[3]Feuil1!$A$1:$G$47,6,FALSE),0)</f>
        <v>0</v>
      </c>
      <c r="H193" s="19">
        <f>IFERROR(VLOOKUP(B193,[4]Feuil6!$A$23:$B$73,2,FALSE),0)</f>
        <v>0</v>
      </c>
      <c r="I193" s="19">
        <f>IFERROR(VLOOKUP(A193,[5]Feuil1!$A$1:$F$9,5,FALSE),0)</f>
        <v>0</v>
      </c>
      <c r="J193" s="19">
        <f>IFERROR(VLOOKUP(A193,'[6]CRB-ES'!$A$1:$V$382,19,FALSE),0)</f>
        <v>0</v>
      </c>
      <c r="K193" s="19">
        <f>IFERROR(VLOOKUP($A193,[7]Feuil4!$A$23:$L$137,10,FALSE),0)</f>
        <v>0</v>
      </c>
      <c r="L193" s="19">
        <f>IFERROR(VLOOKUP($A193,[7]Feuil4!$A$23:$L$137,9,FALSE),0)</f>
        <v>0</v>
      </c>
      <c r="M193" s="19">
        <f>IFERROR(VLOOKUP($A193,[7]Feuil4!$A$23:$L$137,4,FALSE),0)</f>
        <v>0</v>
      </c>
      <c r="N193" s="19">
        <f>IFERROR(VLOOKUP($A193,[7]Feuil4!$A$23:$L$81,3,FALSE),0)</f>
        <v>0</v>
      </c>
      <c r="O193" s="19">
        <f>IFERROR(VLOOKUP($A193,[7]Feuil4!$A$23:$L$137,2,FALSE),0)</f>
        <v>0</v>
      </c>
      <c r="P193" s="19">
        <f>IFERROR(VLOOKUP($A193,[7]Feuil4!$A$23:$L$81,7,FALSE),0)</f>
        <v>0</v>
      </c>
      <c r="Q193" s="19">
        <f>IFERROR(VLOOKUP($A193,[7]Feuil4!$A$23:$L$137,8,FALSE),0)</f>
        <v>0</v>
      </c>
      <c r="R193" s="19">
        <f>IFERROR(VLOOKUP($A193,[7]Feuil4!$A$23:$L$137,6,FALSE),0)</f>
        <v>0</v>
      </c>
      <c r="S193" s="19">
        <f>IFERROR(VLOOKUP($A193,[7]Feuil4!$A$23:$L$137,5,FALSE),0)</f>
        <v>0</v>
      </c>
      <c r="T193" s="19">
        <v>0</v>
      </c>
      <c r="U193" s="19">
        <f>IFERROR(VLOOKUP(B193,'[8]C1-2017'!$B$1:$Q$475,14,FALSE),0)</f>
        <v>0</v>
      </c>
      <c r="V193" s="19">
        <f>IFERROR(VLOOKUP(A193,'[9]TOTAL M10 par région'!$A$1:$J$375,8,FALSE),0)</f>
        <v>36480</v>
      </c>
      <c r="W193" s="19">
        <f>IFERROR(VLOOKUP(A193,'[10]TOTAL M11M12 par région'!$A$1:$J$479,10,FALSE),0)</f>
        <v>72344.475723917029</v>
      </c>
      <c r="X193" s="19">
        <f>IFERROR(VLOOKUP(B193,[11]Feuil1!$A$1:$G$24,7,FALSE),0)</f>
        <v>0</v>
      </c>
      <c r="Y193" s="19"/>
      <c r="Z193" s="19">
        <f>IFERROR(VLOOKUP(A193,'[12]avec LE'!$A$1:$F$22,6,FALSE),0)</f>
        <v>0</v>
      </c>
      <c r="AA193" s="19">
        <f>IFERROR(VLOOKUP(B193,[13]total!$E$20:$F$40,2,FALSE),0)</f>
        <v>0</v>
      </c>
      <c r="AB193" s="19"/>
      <c r="AC193" s="24">
        <f t="shared" si="2"/>
        <v>108824.47572391703</v>
      </c>
    </row>
    <row r="194" spans="1:29" hidden="1" x14ac:dyDescent="0.25">
      <c r="A194" s="2" t="s">
        <v>107</v>
      </c>
      <c r="B194" s="2" t="s">
        <v>108</v>
      </c>
      <c r="C194" s="2" t="s">
        <v>57</v>
      </c>
      <c r="D194" s="2" t="s">
        <v>1083</v>
      </c>
      <c r="E194" s="19">
        <f>IFERROR(VLOOKUP(A194,[1]Montants!$A$1:$W$248,21,FALSE),0)</f>
        <v>3264382.460315716</v>
      </c>
      <c r="F194" s="19">
        <f>IFERROR(VLOOKUP(A194,[2]Feuil1!$A$1:$I$47,8,FALSE),0)</f>
        <v>0</v>
      </c>
      <c r="G194" s="19">
        <f>IFERROR(VLOOKUP(A194,[3]Feuil1!$A$1:$G$47,6,FALSE),0)</f>
        <v>0</v>
      </c>
      <c r="H194" s="19">
        <f>IFERROR(VLOOKUP(B194,[4]Feuil6!$A$23:$B$73,2,FALSE),0)</f>
        <v>480000</v>
      </c>
      <c r="I194" s="19">
        <f>IFERROR(VLOOKUP(A194,[5]Feuil1!$A$1:$F$9,5,FALSE),0)</f>
        <v>0</v>
      </c>
      <c r="J194" s="19">
        <f>IFERROR(VLOOKUP(A194,'[6]CRB-ES'!$A$1:$V$382,19,FALSE),0)</f>
        <v>304730.59688411234</v>
      </c>
      <c r="K194" s="19">
        <f>IFERROR(VLOOKUP($A194,[7]Feuil4!$A$23:$L$137,10,FALSE),0)</f>
        <v>0</v>
      </c>
      <c r="L194" s="19">
        <f>IFERROR(VLOOKUP($A194,[7]Feuil4!$A$23:$L$137,9,FALSE),0)</f>
        <v>0</v>
      </c>
      <c r="M194" s="19">
        <f>IFERROR(VLOOKUP($A194,[7]Feuil4!$A$23:$L$137,4,FALSE),0)</f>
        <v>0</v>
      </c>
      <c r="N194" s="19">
        <f>IFERROR(VLOOKUP($A194,[7]Feuil4!$A$23:$L$81,3,FALSE),0)</f>
        <v>0</v>
      </c>
      <c r="O194" s="19">
        <f>IFERROR(VLOOKUP($A194,[7]Feuil4!$A$23:$L$137,2,FALSE),0)</f>
        <v>42750</v>
      </c>
      <c r="P194" s="19">
        <f>IFERROR(VLOOKUP($A194,[7]Feuil4!$A$23:$L$81,7,FALSE),0)</f>
        <v>0</v>
      </c>
      <c r="Q194" s="19">
        <f>IFERROR(VLOOKUP($A194,[7]Feuil4!$A$23:$L$137,8,FALSE),0)</f>
        <v>0</v>
      </c>
      <c r="R194" s="19">
        <f>IFERROR(VLOOKUP($A194,[7]Feuil4!$A$23:$L$137,6,FALSE),0)</f>
        <v>0</v>
      </c>
      <c r="S194" s="19">
        <f>IFERROR(VLOOKUP($A194,[7]Feuil4!$A$23:$L$137,5,FALSE),0)</f>
        <v>0</v>
      </c>
      <c r="T194" s="19">
        <v>0</v>
      </c>
      <c r="U194" s="19">
        <f>IFERROR(VLOOKUP(B194,'[8]C1-2017'!$B$1:$Q$475,14,FALSE),0)</f>
        <v>591667.15113280888</v>
      </c>
      <c r="V194" s="19">
        <f>IFERROR(VLOOKUP(A194,'[9]TOTAL M10 par région'!$A$1:$J$375,8,FALSE),0)</f>
        <v>93184.829999999842</v>
      </c>
      <c r="W194" s="19">
        <f>IFERROR(VLOOKUP(A194,'[10]TOTAL M11M12 par région'!$A$1:$J$479,10,FALSE),0)</f>
        <v>246433.46793101367</v>
      </c>
      <c r="X194" s="19">
        <f>IFERROR(VLOOKUP(B194,[11]Feuil1!$A$1:$G$24,7,FALSE),0)</f>
        <v>0</v>
      </c>
      <c r="Y194" s="19"/>
      <c r="Z194" s="19">
        <f>IFERROR(VLOOKUP(A194,'[12]avec LE'!$A$1:$F$22,6,FALSE),0)</f>
        <v>0</v>
      </c>
      <c r="AA194" s="19">
        <f>IFERROR(VLOOKUP(B194,[13]total!$E$20:$F$40,2,FALSE),0)</f>
        <v>0</v>
      </c>
      <c r="AB194" s="19"/>
      <c r="AC194" s="24">
        <f t="shared" si="2"/>
        <v>5023148.506263651</v>
      </c>
    </row>
    <row r="195" spans="1:29" hidden="1" x14ac:dyDescent="0.25">
      <c r="A195" s="2" t="s">
        <v>117</v>
      </c>
      <c r="B195" s="2" t="s">
        <v>118</v>
      </c>
      <c r="C195" s="2" t="s">
        <v>31</v>
      </c>
      <c r="D195" s="2" t="s">
        <v>1083</v>
      </c>
      <c r="E195" s="19">
        <f>IFERROR(VLOOKUP(A195,[1]Montants!$A$1:$W$248,21,FALSE),0)</f>
        <v>0</v>
      </c>
      <c r="F195" s="19">
        <f>IFERROR(VLOOKUP(A195,[2]Feuil1!$A$1:$I$47,8,FALSE),0)</f>
        <v>0</v>
      </c>
      <c r="G195" s="19">
        <f>IFERROR(VLOOKUP(A195,[3]Feuil1!$A$1:$G$47,6,FALSE),0)</f>
        <v>0</v>
      </c>
      <c r="H195" s="19">
        <f>IFERROR(VLOOKUP(B195,[4]Feuil6!$A$23:$B$73,2,FALSE),0)</f>
        <v>0</v>
      </c>
      <c r="I195" s="19">
        <f>IFERROR(VLOOKUP(A195,[5]Feuil1!$A$1:$F$9,5,FALSE),0)</f>
        <v>0</v>
      </c>
      <c r="J195" s="19">
        <f>IFERROR(VLOOKUP(A195,'[6]CRB-ES'!$A$1:$V$382,19,FALSE),0)</f>
        <v>0</v>
      </c>
      <c r="K195" s="19">
        <f>IFERROR(VLOOKUP($A195,[7]Feuil4!$A$23:$L$137,10,FALSE),0)</f>
        <v>0</v>
      </c>
      <c r="L195" s="19">
        <f>IFERROR(VLOOKUP($A195,[7]Feuil4!$A$23:$L$137,9,FALSE),0)</f>
        <v>0</v>
      </c>
      <c r="M195" s="19">
        <f>IFERROR(VLOOKUP($A195,[7]Feuil4!$A$23:$L$137,4,FALSE),0)</f>
        <v>0</v>
      </c>
      <c r="N195" s="19">
        <f>IFERROR(VLOOKUP($A195,[7]Feuil4!$A$23:$L$81,3,FALSE),0)</f>
        <v>0</v>
      </c>
      <c r="O195" s="19">
        <f>IFERROR(VLOOKUP($A195,[7]Feuil4!$A$23:$L$137,2,FALSE),0)</f>
        <v>0</v>
      </c>
      <c r="P195" s="19">
        <f>IFERROR(VLOOKUP($A195,[7]Feuil4!$A$23:$L$81,7,FALSE),0)</f>
        <v>0</v>
      </c>
      <c r="Q195" s="19">
        <f>IFERROR(VLOOKUP($A195,[7]Feuil4!$A$23:$L$137,8,FALSE),0)</f>
        <v>0</v>
      </c>
      <c r="R195" s="19">
        <f>IFERROR(VLOOKUP($A195,[7]Feuil4!$A$23:$L$137,6,FALSE),0)</f>
        <v>0</v>
      </c>
      <c r="S195" s="19">
        <f>IFERROR(VLOOKUP($A195,[7]Feuil4!$A$23:$L$137,5,FALSE),0)</f>
        <v>0</v>
      </c>
      <c r="T195" s="19">
        <v>0</v>
      </c>
      <c r="U195" s="19">
        <f>IFERROR(VLOOKUP(B195,'[8]C1-2017'!$B$1:$Q$475,14,FALSE),0)</f>
        <v>72.958059766255658</v>
      </c>
      <c r="V195" s="19">
        <f>IFERROR(VLOOKUP(A195,'[9]TOTAL M10 par région'!$A$1:$J$375,8,FALSE),0)</f>
        <v>0</v>
      </c>
      <c r="W195" s="19">
        <f>IFERROR(VLOOKUP(A195,'[10]TOTAL M11M12 par région'!$A$1:$J$479,10,FALSE),0)</f>
        <v>0</v>
      </c>
      <c r="X195" s="19">
        <f>IFERROR(VLOOKUP(B195,[11]Feuil1!$A$1:$G$24,7,FALSE),0)</f>
        <v>0</v>
      </c>
      <c r="Y195" s="19"/>
      <c r="Z195" s="19">
        <f>IFERROR(VLOOKUP(A195,'[12]avec LE'!$A$1:$F$22,6,FALSE),0)</f>
        <v>0</v>
      </c>
      <c r="AA195" s="19">
        <f>IFERROR(VLOOKUP(B195,[13]total!$E$20:$F$40,2,FALSE),0)</f>
        <v>0</v>
      </c>
      <c r="AB195" s="19"/>
      <c r="AC195" s="24">
        <f t="shared" ref="AC195:AC258" si="3">SUM(E195:AB195)</f>
        <v>72.958059766255658</v>
      </c>
    </row>
    <row r="196" spans="1:29" hidden="1" x14ac:dyDescent="0.25">
      <c r="A196" s="2" t="s">
        <v>79</v>
      </c>
      <c r="B196" s="2" t="s">
        <v>80</v>
      </c>
      <c r="C196" s="2" t="s">
        <v>25</v>
      </c>
      <c r="D196" s="2" t="s">
        <v>1083</v>
      </c>
      <c r="E196" s="19">
        <f>IFERROR(VLOOKUP(A196,[1]Montants!$A$1:$W$248,21,FALSE),0)</f>
        <v>35947268.880375884</v>
      </c>
      <c r="F196" s="19">
        <f>IFERROR(VLOOKUP(A196,[2]Feuil1!$A$1:$I$47,8,FALSE),0)</f>
        <v>495626.58199325588</v>
      </c>
      <c r="G196" s="19">
        <f>IFERROR(VLOOKUP(A196,[3]Feuil1!$A$1:$G$47,6,FALSE),0)</f>
        <v>123906.64549831397</v>
      </c>
      <c r="H196" s="19">
        <f>IFERROR(VLOOKUP(B196,[4]Feuil6!$A$23:$B$73,2,FALSE),0)</f>
        <v>725000</v>
      </c>
      <c r="I196" s="19">
        <f>IFERROR(VLOOKUP(A196,[5]Feuil1!$A$1:$F$9,5,FALSE),0)</f>
        <v>0</v>
      </c>
      <c r="J196" s="19">
        <f>IFERROR(VLOOKUP(A196,'[6]CRB-ES'!$A$1:$V$382,19,FALSE),0)</f>
        <v>374515.2579623278</v>
      </c>
      <c r="K196" s="19">
        <f>IFERROR(VLOOKUP($A196,[7]Feuil4!$A$23:$L$137,10,FALSE),0)</f>
        <v>0</v>
      </c>
      <c r="L196" s="19">
        <f>IFERROR(VLOOKUP($A196,[7]Feuil4!$A$23:$L$137,9,FALSE),0)</f>
        <v>0</v>
      </c>
      <c r="M196" s="19">
        <f>IFERROR(VLOOKUP($A196,[7]Feuil4!$A$23:$L$137,4,FALSE),0)</f>
        <v>0</v>
      </c>
      <c r="N196" s="19">
        <f>IFERROR(VLOOKUP($A196,[7]Feuil4!$A$23:$L$81,3,FALSE),0)</f>
        <v>0</v>
      </c>
      <c r="O196" s="19">
        <f>IFERROR(VLOOKUP($A196,[7]Feuil4!$A$23:$L$137,2,FALSE),0)</f>
        <v>254294</v>
      </c>
      <c r="P196" s="19">
        <f>IFERROR(VLOOKUP($A196,[7]Feuil4!$A$23:$L$81,7,FALSE),0)</f>
        <v>0</v>
      </c>
      <c r="Q196" s="19">
        <f>IFERROR(VLOOKUP($A196,[7]Feuil4!$A$23:$L$137,8,FALSE),0)</f>
        <v>0</v>
      </c>
      <c r="R196" s="19">
        <f>IFERROR(VLOOKUP($A196,[7]Feuil4!$A$23:$L$137,6,FALSE),0)</f>
        <v>89933</v>
      </c>
      <c r="S196" s="19">
        <f>IFERROR(VLOOKUP($A196,[7]Feuil4!$A$23:$L$137,5,FALSE),0)</f>
        <v>0</v>
      </c>
      <c r="T196" s="19">
        <v>0</v>
      </c>
      <c r="U196" s="19">
        <f>IFERROR(VLOOKUP(B196,'[8]C1-2017'!$B$1:$Q$475,14,FALSE),0)</f>
        <v>6765833.7930589393</v>
      </c>
      <c r="V196" s="19">
        <f>IFERROR(VLOOKUP(A196,'[9]TOTAL M10 par région'!$A$1:$J$375,8,FALSE),0)</f>
        <v>357126.52999999933</v>
      </c>
      <c r="W196" s="19">
        <f>IFERROR(VLOOKUP(A196,'[10]TOTAL M11M12 par région'!$A$1:$J$479,10,FALSE),0)</f>
        <v>655034.99336109962</v>
      </c>
      <c r="X196" s="19">
        <f>IFERROR(VLOOKUP(B196,[11]Feuil1!$A$1:$G$24,7,FALSE),0)</f>
        <v>216643.26666666666</v>
      </c>
      <c r="Y196" s="19"/>
      <c r="Z196" s="19">
        <f>IFERROR(VLOOKUP(A196,'[12]avec LE'!$A$1:$F$22,6,FALSE),0)</f>
        <v>0</v>
      </c>
      <c r="AA196" s="19">
        <f>IFERROR(VLOOKUP(B196,[13]total!$E$20:$F$40,2,FALSE),0)</f>
        <v>1000</v>
      </c>
      <c r="AB196" s="19"/>
      <c r="AC196" s="24">
        <f t="shared" si="3"/>
        <v>46006182.948916495</v>
      </c>
    </row>
    <row r="197" spans="1:29" hidden="1" x14ac:dyDescent="0.25">
      <c r="A197" s="27" t="s">
        <v>29</v>
      </c>
      <c r="B197" s="2" t="s">
        <v>30</v>
      </c>
      <c r="C197" s="2" t="s">
        <v>31</v>
      </c>
      <c r="D197" s="2" t="s">
        <v>1083</v>
      </c>
      <c r="E197" s="19">
        <f>IFERROR(VLOOKUP(A197,[1]Montants!$A$1:$W$248,21,FALSE),0)</f>
        <v>0</v>
      </c>
      <c r="F197" s="19">
        <f>IFERROR(VLOOKUP(A197,[2]Feuil1!$A$1:$I$47,8,FALSE),0)</f>
        <v>0</v>
      </c>
      <c r="G197" s="19">
        <f>IFERROR(VLOOKUP(A197,[3]Feuil1!$A$1:$G$47,6,FALSE),0)</f>
        <v>0</v>
      </c>
      <c r="H197" s="19">
        <f>IFERROR(VLOOKUP(B197,[4]Feuil6!$A$23:$B$73,2,FALSE),0)</f>
        <v>0</v>
      </c>
      <c r="I197" s="19">
        <f>IFERROR(VLOOKUP(A197,[5]Feuil1!$A$1:$F$9,5,FALSE),0)</f>
        <v>0</v>
      </c>
      <c r="J197" s="19">
        <f>IFERROR(VLOOKUP(A197,'[6]CRB-ES'!$A$1:$V$382,19,FALSE),0)</f>
        <v>0</v>
      </c>
      <c r="K197" s="19">
        <f>IFERROR(VLOOKUP($A197,[7]Feuil4!$A$23:$L$137,10,FALSE),0)</f>
        <v>0</v>
      </c>
      <c r="L197" s="19">
        <f>IFERROR(VLOOKUP($A197,[7]Feuil4!$A$23:$L$137,9,FALSE),0)</f>
        <v>0</v>
      </c>
      <c r="M197" s="19">
        <f>IFERROR(VLOOKUP($A197,[7]Feuil4!$A$23:$L$137,4,FALSE),0)</f>
        <v>0</v>
      </c>
      <c r="N197" s="19">
        <f>IFERROR(VLOOKUP($A197,[7]Feuil4!$A$23:$L$81,3,FALSE),0)</f>
        <v>0</v>
      </c>
      <c r="O197" s="19">
        <f>IFERROR(VLOOKUP($A197,[7]Feuil4!$A$23:$L$137,2,FALSE),0)</f>
        <v>0</v>
      </c>
      <c r="P197" s="19">
        <f>IFERROR(VLOOKUP($A197,[7]Feuil4!$A$23:$L$81,7,FALSE),0)</f>
        <v>0</v>
      </c>
      <c r="Q197" s="19">
        <f>IFERROR(VLOOKUP($A197,[7]Feuil4!$A$23:$L$137,8,FALSE),0)</f>
        <v>0</v>
      </c>
      <c r="R197" s="19">
        <f>IFERROR(VLOOKUP($A197,[7]Feuil4!$A$23:$L$137,6,FALSE),0)</f>
        <v>0</v>
      </c>
      <c r="S197" s="19">
        <f>IFERROR(VLOOKUP($A197,[7]Feuil4!$A$23:$L$137,5,FALSE),0)</f>
        <v>0</v>
      </c>
      <c r="T197" s="19">
        <v>0</v>
      </c>
      <c r="U197" s="19">
        <f>IFERROR(VLOOKUP(B197,'[8]C1-2017'!$B$1:$Q$475,14,FALSE),0)</f>
        <v>7573.1372261143752</v>
      </c>
      <c r="V197" s="19">
        <f>IFERROR(VLOOKUP(A197,'[9]TOTAL M10 par région'!$A$1:$J$375,8,FALSE),0)</f>
        <v>0</v>
      </c>
      <c r="W197" s="19">
        <f>IFERROR(VLOOKUP(A197,'[10]TOTAL M11M12 par région'!$A$1:$J$479,10,FALSE),0)</f>
        <v>0</v>
      </c>
      <c r="X197" s="19">
        <f>IFERROR(VLOOKUP(B197,[11]Feuil1!$A$1:$G$24,7,FALSE),0)</f>
        <v>0</v>
      </c>
      <c r="Y197" s="19"/>
      <c r="Z197" s="19">
        <f>IFERROR(VLOOKUP(A197,'[12]avec LE'!$A$1:$F$22,6,FALSE),0)</f>
        <v>0</v>
      </c>
      <c r="AA197" s="19">
        <f>IFERROR(VLOOKUP(B197,[13]total!$E$20:$F$40,2,FALSE),0)</f>
        <v>0</v>
      </c>
      <c r="AB197" s="19"/>
      <c r="AC197" s="24">
        <f t="shared" si="3"/>
        <v>7573.1372261143752</v>
      </c>
    </row>
    <row r="198" spans="1:29" hidden="1" x14ac:dyDescent="0.25">
      <c r="A198" s="2" t="s">
        <v>52</v>
      </c>
      <c r="B198" s="2" t="s">
        <v>53</v>
      </c>
      <c r="C198" s="2" t="s">
        <v>31</v>
      </c>
      <c r="D198" s="2" t="s">
        <v>1083</v>
      </c>
      <c r="E198" s="19">
        <f>IFERROR(VLOOKUP(A198,[1]Montants!$A$1:$W$248,21,FALSE),0)</f>
        <v>0</v>
      </c>
      <c r="F198" s="19">
        <f>IFERROR(VLOOKUP(A198,[2]Feuil1!$A$1:$I$47,8,FALSE),0)</f>
        <v>0</v>
      </c>
      <c r="G198" s="19">
        <f>IFERROR(VLOOKUP(A198,[3]Feuil1!$A$1:$G$47,6,FALSE),0)</f>
        <v>0</v>
      </c>
      <c r="H198" s="19">
        <f>IFERROR(VLOOKUP(B198,[4]Feuil6!$A$23:$B$73,2,FALSE),0)</f>
        <v>0</v>
      </c>
      <c r="I198" s="19">
        <f>IFERROR(VLOOKUP(A198,[5]Feuil1!$A$1:$F$9,5,FALSE),0)</f>
        <v>0</v>
      </c>
      <c r="J198" s="19">
        <f>IFERROR(VLOOKUP(A198,'[6]CRB-ES'!$A$1:$V$382,19,FALSE),0)</f>
        <v>0</v>
      </c>
      <c r="K198" s="19">
        <f>IFERROR(VLOOKUP($A198,[7]Feuil4!$A$23:$L$137,10,FALSE),0)</f>
        <v>0</v>
      </c>
      <c r="L198" s="19">
        <f>IFERROR(VLOOKUP($A198,[7]Feuil4!$A$23:$L$137,9,FALSE),0)</f>
        <v>0</v>
      </c>
      <c r="M198" s="19">
        <f>IFERROR(VLOOKUP($A198,[7]Feuil4!$A$23:$L$137,4,FALSE),0)</f>
        <v>0</v>
      </c>
      <c r="N198" s="19">
        <f>IFERROR(VLOOKUP($A198,[7]Feuil4!$A$23:$L$81,3,FALSE),0)</f>
        <v>0</v>
      </c>
      <c r="O198" s="19">
        <f>IFERROR(VLOOKUP($A198,[7]Feuil4!$A$23:$L$137,2,FALSE),0)</f>
        <v>0</v>
      </c>
      <c r="P198" s="19">
        <f>IFERROR(VLOOKUP($A198,[7]Feuil4!$A$23:$L$81,7,FALSE),0)</f>
        <v>0</v>
      </c>
      <c r="Q198" s="19">
        <f>IFERROR(VLOOKUP($A198,[7]Feuil4!$A$23:$L$137,8,FALSE),0)</f>
        <v>0</v>
      </c>
      <c r="R198" s="19">
        <f>IFERROR(VLOOKUP($A198,[7]Feuil4!$A$23:$L$137,6,FALSE),0)</f>
        <v>0</v>
      </c>
      <c r="S198" s="19">
        <f>IFERROR(VLOOKUP($A198,[7]Feuil4!$A$23:$L$137,5,FALSE),0)</f>
        <v>0</v>
      </c>
      <c r="T198" s="19">
        <v>0</v>
      </c>
      <c r="U198" s="19">
        <f>IFERROR(VLOOKUP(B198,'[8]C1-2017'!$B$1:$Q$475,14,FALSE),0)</f>
        <v>0</v>
      </c>
      <c r="V198" s="19">
        <f>IFERROR(VLOOKUP(A198,'[9]TOTAL M10 par région'!$A$1:$J$375,8,FALSE),0)</f>
        <v>581.97000000000116</v>
      </c>
      <c r="W198" s="19">
        <f>IFERROR(VLOOKUP(A198,'[10]TOTAL M11M12 par région'!$A$1:$J$479,10,FALSE),0)</f>
        <v>102114.56825058196</v>
      </c>
      <c r="X198" s="19">
        <f>IFERROR(VLOOKUP(B198,[11]Feuil1!$A$1:$G$24,7,FALSE),0)</f>
        <v>0</v>
      </c>
      <c r="Y198" s="19"/>
      <c r="Z198" s="19">
        <f>IFERROR(VLOOKUP(A198,'[12]avec LE'!$A$1:$F$22,6,FALSE),0)</f>
        <v>0</v>
      </c>
      <c r="AA198" s="19">
        <f>IFERROR(VLOOKUP(B198,[13]total!$E$20:$F$40,2,FALSE),0)</f>
        <v>0</v>
      </c>
      <c r="AB198" s="19"/>
      <c r="AC198" s="24">
        <f t="shared" si="3"/>
        <v>102696.53825058196</v>
      </c>
    </row>
    <row r="199" spans="1:29" hidden="1" x14ac:dyDescent="0.25">
      <c r="A199" s="2" t="s">
        <v>54</v>
      </c>
      <c r="B199" s="2" t="s">
        <v>66</v>
      </c>
      <c r="C199" s="2" t="s">
        <v>31</v>
      </c>
      <c r="D199" s="2" t="s">
        <v>1083</v>
      </c>
      <c r="E199" s="19">
        <f>IFERROR(VLOOKUP(A199,[1]Montants!$A$1:$W$248,21,FALSE),0)</f>
        <v>0</v>
      </c>
      <c r="F199" s="19">
        <f>IFERROR(VLOOKUP(A199,[2]Feuil1!$A$1:$I$47,8,FALSE),0)</f>
        <v>0</v>
      </c>
      <c r="G199" s="19">
        <f>IFERROR(VLOOKUP(A199,[3]Feuil1!$A$1:$G$47,6,FALSE),0)</f>
        <v>0</v>
      </c>
      <c r="H199" s="19">
        <f>IFERROR(VLOOKUP(B199,[4]Feuil6!$A$23:$B$73,2,FALSE),0)</f>
        <v>0</v>
      </c>
      <c r="I199" s="19">
        <f>IFERROR(VLOOKUP(A199,[5]Feuil1!$A$1:$F$9,5,FALSE),0)</f>
        <v>0</v>
      </c>
      <c r="J199" s="19">
        <f>IFERROR(VLOOKUP(A199,'[6]CRB-ES'!$A$1:$V$382,19,FALSE),0)</f>
        <v>0</v>
      </c>
      <c r="K199" s="19">
        <f>IFERROR(VLOOKUP($A199,[7]Feuil4!$A$23:$L$137,10,FALSE),0)</f>
        <v>0</v>
      </c>
      <c r="L199" s="19">
        <f>IFERROR(VLOOKUP($A199,[7]Feuil4!$A$23:$L$137,9,FALSE),0)</f>
        <v>0</v>
      </c>
      <c r="M199" s="19">
        <f>IFERROR(VLOOKUP($A199,[7]Feuil4!$A$23:$L$137,4,FALSE),0)</f>
        <v>0</v>
      </c>
      <c r="N199" s="19">
        <f>IFERROR(VLOOKUP($A199,[7]Feuil4!$A$23:$L$81,3,FALSE),0)</f>
        <v>0</v>
      </c>
      <c r="O199" s="19">
        <f>IFERROR(VLOOKUP($A199,[7]Feuil4!$A$23:$L$137,2,FALSE),0)</f>
        <v>0</v>
      </c>
      <c r="P199" s="19">
        <f>IFERROR(VLOOKUP($A199,[7]Feuil4!$A$23:$L$81,7,FALSE),0)</f>
        <v>0</v>
      </c>
      <c r="Q199" s="19">
        <f>IFERROR(VLOOKUP($A199,[7]Feuil4!$A$23:$L$137,8,FALSE),0)</f>
        <v>0</v>
      </c>
      <c r="R199" s="19">
        <f>IFERROR(VLOOKUP($A199,[7]Feuil4!$A$23:$L$137,6,FALSE),0)</f>
        <v>0</v>
      </c>
      <c r="S199" s="19">
        <f>IFERROR(VLOOKUP($A199,[7]Feuil4!$A$23:$L$137,5,FALSE),0)</f>
        <v>0</v>
      </c>
      <c r="T199" s="19">
        <v>0</v>
      </c>
      <c r="U199" s="19">
        <f>IFERROR(VLOOKUP(B199,'[8]C1-2017'!$B$1:$Q$475,14,FALSE),0)</f>
        <v>0</v>
      </c>
      <c r="V199" s="19">
        <f>IFERROR(VLOOKUP(A199,'[9]TOTAL M10 par région'!$A$1:$J$375,8,FALSE),0)</f>
        <v>16206.631000000023</v>
      </c>
      <c r="W199" s="19">
        <f>IFERROR(VLOOKUP(A199,'[10]TOTAL M11M12 par région'!$A$1:$J$479,10,FALSE),0)</f>
        <v>23793.158203647883</v>
      </c>
      <c r="X199" s="19">
        <f>IFERROR(VLOOKUP(B199,[11]Feuil1!$A$1:$G$24,7,FALSE),0)</f>
        <v>0</v>
      </c>
      <c r="Y199" s="19"/>
      <c r="Z199" s="19">
        <f>IFERROR(VLOOKUP(A199,'[12]avec LE'!$A$1:$F$22,6,FALSE),0)</f>
        <v>0</v>
      </c>
      <c r="AA199" s="19">
        <f>IFERROR(VLOOKUP(B199,[13]total!$E$20:$F$40,2,FALSE),0)</f>
        <v>0</v>
      </c>
      <c r="AB199" s="19"/>
      <c r="AC199" s="24">
        <f t="shared" si="3"/>
        <v>39999.789203647902</v>
      </c>
    </row>
    <row r="200" spans="1:29" hidden="1" x14ac:dyDescent="0.25">
      <c r="A200" s="2" t="s">
        <v>105</v>
      </c>
      <c r="B200" s="2" t="s">
        <v>106</v>
      </c>
      <c r="C200" s="2" t="s">
        <v>28</v>
      </c>
      <c r="D200" s="2" t="s">
        <v>1083</v>
      </c>
      <c r="E200" s="19">
        <f>IFERROR(VLOOKUP(A200,[1]Montants!$A$1:$W$248,21,FALSE),0)</f>
        <v>0</v>
      </c>
      <c r="F200" s="19">
        <f>IFERROR(VLOOKUP(A200,[2]Feuil1!$A$1:$I$47,8,FALSE),0)</f>
        <v>0</v>
      </c>
      <c r="G200" s="19">
        <f>IFERROR(VLOOKUP(A200,[3]Feuil1!$A$1:$G$47,6,FALSE),0)</f>
        <v>0</v>
      </c>
      <c r="H200" s="19">
        <f>IFERROR(VLOOKUP(B200,[4]Feuil6!$A$23:$B$73,2,FALSE),0)</f>
        <v>0</v>
      </c>
      <c r="I200" s="19">
        <f>IFERROR(VLOOKUP(A200,[5]Feuil1!$A$1:$F$9,5,FALSE),0)</f>
        <v>0</v>
      </c>
      <c r="J200" s="19">
        <f>IFERROR(VLOOKUP(A200,'[6]CRB-ES'!$A$1:$V$382,19,FALSE),0)</f>
        <v>0</v>
      </c>
      <c r="K200" s="19">
        <f>IFERROR(VLOOKUP($A200,[7]Feuil4!$A$23:$L$137,10,FALSE),0)</f>
        <v>0</v>
      </c>
      <c r="L200" s="19">
        <f>IFERROR(VLOOKUP($A200,[7]Feuil4!$A$23:$L$137,9,FALSE),0)</f>
        <v>0</v>
      </c>
      <c r="M200" s="19">
        <f>IFERROR(VLOOKUP($A200,[7]Feuil4!$A$23:$L$137,4,FALSE),0)</f>
        <v>0</v>
      </c>
      <c r="N200" s="19">
        <f>IFERROR(VLOOKUP($A200,[7]Feuil4!$A$23:$L$81,3,FALSE),0)</f>
        <v>0</v>
      </c>
      <c r="O200" s="19">
        <f>IFERROR(VLOOKUP($A200,[7]Feuil4!$A$23:$L$137,2,FALSE),0)</f>
        <v>0</v>
      </c>
      <c r="P200" s="19">
        <f>IFERROR(VLOOKUP($A200,[7]Feuil4!$A$23:$L$81,7,FALSE),0)</f>
        <v>0</v>
      </c>
      <c r="Q200" s="19">
        <f>IFERROR(VLOOKUP($A200,[7]Feuil4!$A$23:$L$137,8,FALSE),0)</f>
        <v>0</v>
      </c>
      <c r="R200" s="19">
        <f>IFERROR(VLOOKUP($A200,[7]Feuil4!$A$23:$L$137,6,FALSE),0)</f>
        <v>0</v>
      </c>
      <c r="S200" s="19">
        <f>IFERROR(VLOOKUP($A200,[7]Feuil4!$A$23:$L$137,5,FALSE),0)</f>
        <v>0</v>
      </c>
      <c r="T200" s="19">
        <v>0</v>
      </c>
      <c r="U200" s="19">
        <f>IFERROR(VLOOKUP(B200,'[8]C1-2017'!$B$1:$Q$475,14,FALSE),0)</f>
        <v>247.46835300314689</v>
      </c>
      <c r="V200" s="19">
        <f>IFERROR(VLOOKUP(A200,'[9]TOTAL M10 par région'!$A$1:$J$375,8,FALSE),0)</f>
        <v>20235</v>
      </c>
      <c r="W200" s="19">
        <f>IFERROR(VLOOKUP(A200,'[10]TOTAL M11M12 par région'!$A$1:$J$479,10,FALSE),0)</f>
        <v>58238.304443303066</v>
      </c>
      <c r="X200" s="19">
        <f>IFERROR(VLOOKUP(B200,[11]Feuil1!$A$1:$G$24,7,FALSE),0)</f>
        <v>0</v>
      </c>
      <c r="Y200" s="19"/>
      <c r="Z200" s="19">
        <f>IFERROR(VLOOKUP(A200,'[12]avec LE'!$A$1:$F$22,6,FALSE),0)</f>
        <v>0</v>
      </c>
      <c r="AA200" s="19">
        <f>IFERROR(VLOOKUP(B200,[13]total!$E$20:$F$40,2,FALSE),0)</f>
        <v>0</v>
      </c>
      <c r="AB200" s="19"/>
      <c r="AC200" s="24">
        <f t="shared" si="3"/>
        <v>78720.772796306206</v>
      </c>
    </row>
    <row r="201" spans="1:29" hidden="1" x14ac:dyDescent="0.25">
      <c r="A201" s="2" t="s">
        <v>99</v>
      </c>
      <c r="B201" s="2" t="s">
        <v>100</v>
      </c>
      <c r="C201" s="2" t="s">
        <v>85</v>
      </c>
      <c r="D201" s="2" t="s">
        <v>1083</v>
      </c>
      <c r="E201" s="19">
        <f>IFERROR(VLOOKUP(A201,[1]Montants!$A$1:$W$248,21,FALSE),0)</f>
        <v>0</v>
      </c>
      <c r="F201" s="19">
        <f>IFERROR(VLOOKUP(A201,[2]Feuil1!$A$1:$I$47,8,FALSE),0)</f>
        <v>0</v>
      </c>
      <c r="G201" s="19">
        <f>IFERROR(VLOOKUP(A201,[3]Feuil1!$A$1:$G$47,6,FALSE),0)</f>
        <v>0</v>
      </c>
      <c r="H201" s="19">
        <f>IFERROR(VLOOKUP(B201,[4]Feuil6!$A$23:$B$73,2,FALSE),0)</f>
        <v>0</v>
      </c>
      <c r="I201" s="19">
        <f>IFERROR(VLOOKUP(A201,[5]Feuil1!$A$1:$F$9,5,FALSE),0)</f>
        <v>0</v>
      </c>
      <c r="J201" s="19">
        <f>IFERROR(VLOOKUP(A201,'[6]CRB-ES'!$A$1:$V$382,19,FALSE),0)</f>
        <v>0</v>
      </c>
      <c r="K201" s="19">
        <f>IFERROR(VLOOKUP($A201,[7]Feuil4!$A$23:$L$137,10,FALSE),0)</f>
        <v>0</v>
      </c>
      <c r="L201" s="19">
        <f>IFERROR(VLOOKUP($A201,[7]Feuil4!$A$23:$L$137,9,FALSE),0)</f>
        <v>0</v>
      </c>
      <c r="M201" s="19">
        <f>IFERROR(VLOOKUP($A201,[7]Feuil4!$A$23:$L$137,4,FALSE),0)</f>
        <v>0</v>
      </c>
      <c r="N201" s="19">
        <f>IFERROR(VLOOKUP($A201,[7]Feuil4!$A$23:$L$81,3,FALSE),0)</f>
        <v>0</v>
      </c>
      <c r="O201" s="19">
        <f>IFERROR(VLOOKUP($A201,[7]Feuil4!$A$23:$L$137,2,FALSE),0)</f>
        <v>0</v>
      </c>
      <c r="P201" s="19">
        <f>IFERROR(VLOOKUP($A201,[7]Feuil4!$A$23:$L$81,7,FALSE),0)</f>
        <v>0</v>
      </c>
      <c r="Q201" s="19">
        <f>IFERROR(VLOOKUP($A201,[7]Feuil4!$A$23:$L$137,8,FALSE),0)</f>
        <v>0</v>
      </c>
      <c r="R201" s="19">
        <f>IFERROR(VLOOKUP($A201,[7]Feuil4!$A$23:$L$137,6,FALSE),0)</f>
        <v>0</v>
      </c>
      <c r="S201" s="19">
        <f>IFERROR(VLOOKUP($A201,[7]Feuil4!$A$23:$L$137,5,FALSE),0)</f>
        <v>0</v>
      </c>
      <c r="T201" s="19">
        <v>0</v>
      </c>
      <c r="U201" s="19">
        <f>IFERROR(VLOOKUP(B201,'[8]C1-2017'!$B$1:$Q$475,14,FALSE),0)</f>
        <v>0</v>
      </c>
      <c r="V201" s="19">
        <f>IFERROR(VLOOKUP(A201,'[9]TOTAL M10 par région'!$A$1:$J$375,8,FALSE),0)</f>
        <v>194173.48</v>
      </c>
      <c r="W201" s="19">
        <f>IFERROR(VLOOKUP(A201,'[10]TOTAL M11M12 par région'!$A$1:$J$479,10,FALSE),0)</f>
        <v>81853.780990615531</v>
      </c>
      <c r="X201" s="19">
        <f>IFERROR(VLOOKUP(B201,[11]Feuil1!$A$1:$G$24,7,FALSE),0)</f>
        <v>0</v>
      </c>
      <c r="Y201" s="19"/>
      <c r="Z201" s="19">
        <f>IFERROR(VLOOKUP(A201,'[12]avec LE'!$A$1:$F$22,6,FALSE),0)</f>
        <v>0</v>
      </c>
      <c r="AA201" s="19">
        <f>IFERROR(VLOOKUP(B201,[13]total!$E$20:$F$40,2,FALSE),0)</f>
        <v>0</v>
      </c>
      <c r="AB201" s="19"/>
      <c r="AC201" s="24">
        <f t="shared" si="3"/>
        <v>276027.26099061553</v>
      </c>
    </row>
    <row r="202" spans="1:29" hidden="1" x14ac:dyDescent="0.25">
      <c r="A202" s="2" t="s">
        <v>97</v>
      </c>
      <c r="B202" s="2" t="s">
        <v>98</v>
      </c>
      <c r="C202" s="3" t="s">
        <v>28</v>
      </c>
      <c r="D202" s="2" t="s">
        <v>1083</v>
      </c>
      <c r="E202" s="19">
        <f>IFERROR(VLOOKUP(A202,[1]Montants!$A$1:$W$248,21,FALSE),0)</f>
        <v>0</v>
      </c>
      <c r="F202" s="19">
        <f>IFERROR(VLOOKUP(A202,[2]Feuil1!$A$1:$I$47,8,FALSE),0)</f>
        <v>0</v>
      </c>
      <c r="G202" s="19">
        <f>IFERROR(VLOOKUP(A202,[3]Feuil1!$A$1:$G$47,6,FALSE),0)</f>
        <v>0</v>
      </c>
      <c r="H202" s="19">
        <f>IFERROR(VLOOKUP(B202,[4]Feuil6!$A$23:$B$73,2,FALSE),0)</f>
        <v>0</v>
      </c>
      <c r="I202" s="19">
        <f>IFERROR(VLOOKUP(A202,[5]Feuil1!$A$1:$F$9,5,FALSE),0)</f>
        <v>0</v>
      </c>
      <c r="J202" s="19">
        <f>IFERROR(VLOOKUP(A202,'[6]CRB-ES'!$A$1:$V$382,19,FALSE),0)</f>
        <v>0</v>
      </c>
      <c r="K202" s="19">
        <f>IFERROR(VLOOKUP($A202,[7]Feuil4!$A$23:$L$137,10,FALSE),0)</f>
        <v>0</v>
      </c>
      <c r="L202" s="19">
        <f>IFERROR(VLOOKUP($A202,[7]Feuil4!$A$23:$L$137,9,FALSE),0)</f>
        <v>0</v>
      </c>
      <c r="M202" s="19">
        <f>IFERROR(VLOOKUP($A202,[7]Feuil4!$A$23:$L$137,4,FALSE),0)</f>
        <v>0</v>
      </c>
      <c r="N202" s="19">
        <f>IFERROR(VLOOKUP($A202,[7]Feuil4!$A$23:$L$81,3,FALSE),0)</f>
        <v>0</v>
      </c>
      <c r="O202" s="19">
        <f>IFERROR(VLOOKUP($A202,[7]Feuil4!$A$23:$L$137,2,FALSE),0)</f>
        <v>0</v>
      </c>
      <c r="P202" s="19">
        <f>IFERROR(VLOOKUP($A202,[7]Feuil4!$A$23:$L$81,7,FALSE),0)</f>
        <v>0</v>
      </c>
      <c r="Q202" s="19">
        <f>IFERROR(VLOOKUP($A202,[7]Feuil4!$A$23:$L$137,8,FALSE),0)</f>
        <v>0</v>
      </c>
      <c r="R202" s="19">
        <f>IFERROR(VLOOKUP($A202,[7]Feuil4!$A$23:$L$137,6,FALSE),0)</f>
        <v>0</v>
      </c>
      <c r="S202" s="19">
        <f>IFERROR(VLOOKUP($A202,[7]Feuil4!$A$23:$L$137,5,FALSE),0)</f>
        <v>0</v>
      </c>
      <c r="T202" s="19">
        <v>0</v>
      </c>
      <c r="U202" s="19">
        <f>IFERROR(VLOOKUP(B202,'[8]C1-2017'!$B$1:$Q$475,14,FALSE),0)</f>
        <v>6563.4269261633344</v>
      </c>
      <c r="V202" s="19">
        <f>IFERROR(VLOOKUP(A202,'[9]TOTAL M10 par région'!$A$1:$J$375,8,FALSE),0)</f>
        <v>18291.439999999973</v>
      </c>
      <c r="W202" s="19">
        <f>IFERROR(VLOOKUP(A202,'[10]TOTAL M11M12 par région'!$A$1:$J$479,10,FALSE),0)</f>
        <v>15156.369675304561</v>
      </c>
      <c r="X202" s="19">
        <f>IFERROR(VLOOKUP(B202,[11]Feuil1!$A$1:$G$24,7,FALSE),0)</f>
        <v>0</v>
      </c>
      <c r="Y202" s="19"/>
      <c r="Z202" s="19">
        <f>IFERROR(VLOOKUP(A202,'[12]avec LE'!$A$1:$F$22,6,FALSE),0)</f>
        <v>0</v>
      </c>
      <c r="AA202" s="19">
        <f>IFERROR(VLOOKUP(B202,[13]total!$E$20:$F$40,2,FALSE),0)</f>
        <v>0</v>
      </c>
      <c r="AB202" s="19"/>
      <c r="AC202" s="24">
        <f t="shared" si="3"/>
        <v>40011.23660146787</v>
      </c>
    </row>
    <row r="203" spans="1:29" hidden="1" x14ac:dyDescent="0.25">
      <c r="A203" s="2">
        <v>570001099</v>
      </c>
      <c r="B203" s="2" t="s">
        <v>1221</v>
      </c>
      <c r="C203" s="3" t="s">
        <v>28</v>
      </c>
      <c r="D203" s="2" t="s">
        <v>1083</v>
      </c>
      <c r="E203" s="19">
        <f>IFERROR(VLOOKUP(A203,[1]Montants!$A$1:$W$248,21,FALSE),0)</f>
        <v>0</v>
      </c>
      <c r="F203" s="19">
        <f>IFERROR(VLOOKUP(A203,[2]Feuil1!$A$1:$I$47,8,FALSE),0)</f>
        <v>0</v>
      </c>
      <c r="G203" s="19">
        <f>IFERROR(VLOOKUP(A203,[3]Feuil1!$A$1:$G$47,6,FALSE),0)</f>
        <v>0</v>
      </c>
      <c r="H203" s="19">
        <f>IFERROR(VLOOKUP(B203,[4]Feuil6!$A$23:$B$73,2,FALSE),0)</f>
        <v>0</v>
      </c>
      <c r="I203" s="19">
        <f>IFERROR(VLOOKUP(A203,[5]Feuil1!$A$1:$F$9,5,FALSE),0)</f>
        <v>0</v>
      </c>
      <c r="J203" s="19">
        <f>IFERROR(VLOOKUP(A203,'[6]CRB-ES'!$A$1:$V$382,19,FALSE),0)</f>
        <v>0</v>
      </c>
      <c r="K203" s="19">
        <f>IFERROR(VLOOKUP($A203,[7]Feuil4!$A$23:$L$137,10,FALSE),0)</f>
        <v>0</v>
      </c>
      <c r="L203" s="19">
        <f>IFERROR(VLOOKUP($A203,[7]Feuil4!$A$23:$L$137,9,FALSE),0)</f>
        <v>0</v>
      </c>
      <c r="M203" s="19">
        <f>IFERROR(VLOOKUP($A203,[7]Feuil4!$A$23:$L$137,4,FALSE),0)</f>
        <v>0</v>
      </c>
      <c r="N203" s="19">
        <f>IFERROR(VLOOKUP($A203,[7]Feuil4!$A$23:$L$81,3,FALSE),0)</f>
        <v>0</v>
      </c>
      <c r="O203" s="19">
        <f>IFERROR(VLOOKUP($A203,[7]Feuil4!$A$23:$L$137,2,FALSE),0)</f>
        <v>0</v>
      </c>
      <c r="P203" s="19">
        <f>IFERROR(VLOOKUP($A203,[7]Feuil4!$A$23:$L$81,7,FALSE),0)</f>
        <v>0</v>
      </c>
      <c r="Q203" s="19">
        <f>IFERROR(VLOOKUP($A203,[7]Feuil4!$A$23:$L$137,8,FALSE),0)</f>
        <v>0</v>
      </c>
      <c r="R203" s="19">
        <f>IFERROR(VLOOKUP($A203,[7]Feuil4!$A$23:$L$137,6,FALSE),0)</f>
        <v>0</v>
      </c>
      <c r="S203" s="19">
        <f>IFERROR(VLOOKUP($A203,[7]Feuil4!$A$23:$L$137,5,FALSE),0)</f>
        <v>0</v>
      </c>
      <c r="T203" s="19">
        <v>0</v>
      </c>
      <c r="U203" s="19">
        <f>IFERROR(VLOOKUP(B203,'[8]C1-2017'!$B$1:$Q$475,14,FALSE),0)</f>
        <v>683.29815788326164</v>
      </c>
      <c r="V203" s="19">
        <f>IFERROR(VLOOKUP(A203,'[9]TOTAL M10 par région'!$A$1:$J$375,8,FALSE),0)</f>
        <v>0</v>
      </c>
      <c r="W203" s="19">
        <f>IFERROR(VLOOKUP(A203,'[10]TOTAL M11M12 par région'!$A$1:$J$479,10,FALSE),0)</f>
        <v>0</v>
      </c>
      <c r="X203" s="19">
        <f>IFERROR(VLOOKUP(B203,[11]Feuil1!$A$1:$G$24,7,FALSE),0)</f>
        <v>0</v>
      </c>
      <c r="Y203" s="19"/>
      <c r="Z203" s="19">
        <f>IFERROR(VLOOKUP(A203,'[12]avec LE'!$A$1:$F$22,6,FALSE),0)</f>
        <v>0</v>
      </c>
      <c r="AA203" s="19">
        <f>IFERROR(VLOOKUP(B203,[13]total!$E$20:$F$40,2,FALSE),0)</f>
        <v>0</v>
      </c>
      <c r="AB203" s="19"/>
      <c r="AC203" s="24">
        <f t="shared" si="3"/>
        <v>683.29815788326164</v>
      </c>
    </row>
    <row r="204" spans="1:29" hidden="1" x14ac:dyDescent="0.25">
      <c r="A204" s="2" t="s">
        <v>77</v>
      </c>
      <c r="B204" s="2" t="s">
        <v>78</v>
      </c>
      <c r="C204" s="2" t="s">
        <v>25</v>
      </c>
      <c r="D204" s="2" t="s">
        <v>1083</v>
      </c>
      <c r="E204" s="19">
        <f>IFERROR(VLOOKUP(A204,[1]Montants!$A$1:$W$248,21,FALSE),0)</f>
        <v>2547957.0040865117</v>
      </c>
      <c r="F204" s="19">
        <f>IFERROR(VLOOKUP(A204,[2]Feuil1!$A$1:$I$47,8,FALSE),0)</f>
        <v>0</v>
      </c>
      <c r="G204" s="19">
        <f>IFERROR(VLOOKUP(A204,[3]Feuil1!$A$1:$G$47,6,FALSE),0)</f>
        <v>0</v>
      </c>
      <c r="H204" s="19">
        <f>IFERROR(VLOOKUP(B204,[4]Feuil6!$A$23:$B$73,2,FALSE),0)</f>
        <v>480000</v>
      </c>
      <c r="I204" s="19">
        <f>IFERROR(VLOOKUP(A204,[5]Feuil1!$A$1:$F$9,5,FALSE),0)</f>
        <v>0</v>
      </c>
      <c r="J204" s="19">
        <f>IFERROR(VLOOKUP(A204,'[6]CRB-ES'!$A$1:$V$382,19,FALSE),0)</f>
        <v>0</v>
      </c>
      <c r="K204" s="19">
        <f>IFERROR(VLOOKUP($A204,[7]Feuil4!$A$23:$L$137,10,FALSE),0)</f>
        <v>0</v>
      </c>
      <c r="L204" s="19">
        <f>IFERROR(VLOOKUP($A204,[7]Feuil4!$A$23:$L$137,9,FALSE),0)</f>
        <v>0</v>
      </c>
      <c r="M204" s="19">
        <f>IFERROR(VLOOKUP($A204,[7]Feuil4!$A$23:$L$137,4,FALSE),0)</f>
        <v>0</v>
      </c>
      <c r="N204" s="19">
        <f>IFERROR(VLOOKUP($A204,[7]Feuil4!$A$23:$L$81,3,FALSE),0)</f>
        <v>0</v>
      </c>
      <c r="O204" s="19">
        <f>IFERROR(VLOOKUP($A204,[7]Feuil4!$A$23:$L$137,2,FALSE),0)</f>
        <v>0</v>
      </c>
      <c r="P204" s="19">
        <f>IFERROR(VLOOKUP($A204,[7]Feuil4!$A$23:$L$81,7,FALSE),0)</f>
        <v>0</v>
      </c>
      <c r="Q204" s="19">
        <f>IFERROR(VLOOKUP($A204,[7]Feuil4!$A$23:$L$137,8,FALSE),0)</f>
        <v>0</v>
      </c>
      <c r="R204" s="19">
        <f>IFERROR(VLOOKUP($A204,[7]Feuil4!$A$23:$L$137,6,FALSE),0)</f>
        <v>0</v>
      </c>
      <c r="S204" s="19">
        <f>IFERROR(VLOOKUP($A204,[7]Feuil4!$A$23:$L$137,5,FALSE),0)</f>
        <v>0</v>
      </c>
      <c r="T204" s="19">
        <v>0</v>
      </c>
      <c r="U204" s="19">
        <f>IFERROR(VLOOKUP(B204,'[8]C1-2017'!$B$1:$Q$475,14,FALSE),0)</f>
        <v>1067028.3460229952</v>
      </c>
      <c r="V204" s="19">
        <f>IFERROR(VLOOKUP(A204,'[9]TOTAL M10 par région'!$A$1:$J$375,8,FALSE),0)</f>
        <v>140954.75</v>
      </c>
      <c r="W204" s="19">
        <f>IFERROR(VLOOKUP(A204,'[10]TOTAL M11M12 par région'!$A$1:$J$479,10,FALSE),0)</f>
        <v>378155.00164876744</v>
      </c>
      <c r="X204" s="19">
        <f>IFERROR(VLOOKUP(B204,[11]Feuil1!$A$1:$G$24,7,FALSE),0)</f>
        <v>0</v>
      </c>
      <c r="Y204" s="19"/>
      <c r="Z204" s="19">
        <f>IFERROR(VLOOKUP(A204,'[12]avec LE'!$A$1:$F$22,6,FALSE),0)</f>
        <v>0</v>
      </c>
      <c r="AA204" s="19">
        <f>IFERROR(VLOOKUP(B204,[13]total!$E$20:$F$40,2,FALSE),0)</f>
        <v>0</v>
      </c>
      <c r="AB204" s="19"/>
      <c r="AC204" s="24">
        <f t="shared" si="3"/>
        <v>4614095.1017582742</v>
      </c>
    </row>
    <row r="205" spans="1:29" hidden="1" x14ac:dyDescent="0.25">
      <c r="A205" s="2" t="s">
        <v>69</v>
      </c>
      <c r="B205" s="2" t="s">
        <v>70</v>
      </c>
      <c r="C205" s="2" t="s">
        <v>31</v>
      </c>
      <c r="D205" s="2" t="s">
        <v>1083</v>
      </c>
      <c r="E205" s="19">
        <f>IFERROR(VLOOKUP(A205,[1]Montants!$A$1:$W$248,21,FALSE),0)</f>
        <v>0</v>
      </c>
      <c r="F205" s="19">
        <f>IFERROR(VLOOKUP(A205,[2]Feuil1!$A$1:$I$47,8,FALSE),0)</f>
        <v>0</v>
      </c>
      <c r="G205" s="19">
        <f>IFERROR(VLOOKUP(A205,[3]Feuil1!$A$1:$G$47,6,FALSE),0)</f>
        <v>0</v>
      </c>
      <c r="H205" s="19">
        <f>IFERROR(VLOOKUP(B205,[4]Feuil6!$A$23:$B$73,2,FALSE),0)</f>
        <v>0</v>
      </c>
      <c r="I205" s="19">
        <f>IFERROR(VLOOKUP(A205,[5]Feuil1!$A$1:$F$9,5,FALSE),0)</f>
        <v>0</v>
      </c>
      <c r="J205" s="19">
        <f>IFERROR(VLOOKUP(A205,'[6]CRB-ES'!$A$1:$V$382,19,FALSE),0)</f>
        <v>0</v>
      </c>
      <c r="K205" s="19">
        <f>IFERROR(VLOOKUP($A205,[7]Feuil4!$A$23:$L$137,10,FALSE),0)</f>
        <v>0</v>
      </c>
      <c r="L205" s="19">
        <f>IFERROR(VLOOKUP($A205,[7]Feuil4!$A$23:$L$137,9,FALSE),0)</f>
        <v>0</v>
      </c>
      <c r="M205" s="19">
        <f>IFERROR(VLOOKUP($A205,[7]Feuil4!$A$23:$L$137,4,FALSE),0)</f>
        <v>0</v>
      </c>
      <c r="N205" s="19">
        <f>IFERROR(VLOOKUP($A205,[7]Feuil4!$A$23:$L$81,3,FALSE),0)</f>
        <v>0</v>
      </c>
      <c r="O205" s="19">
        <f>IFERROR(VLOOKUP($A205,[7]Feuil4!$A$23:$L$137,2,FALSE),0)</f>
        <v>0</v>
      </c>
      <c r="P205" s="19">
        <f>IFERROR(VLOOKUP($A205,[7]Feuil4!$A$23:$L$81,7,FALSE),0)</f>
        <v>0</v>
      </c>
      <c r="Q205" s="19">
        <f>IFERROR(VLOOKUP($A205,[7]Feuil4!$A$23:$L$137,8,FALSE),0)</f>
        <v>0</v>
      </c>
      <c r="R205" s="19">
        <f>IFERROR(VLOOKUP($A205,[7]Feuil4!$A$23:$L$137,6,FALSE),0)</f>
        <v>0</v>
      </c>
      <c r="S205" s="19">
        <f>IFERROR(VLOOKUP($A205,[7]Feuil4!$A$23:$L$137,5,FALSE),0)</f>
        <v>0</v>
      </c>
      <c r="T205" s="19">
        <v>0</v>
      </c>
      <c r="U205" s="19">
        <f>IFERROR(VLOOKUP(B205,'[8]C1-2017'!$B$1:$Q$475,14,FALSE),0)</f>
        <v>1300.211245327976</v>
      </c>
      <c r="V205" s="19">
        <f>IFERROR(VLOOKUP(A205,'[9]TOTAL M10 par région'!$A$1:$J$375,8,FALSE),0)</f>
        <v>12221.399999999994</v>
      </c>
      <c r="W205" s="19">
        <f>IFERROR(VLOOKUP(A205,'[10]TOTAL M11M12 par région'!$A$1:$J$479,10,FALSE),0)</f>
        <v>25650.4853901805</v>
      </c>
      <c r="X205" s="19">
        <f>IFERROR(VLOOKUP(B205,[11]Feuil1!$A$1:$G$24,7,FALSE),0)</f>
        <v>0</v>
      </c>
      <c r="Y205" s="19"/>
      <c r="Z205" s="19">
        <f>IFERROR(VLOOKUP(A205,'[12]avec LE'!$A$1:$F$22,6,FALSE),0)</f>
        <v>0</v>
      </c>
      <c r="AA205" s="19">
        <f>IFERROR(VLOOKUP(B205,[13]total!$E$20:$F$40,2,FALSE),0)</f>
        <v>0</v>
      </c>
      <c r="AB205" s="19"/>
      <c r="AC205" s="24">
        <f t="shared" si="3"/>
        <v>39172.096635508467</v>
      </c>
    </row>
    <row r="206" spans="1:29" hidden="1" x14ac:dyDescent="0.25">
      <c r="A206" s="2" t="s">
        <v>26</v>
      </c>
      <c r="B206" s="2" t="s">
        <v>27</v>
      </c>
      <c r="C206" s="2" t="s">
        <v>28</v>
      </c>
      <c r="D206" s="2" t="s">
        <v>1083</v>
      </c>
      <c r="E206" s="19">
        <f>IFERROR(VLOOKUP(A206,[1]Montants!$A$1:$W$248,21,FALSE),0)</f>
        <v>0</v>
      </c>
      <c r="F206" s="19">
        <f>IFERROR(VLOOKUP(A206,[2]Feuil1!$A$1:$I$47,8,FALSE),0)</f>
        <v>0</v>
      </c>
      <c r="G206" s="19">
        <f>IFERROR(VLOOKUP(A206,[3]Feuil1!$A$1:$G$47,6,FALSE),0)</f>
        <v>0</v>
      </c>
      <c r="H206" s="19">
        <f>IFERROR(VLOOKUP(B206,[4]Feuil6!$A$23:$B$73,2,FALSE),0)</f>
        <v>0</v>
      </c>
      <c r="I206" s="19">
        <f>IFERROR(VLOOKUP(A206,[5]Feuil1!$A$1:$F$9,5,FALSE),0)</f>
        <v>0</v>
      </c>
      <c r="J206" s="19">
        <f>IFERROR(VLOOKUP(A206,'[6]CRB-ES'!$A$1:$V$382,19,FALSE),0)</f>
        <v>0</v>
      </c>
      <c r="K206" s="19">
        <f>IFERROR(VLOOKUP($A206,[7]Feuil4!$A$23:$L$137,10,FALSE),0)</f>
        <v>0</v>
      </c>
      <c r="L206" s="19">
        <f>IFERROR(VLOOKUP($A206,[7]Feuil4!$A$23:$L$137,9,FALSE),0)</f>
        <v>0</v>
      </c>
      <c r="M206" s="19">
        <f>IFERROR(VLOOKUP($A206,[7]Feuil4!$A$23:$L$137,4,FALSE),0)</f>
        <v>0</v>
      </c>
      <c r="N206" s="19">
        <f>IFERROR(VLOOKUP($A206,[7]Feuil4!$A$23:$L$81,3,FALSE),0)</f>
        <v>0</v>
      </c>
      <c r="O206" s="19">
        <f>IFERROR(VLOOKUP($A206,[7]Feuil4!$A$23:$L$137,2,FALSE),0)</f>
        <v>0</v>
      </c>
      <c r="P206" s="19">
        <f>IFERROR(VLOOKUP($A206,[7]Feuil4!$A$23:$L$81,7,FALSE),0)</f>
        <v>0</v>
      </c>
      <c r="Q206" s="19">
        <f>IFERROR(VLOOKUP($A206,[7]Feuil4!$A$23:$L$137,8,FALSE),0)</f>
        <v>0</v>
      </c>
      <c r="R206" s="19">
        <f>IFERROR(VLOOKUP($A206,[7]Feuil4!$A$23:$L$137,6,FALSE),0)</f>
        <v>0</v>
      </c>
      <c r="S206" s="19">
        <f>IFERROR(VLOOKUP($A206,[7]Feuil4!$A$23:$L$137,5,FALSE),0)</f>
        <v>0</v>
      </c>
      <c r="T206" s="19">
        <v>0</v>
      </c>
      <c r="U206" s="19">
        <f>IFERROR(VLOOKUP(B206,'[8]C1-2017'!$B$1:$Q$475,14,FALSE),0)</f>
        <v>36066.631647592025</v>
      </c>
      <c r="V206" s="19">
        <f>IFERROR(VLOOKUP(A206,'[9]TOTAL M10 par région'!$A$1:$J$375,8,FALSE),0)</f>
        <v>0</v>
      </c>
      <c r="W206" s="19">
        <f>IFERROR(VLOOKUP(A206,'[10]TOTAL M11M12 par région'!$A$1:$J$479,10,FALSE),0)</f>
        <v>0</v>
      </c>
      <c r="X206" s="19">
        <f>IFERROR(VLOOKUP(B206,[11]Feuil1!$A$1:$G$24,7,FALSE),0)</f>
        <v>0</v>
      </c>
      <c r="Y206" s="19"/>
      <c r="Z206" s="19">
        <f>IFERROR(VLOOKUP(A206,'[12]avec LE'!$A$1:$F$22,6,FALSE),0)</f>
        <v>0</v>
      </c>
      <c r="AA206" s="19">
        <f>IFERROR(VLOOKUP(B206,[13]total!$E$20:$F$40,2,FALSE),0)</f>
        <v>0</v>
      </c>
      <c r="AB206" s="19"/>
      <c r="AC206" s="24">
        <f t="shared" si="3"/>
        <v>36066.631647592025</v>
      </c>
    </row>
    <row r="207" spans="1:29" hidden="1" x14ac:dyDescent="0.25">
      <c r="A207" s="2" t="s">
        <v>75</v>
      </c>
      <c r="B207" s="2" t="s">
        <v>76</v>
      </c>
      <c r="C207" s="2" t="s">
        <v>31</v>
      </c>
      <c r="D207" s="2" t="s">
        <v>1083</v>
      </c>
      <c r="E207" s="19">
        <f>IFERROR(VLOOKUP(A207,[1]Montants!$A$1:$W$248,21,FALSE),0)</f>
        <v>0</v>
      </c>
      <c r="F207" s="19">
        <f>IFERROR(VLOOKUP(A207,[2]Feuil1!$A$1:$I$47,8,FALSE),0)</f>
        <v>0</v>
      </c>
      <c r="G207" s="19">
        <f>IFERROR(VLOOKUP(A207,[3]Feuil1!$A$1:$G$47,6,FALSE),0)</f>
        <v>0</v>
      </c>
      <c r="H207" s="19">
        <f>IFERROR(VLOOKUP(B207,[4]Feuil6!$A$23:$B$73,2,FALSE),0)</f>
        <v>0</v>
      </c>
      <c r="I207" s="19">
        <f>IFERROR(VLOOKUP(A207,[5]Feuil1!$A$1:$F$9,5,FALSE),0)</f>
        <v>0</v>
      </c>
      <c r="J207" s="19">
        <f>IFERROR(VLOOKUP(A207,'[6]CRB-ES'!$A$1:$V$382,19,FALSE),0)</f>
        <v>0</v>
      </c>
      <c r="K207" s="19">
        <f>IFERROR(VLOOKUP($A207,[7]Feuil4!$A$23:$L$137,10,FALSE),0)</f>
        <v>0</v>
      </c>
      <c r="L207" s="19">
        <f>IFERROR(VLOOKUP($A207,[7]Feuil4!$A$23:$L$137,9,FALSE),0)</f>
        <v>0</v>
      </c>
      <c r="M207" s="19">
        <f>IFERROR(VLOOKUP($A207,[7]Feuil4!$A$23:$L$137,4,FALSE),0)</f>
        <v>0</v>
      </c>
      <c r="N207" s="19">
        <f>IFERROR(VLOOKUP($A207,[7]Feuil4!$A$23:$L$81,3,FALSE),0)</f>
        <v>0</v>
      </c>
      <c r="O207" s="19">
        <f>IFERROR(VLOOKUP($A207,[7]Feuil4!$A$23:$L$137,2,FALSE),0)</f>
        <v>0</v>
      </c>
      <c r="P207" s="19">
        <f>IFERROR(VLOOKUP($A207,[7]Feuil4!$A$23:$L$81,7,FALSE),0)</f>
        <v>0</v>
      </c>
      <c r="Q207" s="19">
        <f>IFERROR(VLOOKUP($A207,[7]Feuil4!$A$23:$L$137,8,FALSE),0)</f>
        <v>0</v>
      </c>
      <c r="R207" s="19">
        <f>IFERROR(VLOOKUP($A207,[7]Feuil4!$A$23:$L$137,6,FALSE),0)</f>
        <v>0</v>
      </c>
      <c r="S207" s="19">
        <f>IFERROR(VLOOKUP($A207,[7]Feuil4!$A$23:$L$137,5,FALSE),0)</f>
        <v>0</v>
      </c>
      <c r="T207" s="19">
        <v>0</v>
      </c>
      <c r="U207" s="19">
        <f>IFERROR(VLOOKUP(B207,'[8]C1-2017'!$B$1:$Q$475,14,FALSE),0)</f>
        <v>0</v>
      </c>
      <c r="V207" s="19">
        <f>IFERROR(VLOOKUP(A207,'[9]TOTAL M10 par région'!$A$1:$J$375,8,FALSE),0)</f>
        <v>22407</v>
      </c>
      <c r="W207" s="19">
        <f>IFERROR(VLOOKUP(A207,'[10]TOTAL M11M12 par région'!$A$1:$J$479,10,FALSE),0)</f>
        <v>54393.438992207899</v>
      </c>
      <c r="X207" s="19">
        <f>IFERROR(VLOOKUP(B207,[11]Feuil1!$A$1:$G$24,7,FALSE),0)</f>
        <v>0</v>
      </c>
      <c r="Y207" s="19"/>
      <c r="Z207" s="19">
        <f>IFERROR(VLOOKUP(A207,'[12]avec LE'!$A$1:$F$22,6,FALSE),0)</f>
        <v>0</v>
      </c>
      <c r="AA207" s="19">
        <f>IFERROR(VLOOKUP(B207,[13]total!$E$20:$F$40,2,FALSE),0)</f>
        <v>0</v>
      </c>
      <c r="AB207" s="19"/>
      <c r="AC207" s="24">
        <f t="shared" si="3"/>
        <v>76800.438992207899</v>
      </c>
    </row>
    <row r="208" spans="1:29" hidden="1" x14ac:dyDescent="0.25">
      <c r="A208" s="2" t="s">
        <v>101</v>
      </c>
      <c r="B208" s="2" t="s">
        <v>102</v>
      </c>
      <c r="C208" s="3" t="s">
        <v>28</v>
      </c>
      <c r="D208" s="2" t="s">
        <v>1083</v>
      </c>
      <c r="E208" s="19">
        <f>IFERROR(VLOOKUP(A208,[1]Montants!$A$1:$W$248,21,FALSE),0)</f>
        <v>0</v>
      </c>
      <c r="F208" s="19">
        <f>IFERROR(VLOOKUP(A208,[2]Feuil1!$A$1:$I$47,8,FALSE),0)</f>
        <v>0</v>
      </c>
      <c r="G208" s="19">
        <f>IFERROR(VLOOKUP(A208,[3]Feuil1!$A$1:$G$47,6,FALSE),0)</f>
        <v>0</v>
      </c>
      <c r="H208" s="19">
        <f>IFERROR(VLOOKUP(B208,[4]Feuil6!$A$23:$B$73,2,FALSE),0)</f>
        <v>0</v>
      </c>
      <c r="I208" s="19">
        <f>IFERROR(VLOOKUP(A208,[5]Feuil1!$A$1:$F$9,5,FALSE),0)</f>
        <v>0</v>
      </c>
      <c r="J208" s="19">
        <f>IFERROR(VLOOKUP(A208,'[6]CRB-ES'!$A$1:$V$382,19,FALSE),0)</f>
        <v>0</v>
      </c>
      <c r="K208" s="19">
        <f>IFERROR(VLOOKUP($A208,[7]Feuil4!$A$23:$L$137,10,FALSE),0)</f>
        <v>0</v>
      </c>
      <c r="L208" s="19">
        <f>IFERROR(VLOOKUP($A208,[7]Feuil4!$A$23:$L$137,9,FALSE),0)</f>
        <v>0</v>
      </c>
      <c r="M208" s="19">
        <f>IFERROR(VLOOKUP($A208,[7]Feuil4!$A$23:$L$137,4,FALSE),0)</f>
        <v>0</v>
      </c>
      <c r="N208" s="19">
        <f>IFERROR(VLOOKUP($A208,[7]Feuil4!$A$23:$L$81,3,FALSE),0)</f>
        <v>0</v>
      </c>
      <c r="O208" s="19">
        <f>IFERROR(VLOOKUP($A208,[7]Feuil4!$A$23:$L$137,2,FALSE),0)</f>
        <v>0</v>
      </c>
      <c r="P208" s="19">
        <f>IFERROR(VLOOKUP($A208,[7]Feuil4!$A$23:$L$81,7,FALSE),0)</f>
        <v>0</v>
      </c>
      <c r="Q208" s="19">
        <f>IFERROR(VLOOKUP($A208,[7]Feuil4!$A$23:$L$137,8,FALSE),0)</f>
        <v>0</v>
      </c>
      <c r="R208" s="19">
        <f>IFERROR(VLOOKUP($A208,[7]Feuil4!$A$23:$L$137,6,FALSE),0)</f>
        <v>0</v>
      </c>
      <c r="S208" s="19">
        <f>IFERROR(VLOOKUP($A208,[7]Feuil4!$A$23:$L$137,5,FALSE),0)</f>
        <v>0</v>
      </c>
      <c r="T208" s="19">
        <v>0</v>
      </c>
      <c r="U208" s="19">
        <f>IFERROR(VLOOKUP(B208,'[8]C1-2017'!$B$1:$Q$475,14,FALSE),0)</f>
        <v>10605.962548034635</v>
      </c>
      <c r="V208" s="19">
        <f>IFERROR(VLOOKUP(A208,'[9]TOTAL M10 par région'!$A$1:$J$375,8,FALSE),0)</f>
        <v>124635.51000000001</v>
      </c>
      <c r="W208" s="19">
        <f>IFERROR(VLOOKUP(A208,'[10]TOTAL M11M12 par région'!$A$1:$J$479,10,FALSE),0)</f>
        <v>260044.37481567144</v>
      </c>
      <c r="X208" s="19">
        <f>IFERROR(VLOOKUP(B208,[11]Feuil1!$A$1:$G$24,7,FALSE),0)</f>
        <v>0</v>
      </c>
      <c r="Y208" s="19"/>
      <c r="Z208" s="19">
        <f>IFERROR(VLOOKUP(A208,'[12]avec LE'!$A$1:$F$22,6,FALSE),0)</f>
        <v>0</v>
      </c>
      <c r="AA208" s="19">
        <f>IFERROR(VLOOKUP(B208,[13]total!$E$20:$F$40,2,FALSE),0)</f>
        <v>0</v>
      </c>
      <c r="AB208" s="19"/>
      <c r="AC208" s="24">
        <f t="shared" si="3"/>
        <v>395285.8473637061</v>
      </c>
    </row>
    <row r="209" spans="1:29" hidden="1" x14ac:dyDescent="0.25">
      <c r="A209" s="2" t="s">
        <v>55</v>
      </c>
      <c r="B209" s="2" t="s">
        <v>56</v>
      </c>
      <c r="C209" s="2" t="s">
        <v>57</v>
      </c>
      <c r="D209" s="2" t="s">
        <v>1083</v>
      </c>
      <c r="E209" s="19">
        <f>IFERROR(VLOOKUP(A209,[1]Montants!$A$1:$W$248,21,FALSE),0)</f>
        <v>1626900.4210302841</v>
      </c>
      <c r="F209" s="19">
        <f>IFERROR(VLOOKUP(A209,[2]Feuil1!$A$1:$I$47,8,FALSE),0)</f>
        <v>0</v>
      </c>
      <c r="G209" s="19">
        <f>IFERROR(VLOOKUP(A209,[3]Feuil1!$A$1:$G$47,6,FALSE),0)</f>
        <v>0</v>
      </c>
      <c r="H209" s="19">
        <f>IFERROR(VLOOKUP(B209,[4]Feuil6!$A$23:$B$73,2,FALSE),0)</f>
        <v>0</v>
      </c>
      <c r="I209" s="19">
        <f>IFERROR(VLOOKUP(A209,[5]Feuil1!$A$1:$F$9,5,FALSE),0)</f>
        <v>0</v>
      </c>
      <c r="J209" s="19">
        <f>IFERROR(VLOOKUP(A209,'[6]CRB-ES'!$A$1:$V$382,19,FALSE),0)</f>
        <v>268528.46203296015</v>
      </c>
      <c r="K209" s="19">
        <f>IFERROR(VLOOKUP($A209,[7]Feuil4!$A$23:$L$137,10,FALSE),0)</f>
        <v>0</v>
      </c>
      <c r="L209" s="19">
        <f>IFERROR(VLOOKUP($A209,[7]Feuil4!$A$23:$L$137,9,FALSE),0)</f>
        <v>0</v>
      </c>
      <c r="M209" s="19">
        <f>IFERROR(VLOOKUP($A209,[7]Feuil4!$A$23:$L$137,4,FALSE),0)</f>
        <v>0</v>
      </c>
      <c r="N209" s="19">
        <f>IFERROR(VLOOKUP($A209,[7]Feuil4!$A$23:$L$81,3,FALSE),0)</f>
        <v>0</v>
      </c>
      <c r="O209" s="19">
        <f>IFERROR(VLOOKUP($A209,[7]Feuil4!$A$23:$L$137,2,FALSE),0)</f>
        <v>0</v>
      </c>
      <c r="P209" s="19">
        <f>IFERROR(VLOOKUP($A209,[7]Feuil4!$A$23:$L$81,7,FALSE),0)</f>
        <v>0</v>
      </c>
      <c r="Q209" s="19">
        <f>IFERROR(VLOOKUP($A209,[7]Feuil4!$A$23:$L$137,8,FALSE),0)</f>
        <v>0</v>
      </c>
      <c r="R209" s="19">
        <f>IFERROR(VLOOKUP($A209,[7]Feuil4!$A$23:$L$137,6,FALSE),0)</f>
        <v>0</v>
      </c>
      <c r="S209" s="19">
        <f>IFERROR(VLOOKUP($A209,[7]Feuil4!$A$23:$L$137,5,FALSE),0)</f>
        <v>0</v>
      </c>
      <c r="T209" s="19">
        <v>0</v>
      </c>
      <c r="U209" s="19">
        <f>IFERROR(VLOOKUP(B209,'[8]C1-2017'!$B$1:$Q$475,14,FALSE),0)</f>
        <v>822091.50168243155</v>
      </c>
      <c r="V209" s="19">
        <f>IFERROR(VLOOKUP(A209,'[9]TOTAL M10 par région'!$A$1:$J$375,8,FALSE),0)</f>
        <v>67799.510000000009</v>
      </c>
      <c r="W209" s="19">
        <f>IFERROR(VLOOKUP(A209,'[10]TOTAL M11M12 par région'!$A$1:$J$479,10,FALSE),0)</f>
        <v>114239.36689160789</v>
      </c>
      <c r="X209" s="19">
        <f>IFERROR(VLOOKUP(B209,[11]Feuil1!$A$1:$G$24,7,FALSE),0)</f>
        <v>0</v>
      </c>
      <c r="Y209" s="19"/>
      <c r="Z209" s="19">
        <f>IFERROR(VLOOKUP(A209,'[12]avec LE'!$A$1:$F$22,6,FALSE),0)</f>
        <v>0</v>
      </c>
      <c r="AA209" s="19">
        <f>IFERROR(VLOOKUP(B209,[13]total!$E$20:$F$40,2,FALSE),0)</f>
        <v>0</v>
      </c>
      <c r="AB209" s="19"/>
      <c r="AC209" s="24">
        <f t="shared" si="3"/>
        <v>2899559.261637284</v>
      </c>
    </row>
    <row r="210" spans="1:29" hidden="1" x14ac:dyDescent="0.25">
      <c r="A210" s="2" t="s">
        <v>81</v>
      </c>
      <c r="B210" s="2" t="s">
        <v>82</v>
      </c>
      <c r="C210" s="2" t="s">
        <v>28</v>
      </c>
      <c r="D210" s="2" t="s">
        <v>1083</v>
      </c>
      <c r="E210" s="19">
        <f>IFERROR(VLOOKUP(A210,[1]Montants!$A$1:$W$248,21,FALSE),0)</f>
        <v>0</v>
      </c>
      <c r="F210" s="19">
        <f>IFERROR(VLOOKUP(A210,[2]Feuil1!$A$1:$I$47,8,FALSE),0)</f>
        <v>0</v>
      </c>
      <c r="G210" s="19">
        <f>IFERROR(VLOOKUP(A210,[3]Feuil1!$A$1:$G$47,6,FALSE),0)</f>
        <v>0</v>
      </c>
      <c r="H210" s="19">
        <f>IFERROR(VLOOKUP(B210,[4]Feuil6!$A$23:$B$73,2,FALSE),0)</f>
        <v>0</v>
      </c>
      <c r="I210" s="19">
        <f>IFERROR(VLOOKUP(A210,[5]Feuil1!$A$1:$F$9,5,FALSE),0)</f>
        <v>0</v>
      </c>
      <c r="J210" s="19">
        <f>IFERROR(VLOOKUP(A210,'[6]CRB-ES'!$A$1:$V$382,19,FALSE),0)</f>
        <v>0</v>
      </c>
      <c r="K210" s="19">
        <f>IFERROR(VLOOKUP($A210,[7]Feuil4!$A$23:$L$137,10,FALSE),0)</f>
        <v>0</v>
      </c>
      <c r="L210" s="19">
        <f>IFERROR(VLOOKUP($A210,[7]Feuil4!$A$23:$L$137,9,FALSE),0)</f>
        <v>0</v>
      </c>
      <c r="M210" s="19">
        <f>IFERROR(VLOOKUP($A210,[7]Feuil4!$A$23:$L$137,4,FALSE),0)</f>
        <v>0</v>
      </c>
      <c r="N210" s="19">
        <f>IFERROR(VLOOKUP($A210,[7]Feuil4!$A$23:$L$81,3,FALSE),0)</f>
        <v>0</v>
      </c>
      <c r="O210" s="19">
        <f>IFERROR(VLOOKUP($A210,[7]Feuil4!$A$23:$L$137,2,FALSE),0)</f>
        <v>0</v>
      </c>
      <c r="P210" s="19">
        <f>IFERROR(VLOOKUP($A210,[7]Feuil4!$A$23:$L$81,7,FALSE),0)</f>
        <v>0</v>
      </c>
      <c r="Q210" s="19">
        <f>IFERROR(VLOOKUP($A210,[7]Feuil4!$A$23:$L$137,8,FALSE),0)</f>
        <v>0</v>
      </c>
      <c r="R210" s="19">
        <f>IFERROR(VLOOKUP($A210,[7]Feuil4!$A$23:$L$137,6,FALSE),0)</f>
        <v>0</v>
      </c>
      <c r="S210" s="19">
        <f>IFERROR(VLOOKUP($A210,[7]Feuil4!$A$23:$L$137,5,FALSE),0)</f>
        <v>0</v>
      </c>
      <c r="T210" s="19">
        <v>0</v>
      </c>
      <c r="U210" s="19">
        <f>IFERROR(VLOOKUP(B210,'[8]C1-2017'!$B$1:$Q$475,14,FALSE),0)</f>
        <v>0</v>
      </c>
      <c r="V210" s="19">
        <f>IFERROR(VLOOKUP(A210,'[9]TOTAL M10 par région'!$A$1:$J$375,8,FALSE),0)</f>
        <v>11843.599999999999</v>
      </c>
      <c r="W210" s="19">
        <f>IFERROR(VLOOKUP(A210,'[10]TOTAL M11M12 par région'!$A$1:$J$479,10,FALSE),0)</f>
        <v>9666.8249865604284</v>
      </c>
      <c r="X210" s="19">
        <f>IFERROR(VLOOKUP(B210,[11]Feuil1!$A$1:$G$24,7,FALSE),0)</f>
        <v>0</v>
      </c>
      <c r="Y210" s="19"/>
      <c r="Z210" s="19">
        <f>IFERROR(VLOOKUP(A210,'[12]avec LE'!$A$1:$F$22,6,FALSE),0)</f>
        <v>0</v>
      </c>
      <c r="AA210" s="19">
        <f>IFERROR(VLOOKUP(B210,[13]total!$E$20:$F$40,2,FALSE),0)</f>
        <v>0</v>
      </c>
      <c r="AB210" s="19"/>
      <c r="AC210" s="24">
        <f t="shared" si="3"/>
        <v>21510.424986560429</v>
      </c>
    </row>
    <row r="211" spans="1:29" hidden="1" x14ac:dyDescent="0.25">
      <c r="A211" s="39" t="s">
        <v>1308</v>
      </c>
      <c r="B211" s="2" t="s">
        <v>1309</v>
      </c>
      <c r="C211" s="2" t="s">
        <v>28</v>
      </c>
      <c r="D211" s="2" t="s">
        <v>1083</v>
      </c>
      <c r="E211" s="19">
        <f>IFERROR(VLOOKUP(A211,[1]Montants!$A$1:$W$248,21,FALSE),0)</f>
        <v>0</v>
      </c>
      <c r="F211" s="19">
        <f>IFERROR(VLOOKUP(A211,[2]Feuil1!$A$1:$I$47,8,FALSE),0)</f>
        <v>0</v>
      </c>
      <c r="G211" s="19">
        <f>IFERROR(VLOOKUP(A211,[3]Feuil1!$A$1:$G$47,6,FALSE),0)</f>
        <v>0</v>
      </c>
      <c r="H211" s="19">
        <f>IFERROR(VLOOKUP(B211,[4]Feuil6!$A$23:$B$73,2,FALSE),0)</f>
        <v>0</v>
      </c>
      <c r="I211" s="19">
        <f>IFERROR(VLOOKUP(A211,[5]Feuil1!$A$1:$F$9,5,FALSE),0)</f>
        <v>0</v>
      </c>
      <c r="J211" s="19">
        <f>IFERROR(VLOOKUP(A211,'[6]CRB-ES'!$A$1:$V$382,19,FALSE),0)</f>
        <v>0</v>
      </c>
      <c r="K211" s="19">
        <f>IFERROR(VLOOKUP($A211,[7]Feuil4!$A$23:$L$137,10,FALSE),0)</f>
        <v>0</v>
      </c>
      <c r="L211" s="19">
        <f>IFERROR(VLOOKUP($A211,[7]Feuil4!$A$23:$L$137,9,FALSE),0)</f>
        <v>0</v>
      </c>
      <c r="M211" s="19">
        <f>IFERROR(VLOOKUP($A211,[7]Feuil4!$A$23:$L$137,4,FALSE),0)</f>
        <v>0</v>
      </c>
      <c r="N211" s="19">
        <f>IFERROR(VLOOKUP($A211,[7]Feuil4!$A$23:$L$81,3,FALSE),0)</f>
        <v>0</v>
      </c>
      <c r="O211" s="19">
        <f>IFERROR(VLOOKUP($A211,[7]Feuil4!$A$23:$L$137,2,FALSE),0)</f>
        <v>0</v>
      </c>
      <c r="P211" s="19">
        <f>IFERROR(VLOOKUP($A211,[7]Feuil4!$A$23:$L$81,7,FALSE),0)</f>
        <v>0</v>
      </c>
      <c r="Q211" s="19">
        <f>IFERROR(VLOOKUP($A211,[7]Feuil4!$A$23:$L$137,8,FALSE),0)</f>
        <v>0</v>
      </c>
      <c r="R211" s="19">
        <f>IFERROR(VLOOKUP($A211,[7]Feuil4!$A$23:$L$137,6,FALSE),0)</f>
        <v>0</v>
      </c>
      <c r="S211" s="19">
        <f>IFERROR(VLOOKUP($A211,[7]Feuil4!$A$23:$L$137,5,FALSE),0)</f>
        <v>0</v>
      </c>
      <c r="T211" s="19">
        <v>0</v>
      </c>
      <c r="U211" s="19">
        <f>IFERROR(VLOOKUP(B211,'[8]C1-2017'!$B$1:$Q$475,14,FALSE),0)</f>
        <v>0</v>
      </c>
      <c r="V211" s="19">
        <f>IFERROR(VLOOKUP(A211,'[9]TOTAL M10 par région'!$A$1:$J$375,8,FALSE),0)</f>
        <v>0</v>
      </c>
      <c r="W211" s="19">
        <f>IFERROR(VLOOKUP(A211,'[10]TOTAL M11M12 par région'!$A$1:$J$479,10,FALSE),0)</f>
        <v>47362.675787356144</v>
      </c>
      <c r="X211" s="19">
        <f>IFERROR(VLOOKUP(B211,[11]Feuil1!$A$1:$G$24,7,FALSE),0)</f>
        <v>0</v>
      </c>
      <c r="Y211" s="19"/>
      <c r="Z211" s="19">
        <f>IFERROR(VLOOKUP(A211,'[12]avec LE'!$A$1:$F$22,6,FALSE),0)</f>
        <v>0</v>
      </c>
      <c r="AA211" s="19">
        <f>IFERROR(VLOOKUP(B211,[13]total!$E$20:$F$40,2,FALSE),0)</f>
        <v>0</v>
      </c>
      <c r="AB211" s="19"/>
      <c r="AC211" s="24">
        <f t="shared" si="3"/>
        <v>47362.675787356144</v>
      </c>
    </row>
    <row r="212" spans="1:29" ht="15" hidden="1" customHeight="1" x14ac:dyDescent="0.25">
      <c r="A212" s="2" t="s">
        <v>86</v>
      </c>
      <c r="B212" s="2" t="s">
        <v>87</v>
      </c>
      <c r="C212" s="2" t="s">
        <v>85</v>
      </c>
      <c r="D212" s="2" t="s">
        <v>1083</v>
      </c>
      <c r="E212" s="19">
        <f>IFERROR(VLOOKUP(A212,[1]Montants!$A$1:$W$248,21,FALSE),0)</f>
        <v>0</v>
      </c>
      <c r="F212" s="19">
        <f>IFERROR(VLOOKUP(A212,[2]Feuil1!$A$1:$I$47,8,FALSE),0)</f>
        <v>0</v>
      </c>
      <c r="G212" s="19">
        <f>IFERROR(VLOOKUP(A212,[3]Feuil1!$A$1:$G$47,6,FALSE),0)</f>
        <v>0</v>
      </c>
      <c r="H212" s="19">
        <f>IFERROR(VLOOKUP(B212,[4]Feuil6!$A$23:$B$73,2,FALSE),0)</f>
        <v>0</v>
      </c>
      <c r="I212" s="19">
        <f>IFERROR(VLOOKUP(A212,[5]Feuil1!$A$1:$F$9,5,FALSE),0)</f>
        <v>0</v>
      </c>
      <c r="J212" s="19">
        <f>IFERROR(VLOOKUP(A212,'[6]CRB-ES'!$A$1:$V$382,19,FALSE),0)</f>
        <v>0</v>
      </c>
      <c r="K212" s="19">
        <f>IFERROR(VLOOKUP($A212,[7]Feuil4!$A$23:$L$137,10,FALSE),0)</f>
        <v>0</v>
      </c>
      <c r="L212" s="19">
        <f>IFERROR(VLOOKUP($A212,[7]Feuil4!$A$23:$L$137,9,FALSE),0)</f>
        <v>0</v>
      </c>
      <c r="M212" s="19">
        <f>IFERROR(VLOOKUP($A212,[7]Feuil4!$A$23:$L$137,4,FALSE),0)</f>
        <v>0</v>
      </c>
      <c r="N212" s="19">
        <f>IFERROR(VLOOKUP($A212,[7]Feuil4!$A$23:$L$81,3,FALSE),0)</f>
        <v>0</v>
      </c>
      <c r="O212" s="19">
        <f>IFERROR(VLOOKUP($A212,[7]Feuil4!$A$23:$L$137,2,FALSE),0)</f>
        <v>0</v>
      </c>
      <c r="P212" s="19">
        <f>IFERROR(VLOOKUP($A212,[7]Feuil4!$A$23:$L$81,7,FALSE),0)</f>
        <v>0</v>
      </c>
      <c r="Q212" s="19">
        <f>IFERROR(VLOOKUP($A212,[7]Feuil4!$A$23:$L$137,8,FALSE),0)</f>
        <v>0</v>
      </c>
      <c r="R212" s="19">
        <f>IFERROR(VLOOKUP($A212,[7]Feuil4!$A$23:$L$137,6,FALSE),0)</f>
        <v>0</v>
      </c>
      <c r="S212" s="19">
        <f>IFERROR(VLOOKUP($A212,[7]Feuil4!$A$23:$L$137,5,FALSE),0)</f>
        <v>0</v>
      </c>
      <c r="T212" s="19">
        <v>0</v>
      </c>
      <c r="U212" s="19">
        <f>IFERROR(VLOOKUP(B212,'[8]C1-2017'!$B$1:$Q$475,14,FALSE),0)</f>
        <v>0</v>
      </c>
      <c r="V212" s="19">
        <f>IFERROR(VLOOKUP(A212,'[9]TOTAL M10 par région'!$A$1:$J$375,8,FALSE),0)</f>
        <v>0</v>
      </c>
      <c r="W212" s="19">
        <f>IFERROR(VLOOKUP(A212,'[10]TOTAL M11M12 par région'!$A$1:$J$479,10,FALSE),0)</f>
        <v>0</v>
      </c>
      <c r="X212" s="19">
        <f>IFERROR(VLOOKUP(B212,[11]Feuil1!$A$1:$G$24,7,FALSE),0)</f>
        <v>0</v>
      </c>
      <c r="Y212" s="19"/>
      <c r="Z212" s="19">
        <f>IFERROR(VLOOKUP(A212,'[12]avec LE'!$A$1:$F$22,6,FALSE),0)</f>
        <v>0</v>
      </c>
      <c r="AA212" s="19">
        <f>IFERROR(VLOOKUP(B212,[13]total!$E$20:$F$40,2,FALSE),0)</f>
        <v>0</v>
      </c>
      <c r="AB212" s="19"/>
      <c r="AC212" s="24">
        <f t="shared" si="3"/>
        <v>0</v>
      </c>
    </row>
    <row r="213" spans="1:29" hidden="1" x14ac:dyDescent="0.25">
      <c r="A213" s="27" t="s">
        <v>1032</v>
      </c>
      <c r="B213" s="2" t="s">
        <v>1033</v>
      </c>
      <c r="C213" s="28" t="s">
        <v>31</v>
      </c>
      <c r="D213" s="2" t="s">
        <v>1083</v>
      </c>
      <c r="E213" s="19">
        <f>IFERROR(VLOOKUP(A213,[1]Montants!$A$1:$W$248,21,FALSE),0)</f>
        <v>0</v>
      </c>
      <c r="F213" s="19">
        <f>IFERROR(VLOOKUP(A213,[2]Feuil1!$A$1:$I$47,8,FALSE),0)</f>
        <v>0</v>
      </c>
      <c r="G213" s="19">
        <f>IFERROR(VLOOKUP(A213,[3]Feuil1!$A$1:$G$47,6,FALSE),0)</f>
        <v>0</v>
      </c>
      <c r="H213" s="19">
        <f>IFERROR(VLOOKUP(B213,[4]Feuil6!$A$23:$B$73,2,FALSE),0)</f>
        <v>0</v>
      </c>
      <c r="I213" s="19">
        <f>IFERROR(VLOOKUP(A213,[5]Feuil1!$A$1:$F$9,5,FALSE),0)</f>
        <v>0</v>
      </c>
      <c r="J213" s="19">
        <f>IFERROR(VLOOKUP(A213,'[6]CRB-ES'!$A$1:$V$382,19,FALSE),0)</f>
        <v>0</v>
      </c>
      <c r="K213" s="19">
        <f>IFERROR(VLOOKUP($A213,[7]Feuil4!$A$23:$L$137,10,FALSE),0)</f>
        <v>0</v>
      </c>
      <c r="L213" s="19">
        <f>IFERROR(VLOOKUP($A213,[7]Feuil4!$A$23:$L$137,9,FALSE),0)</f>
        <v>0</v>
      </c>
      <c r="M213" s="19">
        <f>IFERROR(VLOOKUP($A213,[7]Feuil4!$A$23:$L$137,4,FALSE),0)</f>
        <v>0</v>
      </c>
      <c r="N213" s="19">
        <f>IFERROR(VLOOKUP($A213,[7]Feuil4!$A$23:$L$81,3,FALSE),0)</f>
        <v>0</v>
      </c>
      <c r="O213" s="19">
        <f>IFERROR(VLOOKUP($A213,[7]Feuil4!$A$23:$L$137,2,FALSE),0)</f>
        <v>0</v>
      </c>
      <c r="P213" s="19">
        <f>IFERROR(VLOOKUP($A213,[7]Feuil4!$A$23:$L$81,7,FALSE),0)</f>
        <v>0</v>
      </c>
      <c r="Q213" s="19">
        <f>IFERROR(VLOOKUP($A213,[7]Feuil4!$A$23:$L$137,8,FALSE),0)</f>
        <v>0</v>
      </c>
      <c r="R213" s="19">
        <f>IFERROR(VLOOKUP($A213,[7]Feuil4!$A$23:$L$137,6,FALSE),0)</f>
        <v>0</v>
      </c>
      <c r="S213" s="19">
        <f>IFERROR(VLOOKUP($A213,[7]Feuil4!$A$23:$L$137,5,FALSE),0)</f>
        <v>0</v>
      </c>
      <c r="T213" s="19">
        <v>0</v>
      </c>
      <c r="U213" s="19">
        <f>IFERROR(VLOOKUP(B213,'[8]C1-2017'!$B$1:$Q$475,14,FALSE),0)</f>
        <v>3105.0249936252826</v>
      </c>
      <c r="V213" s="19">
        <f>IFERROR(VLOOKUP(A213,'[9]TOTAL M10 par région'!$A$1:$J$375,8,FALSE),0)</f>
        <v>84.234000000000378</v>
      </c>
      <c r="W213" s="19">
        <f>IFERROR(VLOOKUP(A213,'[10]TOTAL M11M12 par région'!$A$1:$J$479,10,FALSE),0)</f>
        <v>2416.7062466401071</v>
      </c>
      <c r="X213" s="19">
        <f>IFERROR(VLOOKUP(B213,[11]Feuil1!$A$1:$G$24,7,FALSE),0)</f>
        <v>0</v>
      </c>
      <c r="Y213" s="19"/>
      <c r="Z213" s="19">
        <f>IFERROR(VLOOKUP(A213,'[12]avec LE'!$A$1:$F$22,6,FALSE),0)</f>
        <v>0</v>
      </c>
      <c r="AA213" s="19">
        <f>IFERROR(VLOOKUP(B213,[13]total!$E$20:$F$40,2,FALSE),0)</f>
        <v>0</v>
      </c>
      <c r="AB213" s="19"/>
      <c r="AC213" s="24">
        <f t="shared" si="3"/>
        <v>5605.9652402653901</v>
      </c>
    </row>
    <row r="214" spans="1:29" hidden="1" x14ac:dyDescent="0.25">
      <c r="A214" s="2" t="s">
        <v>103</v>
      </c>
      <c r="B214" s="2" t="s">
        <v>104</v>
      </c>
      <c r="C214" s="2" t="s">
        <v>25</v>
      </c>
      <c r="D214" s="2" t="s">
        <v>1083</v>
      </c>
      <c r="E214" s="19">
        <f>IFERROR(VLOOKUP(A214,[1]Montants!$A$1:$W$248,21,FALSE),0)</f>
        <v>40580794.052987412</v>
      </c>
      <c r="F214" s="19">
        <f>IFERROR(VLOOKUP(A214,[2]Feuil1!$A$1:$I$47,8,FALSE),0)</f>
        <v>1151601.6349439551</v>
      </c>
      <c r="G214" s="19">
        <f>IFERROR(VLOOKUP(A214,[3]Feuil1!$A$1:$G$47,6,FALSE),0)</f>
        <v>287900.40873598878</v>
      </c>
      <c r="H214" s="19">
        <f>IFERROR(VLOOKUP(B214,[4]Feuil6!$A$23:$B$73,2,FALSE),0)</f>
        <v>480000</v>
      </c>
      <c r="I214" s="19">
        <f>IFERROR(VLOOKUP(A214,[5]Feuil1!$A$1:$F$9,5,FALSE),0)</f>
        <v>0</v>
      </c>
      <c r="J214" s="19">
        <f>IFERROR(VLOOKUP(A214,'[6]CRB-ES'!$A$1:$V$382,19,FALSE),0)</f>
        <v>307842.17190662108</v>
      </c>
      <c r="K214" s="19">
        <f>IFERROR(VLOOKUP($A214,[7]Feuil4!$A$23:$L$137,10,FALSE),0)</f>
        <v>0</v>
      </c>
      <c r="L214" s="19">
        <f>IFERROR(VLOOKUP($A214,[7]Feuil4!$A$23:$L$137,9,FALSE),0)</f>
        <v>0</v>
      </c>
      <c r="M214" s="19">
        <f>IFERROR(VLOOKUP($A214,[7]Feuil4!$A$23:$L$137,4,FALSE),0)</f>
        <v>0</v>
      </c>
      <c r="N214" s="19">
        <f>IFERROR(VLOOKUP($A214,[7]Feuil4!$A$23:$L$81,3,FALSE),0)</f>
        <v>0</v>
      </c>
      <c r="O214" s="19">
        <f>IFERROR(VLOOKUP($A214,[7]Feuil4!$A$23:$L$137,2,FALSE),0)</f>
        <v>417330</v>
      </c>
      <c r="P214" s="19">
        <f>IFERROR(VLOOKUP($A214,[7]Feuil4!$A$23:$L$81,7,FALSE),0)</f>
        <v>0</v>
      </c>
      <c r="Q214" s="19">
        <f>IFERROR(VLOOKUP($A214,[7]Feuil4!$A$23:$L$137,8,FALSE),0)</f>
        <v>0</v>
      </c>
      <c r="R214" s="19">
        <f>IFERROR(VLOOKUP($A214,[7]Feuil4!$A$23:$L$137,6,FALSE),0)</f>
        <v>0</v>
      </c>
      <c r="S214" s="19">
        <f>IFERROR(VLOOKUP($A214,[7]Feuil4!$A$23:$L$137,5,FALSE),0)</f>
        <v>0</v>
      </c>
      <c r="T214" s="19">
        <v>0</v>
      </c>
      <c r="U214" s="19">
        <f>IFERROR(VLOOKUP(B214,'[8]C1-2017'!$B$1:$Q$475,14,FALSE),0)</f>
        <v>7149797.1138165705</v>
      </c>
      <c r="V214" s="19">
        <f>IFERROR(VLOOKUP(A214,'[9]TOTAL M10 par région'!$A$1:$J$375,8,FALSE),0)</f>
        <v>593556.06000000052</v>
      </c>
      <c r="W214" s="19">
        <f>IFERROR(VLOOKUP(A214,'[10]TOTAL M11M12 par région'!$A$1:$J$479,10,FALSE),0)</f>
        <v>1116308.2759787107</v>
      </c>
      <c r="X214" s="19">
        <f>IFERROR(VLOOKUP(B214,[11]Feuil1!$A$1:$G$24,7,FALSE),0)</f>
        <v>108321.63333333333</v>
      </c>
      <c r="Y214" s="19"/>
      <c r="Z214" s="19">
        <f>IFERROR(VLOOKUP(A214,'[12]avec LE'!$A$1:$F$22,6,FALSE),0)</f>
        <v>446712.80722603662</v>
      </c>
      <c r="AA214" s="19">
        <f>IFERROR(VLOOKUP(B214,[13]total!$E$20:$F$40,2,FALSE),0)</f>
        <v>4000</v>
      </c>
      <c r="AB214" s="19"/>
      <c r="AC214" s="24">
        <f t="shared" si="3"/>
        <v>52644164.158928633</v>
      </c>
    </row>
    <row r="215" spans="1:29" hidden="1" x14ac:dyDescent="0.25">
      <c r="A215" s="27" t="s">
        <v>83</v>
      </c>
      <c r="B215" s="2" t="s">
        <v>84</v>
      </c>
      <c r="C215" s="2" t="s">
        <v>85</v>
      </c>
      <c r="D215" s="2" t="s">
        <v>1083</v>
      </c>
      <c r="E215" s="19">
        <f>IFERROR(VLOOKUP(A215,[1]Montants!$A$1:$W$248,21,FALSE),0)</f>
        <v>0</v>
      </c>
      <c r="F215" s="19">
        <f>IFERROR(VLOOKUP(A215,[2]Feuil1!$A$1:$I$47,8,FALSE),0)</f>
        <v>0</v>
      </c>
      <c r="G215" s="19">
        <f>IFERROR(VLOOKUP(A215,[3]Feuil1!$A$1:$G$47,6,FALSE),0)</f>
        <v>0</v>
      </c>
      <c r="H215" s="19">
        <f>IFERROR(VLOOKUP(B215,[4]Feuil6!$A$23:$B$73,2,FALSE),0)</f>
        <v>0</v>
      </c>
      <c r="I215" s="19">
        <f>IFERROR(VLOOKUP(A215,[5]Feuil1!$A$1:$F$9,5,FALSE),0)</f>
        <v>0</v>
      </c>
      <c r="J215" s="19">
        <f>IFERROR(VLOOKUP(A215,'[6]CRB-ES'!$A$1:$V$382,19,FALSE),0)</f>
        <v>0</v>
      </c>
      <c r="K215" s="19">
        <f>IFERROR(VLOOKUP($A215,[7]Feuil4!$A$23:$L$137,10,FALSE),0)</f>
        <v>0</v>
      </c>
      <c r="L215" s="19">
        <f>IFERROR(VLOOKUP($A215,[7]Feuil4!$A$23:$L$137,9,FALSE),0)</f>
        <v>0</v>
      </c>
      <c r="M215" s="19">
        <f>IFERROR(VLOOKUP($A215,[7]Feuil4!$A$23:$L$137,4,FALSE),0)</f>
        <v>0</v>
      </c>
      <c r="N215" s="19">
        <f>IFERROR(VLOOKUP($A215,[7]Feuil4!$A$23:$L$81,3,FALSE),0)</f>
        <v>0</v>
      </c>
      <c r="O215" s="19">
        <f>IFERROR(VLOOKUP($A215,[7]Feuil4!$A$23:$L$137,2,FALSE),0)</f>
        <v>0</v>
      </c>
      <c r="P215" s="19">
        <f>IFERROR(VLOOKUP($A215,[7]Feuil4!$A$23:$L$81,7,FALSE),0)</f>
        <v>0</v>
      </c>
      <c r="Q215" s="19">
        <f>IFERROR(VLOOKUP($A215,[7]Feuil4!$A$23:$L$137,8,FALSE),0)</f>
        <v>0</v>
      </c>
      <c r="R215" s="19">
        <f>IFERROR(VLOOKUP($A215,[7]Feuil4!$A$23:$L$137,6,FALSE),0)</f>
        <v>0</v>
      </c>
      <c r="S215" s="19">
        <f>IFERROR(VLOOKUP($A215,[7]Feuil4!$A$23:$L$137,5,FALSE),0)</f>
        <v>0</v>
      </c>
      <c r="T215" s="19">
        <v>0</v>
      </c>
      <c r="U215" s="19">
        <f>IFERROR(VLOOKUP(B215,'[8]C1-2017'!$B$1:$Q$475,14,FALSE),0)</f>
        <v>11979.9</v>
      </c>
      <c r="V215" s="19">
        <f>IFERROR(VLOOKUP(A215,'[9]TOTAL M10 par région'!$A$1:$J$375,8,FALSE),0)</f>
        <v>23860.829999999987</v>
      </c>
      <c r="W215" s="19">
        <f>IFERROR(VLOOKUP(A215,'[10]TOTAL M11M12 par région'!$A$1:$J$479,10,FALSE),0)</f>
        <v>29213.05597962032</v>
      </c>
      <c r="X215" s="19">
        <f>IFERROR(VLOOKUP(B215,[11]Feuil1!$A$1:$G$24,7,FALSE),0)</f>
        <v>0</v>
      </c>
      <c r="Y215" s="19"/>
      <c r="Z215" s="19">
        <f>IFERROR(VLOOKUP(A215,'[12]avec LE'!$A$1:$F$22,6,FALSE),0)</f>
        <v>0</v>
      </c>
      <c r="AA215" s="19">
        <f>IFERROR(VLOOKUP(B215,[13]total!$E$20:$F$40,2,FALSE),0)</f>
        <v>0</v>
      </c>
      <c r="AB215" s="19"/>
      <c r="AC215" s="24">
        <f t="shared" si="3"/>
        <v>65053.785979620312</v>
      </c>
    </row>
    <row r="216" spans="1:29" ht="15" hidden="1" customHeight="1" x14ac:dyDescent="0.25">
      <c r="A216" s="2" t="s">
        <v>93</v>
      </c>
      <c r="B216" s="2" t="s">
        <v>94</v>
      </c>
      <c r="C216" s="2" t="s">
        <v>28</v>
      </c>
      <c r="D216" s="2" t="s">
        <v>1083</v>
      </c>
      <c r="E216" s="19">
        <f>IFERROR(VLOOKUP(A216,[1]Montants!$A$1:$W$248,21,FALSE),0)</f>
        <v>0</v>
      </c>
      <c r="F216" s="19">
        <f>IFERROR(VLOOKUP(A216,[2]Feuil1!$A$1:$I$47,8,FALSE),0)</f>
        <v>0</v>
      </c>
      <c r="G216" s="19">
        <f>IFERROR(VLOOKUP(A216,[3]Feuil1!$A$1:$G$47,6,FALSE),0)</f>
        <v>0</v>
      </c>
      <c r="H216" s="19">
        <f>IFERROR(VLOOKUP(B216,[4]Feuil6!$A$23:$B$73,2,FALSE),0)</f>
        <v>0</v>
      </c>
      <c r="I216" s="19">
        <f>IFERROR(VLOOKUP(A216,[5]Feuil1!$A$1:$F$9,5,FALSE),0)</f>
        <v>0</v>
      </c>
      <c r="J216" s="19">
        <f>IFERROR(VLOOKUP(A216,'[6]CRB-ES'!$A$1:$V$382,19,FALSE),0)</f>
        <v>0</v>
      </c>
      <c r="K216" s="19">
        <f>IFERROR(VLOOKUP($A216,[7]Feuil4!$A$23:$L$137,10,FALSE),0)</f>
        <v>0</v>
      </c>
      <c r="L216" s="19">
        <f>IFERROR(VLOOKUP($A216,[7]Feuil4!$A$23:$L$137,9,FALSE),0)</f>
        <v>0</v>
      </c>
      <c r="M216" s="19">
        <f>IFERROR(VLOOKUP($A216,[7]Feuil4!$A$23:$L$137,4,FALSE),0)</f>
        <v>0</v>
      </c>
      <c r="N216" s="19">
        <f>IFERROR(VLOOKUP($A216,[7]Feuil4!$A$23:$L$81,3,FALSE),0)</f>
        <v>0</v>
      </c>
      <c r="O216" s="19">
        <f>IFERROR(VLOOKUP($A216,[7]Feuil4!$A$23:$L$137,2,FALSE),0)</f>
        <v>0</v>
      </c>
      <c r="P216" s="19">
        <f>IFERROR(VLOOKUP($A216,[7]Feuil4!$A$23:$L$81,7,FALSE),0)</f>
        <v>0</v>
      </c>
      <c r="Q216" s="19">
        <f>IFERROR(VLOOKUP($A216,[7]Feuil4!$A$23:$L$137,8,FALSE),0)</f>
        <v>0</v>
      </c>
      <c r="R216" s="19">
        <f>IFERROR(VLOOKUP($A216,[7]Feuil4!$A$23:$L$137,6,FALSE),0)</f>
        <v>0</v>
      </c>
      <c r="S216" s="19">
        <f>IFERROR(VLOOKUP($A216,[7]Feuil4!$A$23:$L$137,5,FALSE),0)</f>
        <v>0</v>
      </c>
      <c r="T216" s="19">
        <v>0</v>
      </c>
      <c r="U216" s="19">
        <f>IFERROR(VLOOKUP(B216,'[8]C1-2017'!$B$1:$Q$475,14,FALSE),0)</f>
        <v>0</v>
      </c>
      <c r="V216" s="19">
        <f>IFERROR(VLOOKUP(A216,'[9]TOTAL M10 par région'!$A$1:$J$375,8,FALSE),0)</f>
        <v>0</v>
      </c>
      <c r="W216" s="19">
        <f>IFERROR(VLOOKUP(A216,'[10]TOTAL M11M12 par région'!$A$1:$J$479,10,FALSE),0)</f>
        <v>0</v>
      </c>
      <c r="X216" s="19">
        <f>IFERROR(VLOOKUP(B216,[11]Feuil1!$A$1:$G$24,7,FALSE),0)</f>
        <v>0</v>
      </c>
      <c r="Y216" s="19"/>
      <c r="Z216" s="19">
        <f>IFERROR(VLOOKUP(A216,'[12]avec LE'!$A$1:$F$22,6,FALSE),0)</f>
        <v>0</v>
      </c>
      <c r="AA216" s="19">
        <f>IFERROR(VLOOKUP(B216,[13]total!$E$20:$F$40,2,FALSE),0)</f>
        <v>0</v>
      </c>
      <c r="AB216" s="19"/>
      <c r="AC216" s="24">
        <f t="shared" si="3"/>
        <v>0</v>
      </c>
    </row>
    <row r="217" spans="1:29" hidden="1" x14ac:dyDescent="0.25">
      <c r="A217" s="2" t="s">
        <v>88</v>
      </c>
      <c r="B217" s="2" t="s">
        <v>89</v>
      </c>
      <c r="C217" s="3" t="s">
        <v>28</v>
      </c>
      <c r="D217" s="2" t="s">
        <v>1083</v>
      </c>
      <c r="E217" s="19">
        <f>IFERROR(VLOOKUP(A217,[1]Montants!$A$1:$W$248,21,FALSE),0)</f>
        <v>0</v>
      </c>
      <c r="F217" s="19">
        <f>IFERROR(VLOOKUP(A217,[2]Feuil1!$A$1:$I$47,8,FALSE),0)</f>
        <v>0</v>
      </c>
      <c r="G217" s="19">
        <f>IFERROR(VLOOKUP(A217,[3]Feuil1!$A$1:$G$47,6,FALSE),0)</f>
        <v>0</v>
      </c>
      <c r="H217" s="19">
        <f>IFERROR(VLOOKUP(B217,[4]Feuil6!$A$23:$B$73,2,FALSE),0)</f>
        <v>0</v>
      </c>
      <c r="I217" s="19">
        <f>IFERROR(VLOOKUP(A217,[5]Feuil1!$A$1:$F$9,5,FALSE),0)</f>
        <v>0</v>
      </c>
      <c r="J217" s="19">
        <f>IFERROR(VLOOKUP(A217,'[6]CRB-ES'!$A$1:$V$382,19,FALSE),0)</f>
        <v>0</v>
      </c>
      <c r="K217" s="19">
        <f>IFERROR(VLOOKUP($A217,[7]Feuil4!$A$23:$L$137,10,FALSE),0)</f>
        <v>0</v>
      </c>
      <c r="L217" s="19">
        <f>IFERROR(VLOOKUP($A217,[7]Feuil4!$A$23:$L$137,9,FALSE),0)</f>
        <v>0</v>
      </c>
      <c r="M217" s="19">
        <f>IFERROR(VLOOKUP($A217,[7]Feuil4!$A$23:$L$137,4,FALSE),0)</f>
        <v>0</v>
      </c>
      <c r="N217" s="19">
        <f>IFERROR(VLOOKUP($A217,[7]Feuil4!$A$23:$L$81,3,FALSE),0)</f>
        <v>0</v>
      </c>
      <c r="O217" s="19">
        <f>IFERROR(VLOOKUP($A217,[7]Feuil4!$A$23:$L$137,2,FALSE),0)</f>
        <v>0</v>
      </c>
      <c r="P217" s="19">
        <f>IFERROR(VLOOKUP($A217,[7]Feuil4!$A$23:$L$81,7,FALSE),0)</f>
        <v>0</v>
      </c>
      <c r="Q217" s="19">
        <f>IFERROR(VLOOKUP($A217,[7]Feuil4!$A$23:$L$137,8,FALSE),0)</f>
        <v>0</v>
      </c>
      <c r="R217" s="19">
        <f>IFERROR(VLOOKUP($A217,[7]Feuil4!$A$23:$L$137,6,FALSE),0)</f>
        <v>0</v>
      </c>
      <c r="S217" s="19">
        <f>IFERROR(VLOOKUP($A217,[7]Feuil4!$A$23:$L$137,5,FALSE),0)</f>
        <v>0</v>
      </c>
      <c r="T217" s="19">
        <v>0</v>
      </c>
      <c r="U217" s="19">
        <f>IFERROR(VLOOKUP(B217,'[8]C1-2017'!$B$1:$Q$475,14,FALSE),0)</f>
        <v>0</v>
      </c>
      <c r="V217" s="19">
        <f>IFERROR(VLOOKUP(A217,'[9]TOTAL M10 par région'!$A$1:$J$375,8,FALSE),0)</f>
        <v>67460.669999999925</v>
      </c>
      <c r="W217" s="19">
        <f>IFERROR(VLOOKUP(A217,'[10]TOTAL M11M12 par région'!$A$1:$J$479,10,FALSE),0)</f>
        <v>169860.45739698195</v>
      </c>
      <c r="X217" s="19">
        <f>IFERROR(VLOOKUP(B217,[11]Feuil1!$A$1:$G$24,7,FALSE),0)</f>
        <v>0</v>
      </c>
      <c r="Y217" s="19"/>
      <c r="Z217" s="19">
        <f>IFERROR(VLOOKUP(A217,'[12]avec LE'!$A$1:$F$22,6,FALSE),0)</f>
        <v>0</v>
      </c>
      <c r="AA217" s="19">
        <f>IFERROR(VLOOKUP(B217,[13]total!$E$20:$F$40,2,FALSE),0)</f>
        <v>0</v>
      </c>
      <c r="AB217" s="19"/>
      <c r="AC217" s="24">
        <f t="shared" si="3"/>
        <v>237321.12739698187</v>
      </c>
    </row>
    <row r="218" spans="1:29" hidden="1" x14ac:dyDescent="0.25">
      <c r="A218" s="27" t="s">
        <v>40</v>
      </c>
      <c r="B218" s="2" t="s">
        <v>41</v>
      </c>
      <c r="C218" s="2" t="s">
        <v>31</v>
      </c>
      <c r="D218" s="2" t="s">
        <v>1083</v>
      </c>
      <c r="E218" s="19">
        <f>IFERROR(VLOOKUP(A218,[1]Montants!$A$1:$W$248,21,FALSE),0)</f>
        <v>0</v>
      </c>
      <c r="F218" s="19">
        <f>IFERROR(VLOOKUP(A218,[2]Feuil1!$A$1:$I$47,8,FALSE),0)</f>
        <v>0</v>
      </c>
      <c r="G218" s="19">
        <f>IFERROR(VLOOKUP(A218,[3]Feuil1!$A$1:$G$47,6,FALSE),0)</f>
        <v>0</v>
      </c>
      <c r="H218" s="19">
        <f>IFERROR(VLOOKUP(B218,[4]Feuil6!$A$23:$B$73,2,FALSE),0)</f>
        <v>0</v>
      </c>
      <c r="I218" s="19">
        <f>IFERROR(VLOOKUP(A218,[5]Feuil1!$A$1:$F$9,5,FALSE),0)</f>
        <v>0</v>
      </c>
      <c r="J218" s="19">
        <f>IFERROR(VLOOKUP(A218,'[6]CRB-ES'!$A$1:$V$382,19,FALSE),0)</f>
        <v>0</v>
      </c>
      <c r="K218" s="19">
        <f>IFERROR(VLOOKUP($A218,[7]Feuil4!$A$23:$L$137,10,FALSE),0)</f>
        <v>0</v>
      </c>
      <c r="L218" s="19">
        <f>IFERROR(VLOOKUP($A218,[7]Feuil4!$A$23:$L$137,9,FALSE),0)</f>
        <v>0</v>
      </c>
      <c r="M218" s="19">
        <f>IFERROR(VLOOKUP($A218,[7]Feuil4!$A$23:$L$137,4,FALSE),0)</f>
        <v>0</v>
      </c>
      <c r="N218" s="19">
        <f>IFERROR(VLOOKUP($A218,[7]Feuil4!$A$23:$L$81,3,FALSE),0)</f>
        <v>0</v>
      </c>
      <c r="O218" s="19">
        <f>IFERROR(VLOOKUP($A218,[7]Feuil4!$A$23:$L$137,2,FALSE),0)</f>
        <v>0</v>
      </c>
      <c r="P218" s="19">
        <f>IFERROR(VLOOKUP($A218,[7]Feuil4!$A$23:$L$81,7,FALSE),0)</f>
        <v>0</v>
      </c>
      <c r="Q218" s="19">
        <f>IFERROR(VLOOKUP($A218,[7]Feuil4!$A$23:$L$137,8,FALSE),0)</f>
        <v>0</v>
      </c>
      <c r="R218" s="19">
        <f>IFERROR(VLOOKUP($A218,[7]Feuil4!$A$23:$L$137,6,FALSE),0)</f>
        <v>0</v>
      </c>
      <c r="S218" s="19">
        <f>IFERROR(VLOOKUP($A218,[7]Feuil4!$A$23:$L$137,5,FALSE),0)</f>
        <v>0</v>
      </c>
      <c r="T218" s="19">
        <v>0</v>
      </c>
      <c r="U218" s="19">
        <f>IFERROR(VLOOKUP(B218,'[8]C1-2017'!$B$1:$Q$475,14,FALSE),0)</f>
        <v>26394.748300329113</v>
      </c>
      <c r="V218" s="19">
        <f>IFERROR(VLOOKUP(A218,'[9]TOTAL M10 par région'!$A$1:$J$375,8,FALSE),0)</f>
        <v>0</v>
      </c>
      <c r="W218" s="19">
        <f>IFERROR(VLOOKUP(A218,'[10]TOTAL M11M12 par région'!$A$1:$J$479,10,FALSE),0)</f>
        <v>0</v>
      </c>
      <c r="X218" s="19">
        <f>IFERROR(VLOOKUP(B218,[11]Feuil1!$A$1:$G$24,7,FALSE),0)</f>
        <v>0</v>
      </c>
      <c r="Y218" s="19"/>
      <c r="Z218" s="19">
        <f>IFERROR(VLOOKUP(A218,'[12]avec LE'!$A$1:$F$22,6,FALSE),0)</f>
        <v>0</v>
      </c>
      <c r="AA218" s="19">
        <f>IFERROR(VLOOKUP(B218,[13]total!$E$20:$F$40,2,FALSE),0)</f>
        <v>0</v>
      </c>
      <c r="AB218" s="19"/>
      <c r="AC218" s="24">
        <f t="shared" si="3"/>
        <v>26394.748300329113</v>
      </c>
    </row>
    <row r="219" spans="1:29" hidden="1" x14ac:dyDescent="0.25">
      <c r="A219" s="2" t="s">
        <v>67</v>
      </c>
      <c r="B219" s="2" t="s">
        <v>68</v>
      </c>
      <c r="C219" s="2" t="s">
        <v>31</v>
      </c>
      <c r="D219" s="2" t="s">
        <v>1083</v>
      </c>
      <c r="E219" s="19">
        <f>IFERROR(VLOOKUP(A219,[1]Montants!$A$1:$W$248,21,FALSE),0)</f>
        <v>0</v>
      </c>
      <c r="F219" s="19">
        <f>IFERROR(VLOOKUP(A219,[2]Feuil1!$A$1:$I$47,8,FALSE),0)</f>
        <v>0</v>
      </c>
      <c r="G219" s="19">
        <f>IFERROR(VLOOKUP(A219,[3]Feuil1!$A$1:$G$47,6,FALSE),0)</f>
        <v>0</v>
      </c>
      <c r="H219" s="19">
        <f>IFERROR(VLOOKUP(B219,[4]Feuil6!$A$23:$B$73,2,FALSE),0)</f>
        <v>0</v>
      </c>
      <c r="I219" s="19">
        <f>IFERROR(VLOOKUP(A219,[5]Feuil1!$A$1:$F$9,5,FALSE),0)</f>
        <v>0</v>
      </c>
      <c r="J219" s="19">
        <f>IFERROR(VLOOKUP(A219,'[6]CRB-ES'!$A$1:$V$382,19,FALSE),0)</f>
        <v>0</v>
      </c>
      <c r="K219" s="19">
        <f>IFERROR(VLOOKUP($A219,[7]Feuil4!$A$23:$L$137,10,FALSE),0)</f>
        <v>0</v>
      </c>
      <c r="L219" s="19">
        <f>IFERROR(VLOOKUP($A219,[7]Feuil4!$A$23:$L$137,9,FALSE),0)</f>
        <v>0</v>
      </c>
      <c r="M219" s="19">
        <f>IFERROR(VLOOKUP($A219,[7]Feuil4!$A$23:$L$137,4,FALSE),0)</f>
        <v>0</v>
      </c>
      <c r="N219" s="19">
        <f>IFERROR(VLOOKUP($A219,[7]Feuil4!$A$23:$L$81,3,FALSE),0)</f>
        <v>0</v>
      </c>
      <c r="O219" s="19">
        <f>IFERROR(VLOOKUP($A219,[7]Feuil4!$A$23:$L$137,2,FALSE),0)</f>
        <v>0</v>
      </c>
      <c r="P219" s="19">
        <f>IFERROR(VLOOKUP($A219,[7]Feuil4!$A$23:$L$81,7,FALSE),0)</f>
        <v>0</v>
      </c>
      <c r="Q219" s="19">
        <f>IFERROR(VLOOKUP($A219,[7]Feuil4!$A$23:$L$137,8,FALSE),0)</f>
        <v>0</v>
      </c>
      <c r="R219" s="19">
        <f>IFERROR(VLOOKUP($A219,[7]Feuil4!$A$23:$L$137,6,FALSE),0)</f>
        <v>0</v>
      </c>
      <c r="S219" s="19">
        <f>IFERROR(VLOOKUP($A219,[7]Feuil4!$A$23:$L$137,5,FALSE),0)</f>
        <v>0</v>
      </c>
      <c r="T219" s="19">
        <v>0</v>
      </c>
      <c r="U219" s="19">
        <f>IFERROR(VLOOKUP(B219,'[8]C1-2017'!$B$1:$Q$475,14,FALSE),0)</f>
        <v>5034.9572238228229</v>
      </c>
      <c r="V219" s="19">
        <f>IFERROR(VLOOKUP(A219,'[9]TOTAL M10 par région'!$A$1:$J$375,8,FALSE),0)</f>
        <v>16295.742000000027</v>
      </c>
      <c r="W219" s="19">
        <f>IFERROR(VLOOKUP(A219,'[10]TOTAL M11M12 par région'!$A$1:$J$479,10,FALSE),0)</f>
        <v>29967.158274543941</v>
      </c>
      <c r="X219" s="19">
        <f>IFERROR(VLOOKUP(B219,[11]Feuil1!$A$1:$G$24,7,FALSE),0)</f>
        <v>0</v>
      </c>
      <c r="Y219" s="19"/>
      <c r="Z219" s="19">
        <f>IFERROR(VLOOKUP(A219,'[12]avec LE'!$A$1:$F$22,6,FALSE),0)</f>
        <v>0</v>
      </c>
      <c r="AA219" s="19">
        <f>IFERROR(VLOOKUP(B219,[13]total!$E$20:$F$40,2,FALSE),0)</f>
        <v>0</v>
      </c>
      <c r="AB219" s="19"/>
      <c r="AC219" s="24">
        <f t="shared" si="3"/>
        <v>51297.857498366793</v>
      </c>
    </row>
    <row r="220" spans="1:29" hidden="1" x14ac:dyDescent="0.25">
      <c r="A220" s="2">
        <v>670780378</v>
      </c>
      <c r="B220" s="40" t="s">
        <v>1321</v>
      </c>
      <c r="C220" s="41" t="s">
        <v>28</v>
      </c>
      <c r="D220" s="2" t="s">
        <v>1083</v>
      </c>
      <c r="E220" s="19">
        <f>IFERROR(VLOOKUP(A220,[1]Montants!$A$1:$W$248,21,FALSE),0)</f>
        <v>0</v>
      </c>
      <c r="F220" s="19">
        <f>IFERROR(VLOOKUP(A220,[2]Feuil1!$A$1:$I$47,8,FALSE),0)</f>
        <v>0</v>
      </c>
      <c r="G220" s="19">
        <f>IFERROR(VLOOKUP(A220,[3]Feuil1!$A$1:$G$47,6,FALSE),0)</f>
        <v>0</v>
      </c>
      <c r="H220" s="19">
        <f>IFERROR(VLOOKUP(B220,[4]Feuil6!$A$23:$B$73,2,FALSE),0)</f>
        <v>0</v>
      </c>
      <c r="I220" s="19">
        <f>IFERROR(VLOOKUP(A220,[5]Feuil1!$A$1:$F$9,5,FALSE),0)</f>
        <v>0</v>
      </c>
      <c r="J220" s="19">
        <f>IFERROR(VLOOKUP(A220,'[6]CRB-ES'!$A$1:$V$382,19,FALSE),0)</f>
        <v>0</v>
      </c>
      <c r="K220" s="19">
        <f>IFERROR(VLOOKUP($A220,[7]Feuil4!$A$23:$L$137,10,FALSE),0)</f>
        <v>0</v>
      </c>
      <c r="L220" s="19">
        <f>IFERROR(VLOOKUP($A220,[7]Feuil4!$A$23:$L$137,9,FALSE),0)</f>
        <v>0</v>
      </c>
      <c r="M220" s="19">
        <f>IFERROR(VLOOKUP($A220,[7]Feuil4!$A$23:$L$137,4,FALSE),0)</f>
        <v>0</v>
      </c>
      <c r="N220" s="19">
        <f>IFERROR(VLOOKUP($A220,[7]Feuil4!$A$23:$L$81,3,FALSE),0)</f>
        <v>0</v>
      </c>
      <c r="O220" s="19">
        <f>IFERROR(VLOOKUP($A220,[7]Feuil4!$A$23:$L$137,2,FALSE),0)</f>
        <v>0</v>
      </c>
      <c r="P220" s="19">
        <f>IFERROR(VLOOKUP($A220,[7]Feuil4!$A$23:$L$81,7,FALSE),0)</f>
        <v>0</v>
      </c>
      <c r="Q220" s="19">
        <f>IFERROR(VLOOKUP($A220,[7]Feuil4!$A$23:$L$137,8,FALSE),0)</f>
        <v>0</v>
      </c>
      <c r="R220" s="19">
        <f>IFERROR(VLOOKUP($A220,[7]Feuil4!$A$23:$L$137,6,FALSE),0)</f>
        <v>0</v>
      </c>
      <c r="S220" s="19">
        <f>IFERROR(VLOOKUP($A220,[7]Feuil4!$A$23:$L$137,5,FALSE),0)</f>
        <v>0</v>
      </c>
      <c r="T220" s="19">
        <v>0</v>
      </c>
      <c r="U220" s="19">
        <f>IFERROR(VLOOKUP(B220,'[8]C1-2017'!$B$1:$Q$475,14,FALSE),0)</f>
        <v>174.15</v>
      </c>
      <c r="V220" s="19">
        <f>IFERROR(VLOOKUP(A220,'[9]TOTAL M10 par région'!$A$1:$J$375,8,FALSE),0)</f>
        <v>0</v>
      </c>
      <c r="W220" s="19">
        <f>IFERROR(VLOOKUP(A220,'[10]TOTAL M11M12 par région'!$A$1:$J$479,10,FALSE),0)</f>
        <v>0</v>
      </c>
      <c r="X220" s="19">
        <f>IFERROR(VLOOKUP(B220,[11]Feuil1!$A$1:$G$24,7,FALSE),0)</f>
        <v>0</v>
      </c>
      <c r="Y220" s="19"/>
      <c r="Z220" s="19">
        <f>IFERROR(VLOOKUP(A220,'[12]avec LE'!$A$1:$F$22,6,FALSE),0)</f>
        <v>0</v>
      </c>
      <c r="AA220" s="19">
        <f>IFERROR(VLOOKUP(B220,[13]total!$E$20:$F$40,2,FALSE),0)</f>
        <v>0</v>
      </c>
      <c r="AB220" s="19"/>
      <c r="AC220" s="24">
        <f t="shared" si="3"/>
        <v>174.15</v>
      </c>
    </row>
    <row r="221" spans="1:29" hidden="1" x14ac:dyDescent="0.25">
      <c r="A221" s="27" t="s">
        <v>64</v>
      </c>
      <c r="B221" s="2" t="s">
        <v>65</v>
      </c>
      <c r="C221" s="2" t="s">
        <v>31</v>
      </c>
      <c r="D221" s="2" t="s">
        <v>1083</v>
      </c>
      <c r="E221" s="19">
        <f>IFERROR(VLOOKUP(A221,[1]Montants!$A$1:$W$248,21,FALSE),0)</f>
        <v>0</v>
      </c>
      <c r="F221" s="19">
        <f>IFERROR(VLOOKUP(A221,[2]Feuil1!$A$1:$I$47,8,FALSE),0)</f>
        <v>0</v>
      </c>
      <c r="G221" s="19">
        <f>IFERROR(VLOOKUP(A221,[3]Feuil1!$A$1:$G$47,6,FALSE),0)</f>
        <v>0</v>
      </c>
      <c r="H221" s="19">
        <f>IFERROR(VLOOKUP(B221,[4]Feuil6!$A$23:$B$73,2,FALSE),0)</f>
        <v>0</v>
      </c>
      <c r="I221" s="19">
        <f>IFERROR(VLOOKUP(A221,[5]Feuil1!$A$1:$F$9,5,FALSE),0)</f>
        <v>0</v>
      </c>
      <c r="J221" s="19">
        <f>IFERROR(VLOOKUP(A221,'[6]CRB-ES'!$A$1:$V$382,19,FALSE),0)</f>
        <v>0</v>
      </c>
      <c r="K221" s="19">
        <f>IFERROR(VLOOKUP($A221,[7]Feuil4!$A$23:$L$137,10,FALSE),0)</f>
        <v>0</v>
      </c>
      <c r="L221" s="19">
        <f>IFERROR(VLOOKUP($A221,[7]Feuil4!$A$23:$L$137,9,FALSE),0)</f>
        <v>0</v>
      </c>
      <c r="M221" s="19">
        <f>IFERROR(VLOOKUP($A221,[7]Feuil4!$A$23:$L$137,4,FALSE),0)</f>
        <v>0</v>
      </c>
      <c r="N221" s="19">
        <f>IFERROR(VLOOKUP($A221,[7]Feuil4!$A$23:$L$81,3,FALSE),0)</f>
        <v>0</v>
      </c>
      <c r="O221" s="19">
        <f>IFERROR(VLOOKUP($A221,[7]Feuil4!$A$23:$L$137,2,FALSE),0)</f>
        <v>0</v>
      </c>
      <c r="P221" s="19">
        <f>IFERROR(VLOOKUP($A221,[7]Feuil4!$A$23:$L$81,7,FALSE),0)</f>
        <v>0</v>
      </c>
      <c r="Q221" s="19">
        <f>IFERROR(VLOOKUP($A221,[7]Feuil4!$A$23:$L$137,8,FALSE),0)</f>
        <v>0</v>
      </c>
      <c r="R221" s="19">
        <f>IFERROR(VLOOKUP($A221,[7]Feuil4!$A$23:$L$137,6,FALSE),0)</f>
        <v>0</v>
      </c>
      <c r="S221" s="19">
        <f>IFERROR(VLOOKUP($A221,[7]Feuil4!$A$23:$L$137,5,FALSE),0)</f>
        <v>0</v>
      </c>
      <c r="T221" s="19">
        <v>0</v>
      </c>
      <c r="U221" s="19">
        <f>IFERROR(VLOOKUP(B221,'[8]C1-2017'!$B$1:$Q$475,14,FALSE),0)</f>
        <v>2296.7149839164567</v>
      </c>
      <c r="V221" s="19">
        <f>IFERROR(VLOOKUP(A221,'[9]TOTAL M10 par région'!$A$1:$J$375,8,FALSE),0)</f>
        <v>0</v>
      </c>
      <c r="W221" s="19">
        <f>IFERROR(VLOOKUP(A221,'[10]TOTAL M11M12 par région'!$A$1:$J$479,10,FALSE),0)</f>
        <v>0</v>
      </c>
      <c r="X221" s="19">
        <f>IFERROR(VLOOKUP(B221,[11]Feuil1!$A$1:$G$24,7,FALSE),0)</f>
        <v>0</v>
      </c>
      <c r="Y221" s="19"/>
      <c r="Z221" s="19">
        <f>IFERROR(VLOOKUP(A221,'[12]avec LE'!$A$1:$F$22,6,FALSE),0)</f>
        <v>0</v>
      </c>
      <c r="AA221" s="19">
        <f>IFERROR(VLOOKUP(B221,[13]total!$E$20:$F$40,2,FALSE),0)</f>
        <v>0</v>
      </c>
      <c r="AB221" s="19"/>
      <c r="AC221" s="24">
        <f t="shared" si="3"/>
        <v>2296.7149839164567</v>
      </c>
    </row>
    <row r="222" spans="1:29" hidden="1" x14ac:dyDescent="0.25">
      <c r="A222" s="2" t="s">
        <v>48</v>
      </c>
      <c r="B222" s="2" t="s">
        <v>49</v>
      </c>
      <c r="C222" s="2" t="s">
        <v>31</v>
      </c>
      <c r="D222" s="2" t="s">
        <v>1083</v>
      </c>
      <c r="E222" s="19">
        <f>IFERROR(VLOOKUP(A222,[1]Montants!$A$1:$W$248,21,FALSE),0)</f>
        <v>0</v>
      </c>
      <c r="F222" s="19">
        <f>IFERROR(VLOOKUP(A222,[2]Feuil1!$A$1:$I$47,8,FALSE),0)</f>
        <v>0</v>
      </c>
      <c r="G222" s="19">
        <f>IFERROR(VLOOKUP(A222,[3]Feuil1!$A$1:$G$47,6,FALSE),0)</f>
        <v>0</v>
      </c>
      <c r="H222" s="19">
        <f>IFERROR(VLOOKUP(B222,[4]Feuil6!$A$23:$B$73,2,FALSE),0)</f>
        <v>0</v>
      </c>
      <c r="I222" s="19">
        <f>IFERROR(VLOOKUP(A222,[5]Feuil1!$A$1:$F$9,5,FALSE),0)</f>
        <v>0</v>
      </c>
      <c r="J222" s="19">
        <f>IFERROR(VLOOKUP(A222,'[6]CRB-ES'!$A$1:$V$382,19,FALSE),0)</f>
        <v>0</v>
      </c>
      <c r="K222" s="19">
        <f>IFERROR(VLOOKUP($A222,[7]Feuil4!$A$23:$L$137,10,FALSE),0)</f>
        <v>0</v>
      </c>
      <c r="L222" s="19">
        <f>IFERROR(VLOOKUP($A222,[7]Feuil4!$A$23:$L$137,9,FALSE),0)</f>
        <v>0</v>
      </c>
      <c r="M222" s="19">
        <f>IFERROR(VLOOKUP($A222,[7]Feuil4!$A$23:$L$137,4,FALSE),0)</f>
        <v>0</v>
      </c>
      <c r="N222" s="19">
        <f>IFERROR(VLOOKUP($A222,[7]Feuil4!$A$23:$L$81,3,FALSE),0)</f>
        <v>0</v>
      </c>
      <c r="O222" s="19">
        <f>IFERROR(VLOOKUP($A222,[7]Feuil4!$A$23:$L$137,2,FALSE),0)</f>
        <v>0</v>
      </c>
      <c r="P222" s="19">
        <f>IFERROR(VLOOKUP($A222,[7]Feuil4!$A$23:$L$81,7,FALSE),0)</f>
        <v>0</v>
      </c>
      <c r="Q222" s="19">
        <f>IFERROR(VLOOKUP($A222,[7]Feuil4!$A$23:$L$137,8,FALSE),0)</f>
        <v>0</v>
      </c>
      <c r="R222" s="19">
        <f>IFERROR(VLOOKUP($A222,[7]Feuil4!$A$23:$L$137,6,FALSE),0)</f>
        <v>0</v>
      </c>
      <c r="S222" s="19">
        <f>IFERROR(VLOOKUP($A222,[7]Feuil4!$A$23:$L$137,5,FALSE),0)</f>
        <v>0</v>
      </c>
      <c r="T222" s="19">
        <v>0</v>
      </c>
      <c r="U222" s="19">
        <f>IFERROR(VLOOKUP(B222,'[8]C1-2017'!$B$1:$Q$475,14,FALSE),0)</f>
        <v>1972.4483980855066</v>
      </c>
      <c r="V222" s="19">
        <f>IFERROR(VLOOKUP(A222,'[9]TOTAL M10 par région'!$A$1:$J$375,8,FALSE),0)</f>
        <v>0</v>
      </c>
      <c r="W222" s="19">
        <f>IFERROR(VLOOKUP(A222,'[10]TOTAL M11M12 par région'!$A$1:$J$479,10,FALSE),0)</f>
        <v>0</v>
      </c>
      <c r="X222" s="19">
        <f>IFERROR(VLOOKUP(B222,[11]Feuil1!$A$1:$G$24,7,FALSE),0)</f>
        <v>0</v>
      </c>
      <c r="Y222" s="19"/>
      <c r="Z222" s="19">
        <f>IFERROR(VLOOKUP(A222,'[12]avec LE'!$A$1:$F$22,6,FALSE),0)</f>
        <v>0</v>
      </c>
      <c r="AA222" s="19">
        <f>IFERROR(VLOOKUP(B222,[13]total!$E$20:$F$40,2,FALSE),0)</f>
        <v>0</v>
      </c>
      <c r="AB222" s="19"/>
      <c r="AC222" s="24">
        <f t="shared" si="3"/>
        <v>1972.4483980855066</v>
      </c>
    </row>
    <row r="223" spans="1:29" hidden="1" x14ac:dyDescent="0.25">
      <c r="A223" s="27" t="s">
        <v>803</v>
      </c>
      <c r="B223" s="2" t="s">
        <v>1034</v>
      </c>
      <c r="C223" s="2" t="s">
        <v>85</v>
      </c>
      <c r="D223" s="2" t="s">
        <v>1083</v>
      </c>
      <c r="E223" s="19">
        <f>IFERROR(VLOOKUP(A223,[1]Montants!$A$1:$W$248,21,FALSE),0)</f>
        <v>0</v>
      </c>
      <c r="F223" s="19">
        <f>IFERROR(VLOOKUP(A223,[2]Feuil1!$A$1:$I$47,8,FALSE),0)</f>
        <v>0</v>
      </c>
      <c r="G223" s="19">
        <f>IFERROR(VLOOKUP(A223,[3]Feuil1!$A$1:$G$47,6,FALSE),0)</f>
        <v>0</v>
      </c>
      <c r="H223" s="19">
        <f>IFERROR(VLOOKUP(B223,[4]Feuil6!$A$23:$B$73,2,FALSE),0)</f>
        <v>0</v>
      </c>
      <c r="I223" s="19">
        <f>IFERROR(VLOOKUP(A223,[5]Feuil1!$A$1:$F$9,5,FALSE),0)</f>
        <v>0</v>
      </c>
      <c r="J223" s="19">
        <f>IFERROR(VLOOKUP(A223,'[6]CRB-ES'!$A$1:$V$382,19,FALSE),0)</f>
        <v>0</v>
      </c>
      <c r="K223" s="19">
        <f>IFERROR(VLOOKUP($A223,[7]Feuil4!$A$23:$L$137,10,FALSE),0)</f>
        <v>0</v>
      </c>
      <c r="L223" s="19">
        <f>IFERROR(VLOOKUP($A223,[7]Feuil4!$A$23:$L$137,9,FALSE),0)</f>
        <v>0</v>
      </c>
      <c r="M223" s="19">
        <f>IFERROR(VLOOKUP($A223,[7]Feuil4!$A$23:$L$137,4,FALSE),0)</f>
        <v>0</v>
      </c>
      <c r="N223" s="19">
        <f>IFERROR(VLOOKUP($A223,[7]Feuil4!$A$23:$L$81,3,FALSE),0)</f>
        <v>0</v>
      </c>
      <c r="O223" s="19">
        <f>IFERROR(VLOOKUP($A223,[7]Feuil4!$A$23:$L$137,2,FALSE),0)</f>
        <v>0</v>
      </c>
      <c r="P223" s="19">
        <f>IFERROR(VLOOKUP($A223,[7]Feuil4!$A$23:$L$81,7,FALSE),0)</f>
        <v>0</v>
      </c>
      <c r="Q223" s="19">
        <f>IFERROR(VLOOKUP($A223,[7]Feuil4!$A$23:$L$137,8,FALSE),0)</f>
        <v>0</v>
      </c>
      <c r="R223" s="19">
        <f>IFERROR(VLOOKUP($A223,[7]Feuil4!$A$23:$L$137,6,FALSE),0)</f>
        <v>0</v>
      </c>
      <c r="S223" s="19">
        <f>IFERROR(VLOOKUP($A223,[7]Feuil4!$A$23:$L$137,5,FALSE),0)</f>
        <v>0</v>
      </c>
      <c r="T223" s="19">
        <v>0</v>
      </c>
      <c r="U223" s="19">
        <f>IFERROR(VLOOKUP(B223,'[8]C1-2017'!$B$1:$Q$475,14,FALSE),0)</f>
        <v>0</v>
      </c>
      <c r="V223" s="19">
        <f>IFERROR(VLOOKUP(A223,'[9]TOTAL M10 par région'!$A$1:$J$375,8,FALSE),0)</f>
        <v>0</v>
      </c>
      <c r="W223" s="19">
        <f>IFERROR(VLOOKUP(A223,'[10]TOTAL M11M12 par région'!$A$1:$J$479,10,FALSE),0)</f>
        <v>123.45125461998589</v>
      </c>
      <c r="X223" s="19">
        <f>IFERROR(VLOOKUP(B223,[11]Feuil1!$A$1:$G$24,7,FALSE),0)</f>
        <v>0</v>
      </c>
      <c r="Y223" s="19"/>
      <c r="Z223" s="19">
        <f>IFERROR(VLOOKUP(A223,'[12]avec LE'!$A$1:$F$22,6,FALSE),0)</f>
        <v>0</v>
      </c>
      <c r="AA223" s="19">
        <f>IFERROR(VLOOKUP(B223,[13]total!$E$20:$F$40,2,FALSE),0)</f>
        <v>0</v>
      </c>
      <c r="AB223" s="19"/>
      <c r="AC223" s="24">
        <f t="shared" si="3"/>
        <v>123.45125461998589</v>
      </c>
    </row>
    <row r="224" spans="1:29" hidden="1" x14ac:dyDescent="0.25">
      <c r="A224" s="2" t="s">
        <v>38</v>
      </c>
      <c r="B224" s="2" t="s">
        <v>39</v>
      </c>
      <c r="C224" s="2" t="s">
        <v>31</v>
      </c>
      <c r="D224" s="2" t="s">
        <v>1083</v>
      </c>
      <c r="E224" s="19">
        <f>IFERROR(VLOOKUP(A224,[1]Montants!$A$1:$W$248,21,FALSE),0)</f>
        <v>1247092.3231309459</v>
      </c>
      <c r="F224" s="19">
        <f>IFERROR(VLOOKUP(A224,[2]Feuil1!$A$1:$I$47,8,FALSE),0)</f>
        <v>0</v>
      </c>
      <c r="G224" s="19">
        <f>IFERROR(VLOOKUP(A224,[3]Feuil1!$A$1:$G$47,6,FALSE),0)</f>
        <v>0</v>
      </c>
      <c r="H224" s="19">
        <f>IFERROR(VLOOKUP(B224,[4]Feuil6!$A$23:$B$73,2,FALSE),0)</f>
        <v>0</v>
      </c>
      <c r="I224" s="19">
        <f>IFERROR(VLOOKUP(A224,[5]Feuil1!$A$1:$F$9,5,FALSE),0)</f>
        <v>0</v>
      </c>
      <c r="J224" s="19">
        <f>IFERROR(VLOOKUP(A224,'[6]CRB-ES'!$A$1:$V$382,19,FALSE),0)</f>
        <v>0</v>
      </c>
      <c r="K224" s="19">
        <f>IFERROR(VLOOKUP($A224,[7]Feuil4!$A$23:$L$137,10,FALSE),0)</f>
        <v>0</v>
      </c>
      <c r="L224" s="19">
        <f>IFERROR(VLOOKUP($A224,[7]Feuil4!$A$23:$L$137,9,FALSE),0)</f>
        <v>0</v>
      </c>
      <c r="M224" s="19">
        <f>IFERROR(VLOOKUP($A224,[7]Feuil4!$A$23:$L$137,4,FALSE),0)</f>
        <v>0</v>
      </c>
      <c r="N224" s="19">
        <f>IFERROR(VLOOKUP($A224,[7]Feuil4!$A$23:$L$81,3,FALSE),0)</f>
        <v>0</v>
      </c>
      <c r="O224" s="19">
        <f>IFERROR(VLOOKUP($A224,[7]Feuil4!$A$23:$L$137,2,FALSE),0)</f>
        <v>0</v>
      </c>
      <c r="P224" s="19">
        <f>IFERROR(VLOOKUP($A224,[7]Feuil4!$A$23:$L$81,7,FALSE),0)</f>
        <v>0</v>
      </c>
      <c r="Q224" s="19">
        <f>IFERROR(VLOOKUP($A224,[7]Feuil4!$A$23:$L$137,8,FALSE),0)</f>
        <v>0</v>
      </c>
      <c r="R224" s="19">
        <f>IFERROR(VLOOKUP($A224,[7]Feuil4!$A$23:$L$137,6,FALSE),0)</f>
        <v>0</v>
      </c>
      <c r="S224" s="19">
        <f>IFERROR(VLOOKUP($A224,[7]Feuil4!$A$23:$L$137,5,FALSE),0)</f>
        <v>0</v>
      </c>
      <c r="T224" s="19">
        <v>0</v>
      </c>
      <c r="U224" s="19">
        <f>IFERROR(VLOOKUP(B224,'[8]C1-2017'!$B$1:$Q$475,14,FALSE),0)</f>
        <v>476271.20724216325</v>
      </c>
      <c r="V224" s="19">
        <f>IFERROR(VLOOKUP(A224,'[9]TOTAL M10 par région'!$A$1:$J$375,8,FALSE),0)</f>
        <v>143251.57400000026</v>
      </c>
      <c r="W224" s="19">
        <f>IFERROR(VLOOKUP(A224,'[10]TOTAL M11M12 par région'!$A$1:$J$479,10,FALSE),0)</f>
        <v>303445.63492447161</v>
      </c>
      <c r="X224" s="19">
        <f>IFERROR(VLOOKUP(B224,[11]Feuil1!$A$1:$G$24,7,FALSE),0)</f>
        <v>0</v>
      </c>
      <c r="Y224" s="19"/>
      <c r="Z224" s="19">
        <f>IFERROR(VLOOKUP(A224,'[12]avec LE'!$A$1:$F$22,6,FALSE),0)</f>
        <v>0</v>
      </c>
      <c r="AA224" s="19">
        <f>IFERROR(VLOOKUP(B224,[13]total!$E$20:$F$40,2,FALSE),0)</f>
        <v>0</v>
      </c>
      <c r="AB224" s="19"/>
      <c r="AC224" s="24">
        <f t="shared" si="3"/>
        <v>2170060.7392975809</v>
      </c>
    </row>
    <row r="225" spans="1:29" hidden="1" x14ac:dyDescent="0.25">
      <c r="A225" s="27" t="s">
        <v>95</v>
      </c>
      <c r="B225" s="2" t="s">
        <v>96</v>
      </c>
      <c r="C225" s="2" t="s">
        <v>31</v>
      </c>
      <c r="D225" s="2" t="s">
        <v>1083</v>
      </c>
      <c r="E225" s="19">
        <f>IFERROR(VLOOKUP(A225,[1]Montants!$A$1:$W$248,21,FALSE),0)</f>
        <v>1176369.0367382329</v>
      </c>
      <c r="F225" s="19">
        <f>IFERROR(VLOOKUP(A225,[2]Feuil1!$A$1:$I$47,8,FALSE),0)</f>
        <v>0</v>
      </c>
      <c r="G225" s="19">
        <f>IFERROR(VLOOKUP(A225,[3]Feuil1!$A$1:$G$47,6,FALSE),0)</f>
        <v>0</v>
      </c>
      <c r="H225" s="19">
        <f>IFERROR(VLOOKUP(B225,[4]Feuil6!$A$23:$B$73,2,FALSE),0)</f>
        <v>0</v>
      </c>
      <c r="I225" s="19">
        <f>IFERROR(VLOOKUP(A225,[5]Feuil1!$A$1:$F$9,5,FALSE),0)</f>
        <v>0</v>
      </c>
      <c r="J225" s="19">
        <f>IFERROR(VLOOKUP(A225,'[6]CRB-ES'!$A$1:$V$382,19,FALSE),0)</f>
        <v>0</v>
      </c>
      <c r="K225" s="19">
        <f>IFERROR(VLOOKUP($A225,[7]Feuil4!$A$23:$L$137,10,FALSE),0)</f>
        <v>0</v>
      </c>
      <c r="L225" s="19">
        <f>IFERROR(VLOOKUP($A225,[7]Feuil4!$A$23:$L$137,9,FALSE),0)</f>
        <v>0</v>
      </c>
      <c r="M225" s="19">
        <f>IFERROR(VLOOKUP($A225,[7]Feuil4!$A$23:$L$137,4,FALSE),0)</f>
        <v>0</v>
      </c>
      <c r="N225" s="19">
        <f>IFERROR(VLOOKUP($A225,[7]Feuil4!$A$23:$L$81,3,FALSE),0)</f>
        <v>0</v>
      </c>
      <c r="O225" s="19">
        <f>IFERROR(VLOOKUP($A225,[7]Feuil4!$A$23:$L$137,2,FALSE),0)</f>
        <v>0</v>
      </c>
      <c r="P225" s="19">
        <f>IFERROR(VLOOKUP($A225,[7]Feuil4!$A$23:$L$81,7,FALSE),0)</f>
        <v>0</v>
      </c>
      <c r="Q225" s="19">
        <f>IFERROR(VLOOKUP($A225,[7]Feuil4!$A$23:$L$137,8,FALSE),0)</f>
        <v>0</v>
      </c>
      <c r="R225" s="19">
        <f>IFERROR(VLOOKUP($A225,[7]Feuil4!$A$23:$L$137,6,FALSE),0)</f>
        <v>0</v>
      </c>
      <c r="S225" s="19">
        <f>IFERROR(VLOOKUP($A225,[7]Feuil4!$A$23:$L$137,5,FALSE),0)</f>
        <v>0</v>
      </c>
      <c r="T225" s="19">
        <v>0</v>
      </c>
      <c r="U225" s="19">
        <f>IFERROR(VLOOKUP(B225,'[8]C1-2017'!$B$1:$Q$475,14,FALSE),0)</f>
        <v>521127.18686660717</v>
      </c>
      <c r="V225" s="19">
        <f>IFERROR(VLOOKUP(A225,'[9]TOTAL M10 par région'!$A$1:$J$375,8,FALSE),0)</f>
        <v>79585.69299999997</v>
      </c>
      <c r="W225" s="19">
        <f>IFERROR(VLOOKUP(A225,'[10]TOTAL M11M12 par région'!$A$1:$J$479,10,FALSE),0)</f>
        <v>266251.66550687968</v>
      </c>
      <c r="X225" s="19">
        <f>IFERROR(VLOOKUP(B225,[11]Feuil1!$A$1:$G$24,7,FALSE),0)</f>
        <v>108321.63333333333</v>
      </c>
      <c r="Y225" s="19"/>
      <c r="Z225" s="19">
        <f>IFERROR(VLOOKUP(A225,'[12]avec LE'!$A$1:$F$22,6,FALSE),0)</f>
        <v>0</v>
      </c>
      <c r="AA225" s="19">
        <f>IFERROR(VLOOKUP(B225,[13]total!$E$20:$F$40,2,FALSE),0)</f>
        <v>0</v>
      </c>
      <c r="AB225" s="19"/>
      <c r="AC225" s="24">
        <f t="shared" si="3"/>
        <v>2151655.2154450533</v>
      </c>
    </row>
    <row r="226" spans="1:29" hidden="1" x14ac:dyDescent="0.25">
      <c r="A226" s="2" t="s">
        <v>73</v>
      </c>
      <c r="B226" s="2" t="s">
        <v>74</v>
      </c>
      <c r="C226" s="2" t="s">
        <v>31</v>
      </c>
      <c r="D226" s="2" t="s">
        <v>1083</v>
      </c>
      <c r="E226" s="19">
        <f>IFERROR(VLOOKUP(A226,[1]Montants!$A$1:$W$248,21,FALSE),0)</f>
        <v>263506.64180147526</v>
      </c>
      <c r="F226" s="19">
        <f>IFERROR(VLOOKUP(A226,[2]Feuil1!$A$1:$I$47,8,FALSE),0)</f>
        <v>0</v>
      </c>
      <c r="G226" s="19">
        <f>IFERROR(VLOOKUP(A226,[3]Feuil1!$A$1:$G$47,6,FALSE),0)</f>
        <v>0</v>
      </c>
      <c r="H226" s="19">
        <f>IFERROR(VLOOKUP(B226,[4]Feuil6!$A$23:$B$73,2,FALSE),0)</f>
        <v>0</v>
      </c>
      <c r="I226" s="19">
        <f>IFERROR(VLOOKUP(A226,[5]Feuil1!$A$1:$F$9,5,FALSE),0)</f>
        <v>0</v>
      </c>
      <c r="J226" s="19">
        <f>IFERROR(VLOOKUP(A226,'[6]CRB-ES'!$A$1:$V$382,19,FALSE),0)</f>
        <v>0</v>
      </c>
      <c r="K226" s="19">
        <f>IFERROR(VLOOKUP($A226,[7]Feuil4!$A$23:$L$137,10,FALSE),0)</f>
        <v>0</v>
      </c>
      <c r="L226" s="19">
        <f>IFERROR(VLOOKUP($A226,[7]Feuil4!$A$23:$L$137,9,FALSE),0)</f>
        <v>0</v>
      </c>
      <c r="M226" s="19">
        <f>IFERROR(VLOOKUP($A226,[7]Feuil4!$A$23:$L$137,4,FALSE),0)</f>
        <v>0</v>
      </c>
      <c r="N226" s="19">
        <f>IFERROR(VLOOKUP($A226,[7]Feuil4!$A$23:$L$81,3,FALSE),0)</f>
        <v>0</v>
      </c>
      <c r="O226" s="19">
        <f>IFERROR(VLOOKUP($A226,[7]Feuil4!$A$23:$L$137,2,FALSE),0)</f>
        <v>0</v>
      </c>
      <c r="P226" s="19">
        <f>IFERROR(VLOOKUP($A226,[7]Feuil4!$A$23:$L$81,7,FALSE),0)</f>
        <v>0</v>
      </c>
      <c r="Q226" s="19">
        <f>IFERROR(VLOOKUP($A226,[7]Feuil4!$A$23:$L$137,8,FALSE),0)</f>
        <v>0</v>
      </c>
      <c r="R226" s="19">
        <f>IFERROR(VLOOKUP($A226,[7]Feuil4!$A$23:$L$137,6,FALSE),0)</f>
        <v>0</v>
      </c>
      <c r="S226" s="19">
        <f>IFERROR(VLOOKUP($A226,[7]Feuil4!$A$23:$L$137,5,FALSE),0)</f>
        <v>0</v>
      </c>
      <c r="T226" s="19">
        <v>0</v>
      </c>
      <c r="U226" s="19">
        <f>IFERROR(VLOOKUP(B226,'[8]C1-2017'!$B$1:$Q$475,14,FALSE),0)</f>
        <v>58084.565096955681</v>
      </c>
      <c r="V226" s="19">
        <f>IFERROR(VLOOKUP(A226,'[9]TOTAL M10 par région'!$A$1:$J$375,8,FALSE),0)</f>
        <v>50544.729999999981</v>
      </c>
      <c r="W226" s="19">
        <f>IFERROR(VLOOKUP(A226,'[10]TOTAL M11M12 par région'!$A$1:$J$479,10,FALSE),0)</f>
        <v>96046.602400769771</v>
      </c>
      <c r="X226" s="19">
        <f>IFERROR(VLOOKUP(B226,[11]Feuil1!$A$1:$G$24,7,FALSE),0)</f>
        <v>0</v>
      </c>
      <c r="Y226" s="19"/>
      <c r="Z226" s="19">
        <f>IFERROR(VLOOKUP(A226,'[12]avec LE'!$A$1:$F$22,6,FALSE),0)</f>
        <v>0</v>
      </c>
      <c r="AA226" s="19">
        <f>IFERROR(VLOOKUP(B226,[13]total!$E$20:$F$40,2,FALSE),0)</f>
        <v>0</v>
      </c>
      <c r="AB226" s="19"/>
      <c r="AC226" s="24">
        <f t="shared" si="3"/>
        <v>468182.5392992007</v>
      </c>
    </row>
    <row r="227" spans="1:29" hidden="1" x14ac:dyDescent="0.25">
      <c r="A227" s="27" t="s">
        <v>71</v>
      </c>
      <c r="B227" s="2" t="s">
        <v>72</v>
      </c>
      <c r="C227" s="2" t="s">
        <v>31</v>
      </c>
      <c r="D227" s="2" t="s">
        <v>1083</v>
      </c>
      <c r="E227" s="19">
        <f>IFERROR(VLOOKUP(A227,[1]Montants!$A$1:$W$248,21,FALSE),0)</f>
        <v>0</v>
      </c>
      <c r="F227" s="19">
        <f>IFERROR(VLOOKUP(A227,[2]Feuil1!$A$1:$I$47,8,FALSE),0)</f>
        <v>0</v>
      </c>
      <c r="G227" s="19">
        <f>IFERROR(VLOOKUP(A227,[3]Feuil1!$A$1:$G$47,6,FALSE),0)</f>
        <v>0</v>
      </c>
      <c r="H227" s="19">
        <f>IFERROR(VLOOKUP(B227,[4]Feuil6!$A$23:$B$73,2,FALSE),0)</f>
        <v>0</v>
      </c>
      <c r="I227" s="19">
        <f>IFERROR(VLOOKUP(A227,[5]Feuil1!$A$1:$F$9,5,FALSE),0)</f>
        <v>0</v>
      </c>
      <c r="J227" s="19">
        <f>IFERROR(VLOOKUP(A227,'[6]CRB-ES'!$A$1:$V$382,19,FALSE),0)</f>
        <v>0</v>
      </c>
      <c r="K227" s="19">
        <f>IFERROR(VLOOKUP($A227,[7]Feuil4!$A$23:$L$137,10,FALSE),0)</f>
        <v>0</v>
      </c>
      <c r="L227" s="19">
        <f>IFERROR(VLOOKUP($A227,[7]Feuil4!$A$23:$L$137,9,FALSE),0)</f>
        <v>0</v>
      </c>
      <c r="M227" s="19">
        <f>IFERROR(VLOOKUP($A227,[7]Feuil4!$A$23:$L$137,4,FALSE),0)</f>
        <v>0</v>
      </c>
      <c r="N227" s="19">
        <f>IFERROR(VLOOKUP($A227,[7]Feuil4!$A$23:$L$81,3,FALSE),0)</f>
        <v>0</v>
      </c>
      <c r="O227" s="19">
        <f>IFERROR(VLOOKUP($A227,[7]Feuil4!$A$23:$L$137,2,FALSE),0)</f>
        <v>0</v>
      </c>
      <c r="P227" s="19">
        <f>IFERROR(VLOOKUP($A227,[7]Feuil4!$A$23:$L$81,7,FALSE),0)</f>
        <v>0</v>
      </c>
      <c r="Q227" s="19">
        <f>IFERROR(VLOOKUP($A227,[7]Feuil4!$A$23:$L$137,8,FALSE),0)</f>
        <v>0</v>
      </c>
      <c r="R227" s="19">
        <f>IFERROR(VLOOKUP($A227,[7]Feuil4!$A$23:$L$137,6,FALSE),0)</f>
        <v>0</v>
      </c>
      <c r="S227" s="19">
        <f>IFERROR(VLOOKUP($A227,[7]Feuil4!$A$23:$L$137,5,FALSE),0)</f>
        <v>0</v>
      </c>
      <c r="T227" s="19">
        <v>0</v>
      </c>
      <c r="U227" s="19">
        <f>IFERROR(VLOOKUP(B227,'[8]C1-2017'!$B$1:$Q$475,14,FALSE),0)</f>
        <v>43284.260997084639</v>
      </c>
      <c r="V227" s="19">
        <f>IFERROR(VLOOKUP(A227,'[9]TOTAL M10 par région'!$A$1:$J$375,8,FALSE),0)</f>
        <v>0</v>
      </c>
      <c r="W227" s="19">
        <f>IFERROR(VLOOKUP(A227,'[10]TOTAL M11M12 par région'!$A$1:$J$479,10,FALSE),0)</f>
        <v>0</v>
      </c>
      <c r="X227" s="19">
        <f>IFERROR(VLOOKUP(B227,[11]Feuil1!$A$1:$G$24,7,FALSE),0)</f>
        <v>0</v>
      </c>
      <c r="Y227" s="19"/>
      <c r="Z227" s="19">
        <f>IFERROR(VLOOKUP(A227,'[12]avec LE'!$A$1:$F$22,6,FALSE),0)</f>
        <v>0</v>
      </c>
      <c r="AA227" s="19">
        <f>IFERROR(VLOOKUP(B227,[13]total!$E$20:$F$40,2,FALSE),0)</f>
        <v>0</v>
      </c>
      <c r="AB227" s="19"/>
      <c r="AC227" s="24">
        <f t="shared" si="3"/>
        <v>43284.260997084639</v>
      </c>
    </row>
    <row r="228" spans="1:29" hidden="1" x14ac:dyDescent="0.25">
      <c r="A228" s="2" t="s">
        <v>46</v>
      </c>
      <c r="B228" s="2" t="s">
        <v>47</v>
      </c>
      <c r="C228" s="2" t="s">
        <v>31</v>
      </c>
      <c r="D228" s="2" t="s">
        <v>1083</v>
      </c>
      <c r="E228" s="19">
        <f>IFERROR(VLOOKUP(A228,[1]Montants!$A$1:$W$248,21,FALSE),0)</f>
        <v>0</v>
      </c>
      <c r="F228" s="19">
        <f>IFERROR(VLOOKUP(A228,[2]Feuil1!$A$1:$I$47,8,FALSE),0)</f>
        <v>0</v>
      </c>
      <c r="G228" s="19">
        <f>IFERROR(VLOOKUP(A228,[3]Feuil1!$A$1:$G$47,6,FALSE),0)</f>
        <v>0</v>
      </c>
      <c r="H228" s="19">
        <f>IFERROR(VLOOKUP(B228,[4]Feuil6!$A$23:$B$73,2,FALSE),0)</f>
        <v>0</v>
      </c>
      <c r="I228" s="19">
        <f>IFERROR(VLOOKUP(A228,[5]Feuil1!$A$1:$F$9,5,FALSE),0)</f>
        <v>0</v>
      </c>
      <c r="J228" s="19">
        <f>IFERROR(VLOOKUP(A228,'[6]CRB-ES'!$A$1:$V$382,19,FALSE),0)</f>
        <v>0</v>
      </c>
      <c r="K228" s="19">
        <f>IFERROR(VLOOKUP($A228,[7]Feuil4!$A$23:$L$137,10,FALSE),0)</f>
        <v>0</v>
      </c>
      <c r="L228" s="19">
        <f>IFERROR(VLOOKUP($A228,[7]Feuil4!$A$23:$L$137,9,FALSE),0)</f>
        <v>0</v>
      </c>
      <c r="M228" s="19">
        <f>IFERROR(VLOOKUP($A228,[7]Feuil4!$A$23:$L$137,4,FALSE),0)</f>
        <v>0</v>
      </c>
      <c r="N228" s="19">
        <f>IFERROR(VLOOKUP($A228,[7]Feuil4!$A$23:$L$81,3,FALSE),0)</f>
        <v>0</v>
      </c>
      <c r="O228" s="19">
        <f>IFERROR(VLOOKUP($A228,[7]Feuil4!$A$23:$L$137,2,FALSE),0)</f>
        <v>0</v>
      </c>
      <c r="P228" s="19">
        <f>IFERROR(VLOOKUP($A228,[7]Feuil4!$A$23:$L$81,7,FALSE),0)</f>
        <v>0</v>
      </c>
      <c r="Q228" s="19">
        <f>IFERROR(VLOOKUP($A228,[7]Feuil4!$A$23:$L$137,8,FALSE),0)</f>
        <v>0</v>
      </c>
      <c r="R228" s="19">
        <f>IFERROR(VLOOKUP($A228,[7]Feuil4!$A$23:$L$137,6,FALSE),0)</f>
        <v>0</v>
      </c>
      <c r="S228" s="19">
        <f>IFERROR(VLOOKUP($A228,[7]Feuil4!$A$23:$L$137,5,FALSE),0)</f>
        <v>0</v>
      </c>
      <c r="T228" s="19">
        <v>0</v>
      </c>
      <c r="U228" s="19">
        <f>IFERROR(VLOOKUP(B228,'[8]C1-2017'!$B$1:$Q$475,14,FALSE),0)</f>
        <v>1907.9709284393052</v>
      </c>
      <c r="V228" s="19">
        <f>IFERROR(VLOOKUP(A228,'[9]TOTAL M10 par région'!$A$1:$J$375,8,FALSE),0)</f>
        <v>0</v>
      </c>
      <c r="W228" s="19">
        <f>IFERROR(VLOOKUP(A228,'[10]TOTAL M11M12 par région'!$A$1:$J$479,10,FALSE),0)</f>
        <v>0</v>
      </c>
      <c r="X228" s="19">
        <f>IFERROR(VLOOKUP(B228,[11]Feuil1!$A$1:$G$24,7,FALSE),0)</f>
        <v>0</v>
      </c>
      <c r="Y228" s="19"/>
      <c r="Z228" s="19">
        <f>IFERROR(VLOOKUP(A228,'[12]avec LE'!$A$1:$F$22,6,FALSE),0)</f>
        <v>0</v>
      </c>
      <c r="AA228" s="19">
        <f>IFERROR(VLOOKUP(B228,[13]total!$E$20:$F$40,2,FALSE),0)</f>
        <v>0</v>
      </c>
      <c r="AB228" s="19"/>
      <c r="AC228" s="24">
        <f t="shared" si="3"/>
        <v>1907.9709284393052</v>
      </c>
    </row>
    <row r="229" spans="1:29" hidden="1" x14ac:dyDescent="0.25">
      <c r="A229" s="2" t="s">
        <v>44</v>
      </c>
      <c r="B229" s="2" t="s">
        <v>45</v>
      </c>
      <c r="C229" s="2" t="s">
        <v>31</v>
      </c>
      <c r="D229" s="2" t="s">
        <v>1083</v>
      </c>
      <c r="E229" s="19">
        <f>IFERROR(VLOOKUP(A229,[1]Montants!$A$1:$W$248,21,FALSE),0)</f>
        <v>0</v>
      </c>
      <c r="F229" s="19">
        <f>IFERROR(VLOOKUP(A229,[2]Feuil1!$A$1:$I$47,8,FALSE),0)</f>
        <v>0</v>
      </c>
      <c r="G229" s="19">
        <f>IFERROR(VLOOKUP(A229,[3]Feuil1!$A$1:$G$47,6,FALSE),0)</f>
        <v>0</v>
      </c>
      <c r="H229" s="19">
        <f>IFERROR(VLOOKUP(B229,[4]Feuil6!$A$23:$B$73,2,FALSE),0)</f>
        <v>0</v>
      </c>
      <c r="I229" s="19">
        <f>IFERROR(VLOOKUP(A229,[5]Feuil1!$A$1:$F$9,5,FALSE),0)</f>
        <v>0</v>
      </c>
      <c r="J229" s="19">
        <f>IFERROR(VLOOKUP(A229,'[6]CRB-ES'!$A$1:$V$382,19,FALSE),0)</f>
        <v>0</v>
      </c>
      <c r="K229" s="19">
        <f>IFERROR(VLOOKUP($A229,[7]Feuil4!$A$23:$L$137,10,FALSE),0)</f>
        <v>0</v>
      </c>
      <c r="L229" s="19">
        <f>IFERROR(VLOOKUP($A229,[7]Feuil4!$A$23:$L$137,9,FALSE),0)</f>
        <v>0</v>
      </c>
      <c r="M229" s="19">
        <f>IFERROR(VLOOKUP($A229,[7]Feuil4!$A$23:$L$137,4,FALSE),0)</f>
        <v>0</v>
      </c>
      <c r="N229" s="19">
        <f>IFERROR(VLOOKUP($A229,[7]Feuil4!$A$23:$L$81,3,FALSE),0)</f>
        <v>0</v>
      </c>
      <c r="O229" s="19">
        <f>IFERROR(VLOOKUP($A229,[7]Feuil4!$A$23:$L$137,2,FALSE),0)</f>
        <v>0</v>
      </c>
      <c r="P229" s="19">
        <f>IFERROR(VLOOKUP($A229,[7]Feuil4!$A$23:$L$81,7,FALSE),0)</f>
        <v>0</v>
      </c>
      <c r="Q229" s="19">
        <f>IFERROR(VLOOKUP($A229,[7]Feuil4!$A$23:$L$137,8,FALSE),0)</f>
        <v>0</v>
      </c>
      <c r="R229" s="19">
        <f>IFERROR(VLOOKUP($A229,[7]Feuil4!$A$23:$L$137,6,FALSE),0)</f>
        <v>0</v>
      </c>
      <c r="S229" s="19">
        <f>IFERROR(VLOOKUP($A229,[7]Feuil4!$A$23:$L$137,5,FALSE),0)</f>
        <v>0</v>
      </c>
      <c r="T229" s="19">
        <v>0</v>
      </c>
      <c r="U229" s="19">
        <f>IFERROR(VLOOKUP(B229,'[8]C1-2017'!$B$1:$Q$475,14,FALSE),0)</f>
        <v>4633.2591840611522</v>
      </c>
      <c r="V229" s="19">
        <f>IFERROR(VLOOKUP(A229,'[9]TOTAL M10 par région'!$A$1:$J$375,8,FALSE),0)</f>
        <v>20775.067999999999</v>
      </c>
      <c r="W229" s="19">
        <f>IFERROR(VLOOKUP(A229,'[10]TOTAL M11M12 par région'!$A$1:$J$479,10,FALSE),0)</f>
        <v>43376.97388016394</v>
      </c>
      <c r="X229" s="19">
        <f>IFERROR(VLOOKUP(B229,[11]Feuil1!$A$1:$G$24,7,FALSE),0)</f>
        <v>0</v>
      </c>
      <c r="Y229" s="19"/>
      <c r="Z229" s="19">
        <f>IFERROR(VLOOKUP(A229,'[12]avec LE'!$A$1:$F$22,6,FALSE),0)</f>
        <v>0</v>
      </c>
      <c r="AA229" s="19">
        <f>IFERROR(VLOOKUP(B229,[13]total!$E$20:$F$40,2,FALSE),0)</f>
        <v>0</v>
      </c>
      <c r="AB229" s="19"/>
      <c r="AC229" s="24">
        <f t="shared" si="3"/>
        <v>68785.301064225088</v>
      </c>
    </row>
    <row r="230" spans="1:29" ht="15" hidden="1" customHeight="1" x14ac:dyDescent="0.25">
      <c r="A230" s="27" t="s">
        <v>1099</v>
      </c>
      <c r="B230" s="2" t="s">
        <v>1136</v>
      </c>
      <c r="C230" s="2" t="s">
        <v>85</v>
      </c>
      <c r="D230" s="2" t="s">
        <v>1083</v>
      </c>
      <c r="E230" s="19">
        <f>IFERROR(VLOOKUP(A230,[1]Montants!$A$1:$W$248,21,FALSE),0)</f>
        <v>0</v>
      </c>
      <c r="F230" s="19">
        <f>IFERROR(VLOOKUP(A230,[2]Feuil1!$A$1:$I$47,8,FALSE),0)</f>
        <v>0</v>
      </c>
      <c r="G230" s="19">
        <f>IFERROR(VLOOKUP(A230,[3]Feuil1!$A$1:$G$47,6,FALSE),0)</f>
        <v>0</v>
      </c>
      <c r="H230" s="19">
        <f>IFERROR(VLOOKUP(B230,[4]Feuil6!$A$23:$B$73,2,FALSE),0)</f>
        <v>0</v>
      </c>
      <c r="I230" s="19">
        <f>IFERROR(VLOOKUP(A230,[5]Feuil1!$A$1:$F$9,5,FALSE),0)</f>
        <v>0</v>
      </c>
      <c r="J230" s="19">
        <f>IFERROR(VLOOKUP(A230,'[6]CRB-ES'!$A$1:$V$382,19,FALSE),0)</f>
        <v>0</v>
      </c>
      <c r="K230" s="19">
        <f>IFERROR(VLOOKUP($A230,[7]Feuil4!$A$23:$L$137,10,FALSE),0)</f>
        <v>0</v>
      </c>
      <c r="L230" s="19">
        <f>IFERROR(VLOOKUP($A230,[7]Feuil4!$A$23:$L$137,9,FALSE),0)</f>
        <v>0</v>
      </c>
      <c r="M230" s="19">
        <f>IFERROR(VLOOKUP($A230,[7]Feuil4!$A$23:$L$137,4,FALSE),0)</f>
        <v>0</v>
      </c>
      <c r="N230" s="19">
        <f>IFERROR(VLOOKUP($A230,[7]Feuil4!$A$23:$L$81,3,FALSE),0)</f>
        <v>0</v>
      </c>
      <c r="O230" s="19">
        <f>IFERROR(VLOOKUP($A230,[7]Feuil4!$A$23:$L$137,2,FALSE),0)</f>
        <v>0</v>
      </c>
      <c r="P230" s="19">
        <f>IFERROR(VLOOKUP($A230,[7]Feuil4!$A$23:$L$81,7,FALSE),0)</f>
        <v>0</v>
      </c>
      <c r="Q230" s="19">
        <f>IFERROR(VLOOKUP($A230,[7]Feuil4!$A$23:$L$137,8,FALSE),0)</f>
        <v>0</v>
      </c>
      <c r="R230" s="19">
        <f>IFERROR(VLOOKUP($A230,[7]Feuil4!$A$23:$L$137,6,FALSE),0)</f>
        <v>0</v>
      </c>
      <c r="S230" s="19">
        <f>IFERROR(VLOOKUP($A230,[7]Feuil4!$A$23:$L$137,5,FALSE),0)</f>
        <v>0</v>
      </c>
      <c r="T230" s="19">
        <v>0</v>
      </c>
      <c r="U230" s="19">
        <f>IFERROR(VLOOKUP(B230,'[8]C1-2017'!$B$1:$Q$475,14,FALSE),0)</f>
        <v>0</v>
      </c>
      <c r="V230" s="19">
        <f>IFERROR(VLOOKUP(A230,'[9]TOTAL M10 par région'!$A$1:$J$375,8,FALSE),0)</f>
        <v>0</v>
      </c>
      <c r="W230" s="19">
        <f>IFERROR(VLOOKUP(A230,'[10]TOTAL M11M12 par région'!$A$1:$J$479,10,FALSE),0)</f>
        <v>0</v>
      </c>
      <c r="X230" s="19">
        <f>IFERROR(VLOOKUP(B230,[11]Feuil1!$A$1:$G$24,7,FALSE),0)</f>
        <v>0</v>
      </c>
      <c r="Y230" s="19"/>
      <c r="Z230" s="19">
        <f>IFERROR(VLOOKUP(A230,'[12]avec LE'!$A$1:$F$22,6,FALSE),0)</f>
        <v>0</v>
      </c>
      <c r="AA230" s="19">
        <f>IFERROR(VLOOKUP(B230,[13]total!$E$20:$F$40,2,FALSE),0)</f>
        <v>0</v>
      </c>
      <c r="AB230" s="19"/>
      <c r="AC230" s="24">
        <f t="shared" si="3"/>
        <v>0</v>
      </c>
    </row>
    <row r="231" spans="1:29" x14ac:dyDescent="0.25">
      <c r="A231" s="2" t="s">
        <v>497</v>
      </c>
      <c r="B231" s="2" t="s">
        <v>498</v>
      </c>
      <c r="C231" s="2" t="s">
        <v>31</v>
      </c>
      <c r="D231" s="2" t="s">
        <v>1086</v>
      </c>
      <c r="E231" s="19">
        <f>IFERROR(VLOOKUP(A231,[1]Montants!$A$1:$W$248,21,FALSE),0)</f>
        <v>290123.74828528269</v>
      </c>
      <c r="F231" s="19">
        <f>IFERROR(VLOOKUP(A231,[2]Feuil1!$A$1:$I$47,8,FALSE),0)</f>
        <v>0</v>
      </c>
      <c r="G231" s="19">
        <f>IFERROR(VLOOKUP(A231,[3]Feuil1!$A$1:$G$47,6,FALSE),0)</f>
        <v>0</v>
      </c>
      <c r="H231" s="19">
        <f>IFERROR(VLOOKUP(B231,[4]Feuil6!$A$23:$B$73,2,FALSE),0)</f>
        <v>0</v>
      </c>
      <c r="I231" s="19">
        <f>IFERROR(VLOOKUP(A231,[5]Feuil1!$A$1:$F$9,5,FALSE),0)</f>
        <v>0</v>
      </c>
      <c r="J231" s="19">
        <f>IFERROR(VLOOKUP(A231,'[6]CRB-ES'!$A$1:$V$382,19,FALSE),0)</f>
        <v>0</v>
      </c>
      <c r="K231" s="19">
        <f>IFERROR(VLOOKUP($A231,[7]Feuil4!$A$23:$L$137,10,FALSE),0)</f>
        <v>0</v>
      </c>
      <c r="L231" s="19">
        <f>IFERROR(VLOOKUP($A231,[7]Feuil4!$A$23:$L$137,9,FALSE),0)</f>
        <v>0</v>
      </c>
      <c r="M231" s="19">
        <f>IFERROR(VLOOKUP($A231,[7]Feuil4!$A$23:$L$137,4,FALSE),0)</f>
        <v>0</v>
      </c>
      <c r="N231" s="19">
        <f>IFERROR(VLOOKUP($A231,[7]Feuil4!$A$23:$L$81,3,FALSE),0)</f>
        <v>0</v>
      </c>
      <c r="O231" s="19">
        <f>IFERROR(VLOOKUP($A231,[7]Feuil4!$A$23:$L$137,2,FALSE),0)</f>
        <v>0</v>
      </c>
      <c r="P231" s="19">
        <f>IFERROR(VLOOKUP($A231,[7]Feuil4!$A$23:$L$81,7,FALSE),0)</f>
        <v>0</v>
      </c>
      <c r="Q231" s="19">
        <f>IFERROR(VLOOKUP($A231,[7]Feuil4!$A$23:$L$137,8,FALSE),0)</f>
        <v>0</v>
      </c>
      <c r="R231" s="19">
        <f>IFERROR(VLOOKUP($A231,[7]Feuil4!$A$23:$L$137,6,FALSE),0)</f>
        <v>0</v>
      </c>
      <c r="S231" s="19">
        <f>IFERROR(VLOOKUP($A231,[7]Feuil4!$A$23:$L$137,5,FALSE),0)</f>
        <v>0</v>
      </c>
      <c r="T231" s="19">
        <v>0</v>
      </c>
      <c r="U231" s="19">
        <f>IFERROR(VLOOKUP(B231,'[8]C1-2017'!$B$1:$Q$475,14,FALSE),0)</f>
        <v>22163.958684909801</v>
      </c>
      <c r="V231" s="19">
        <f>IFERROR(VLOOKUP(A231,'[9]TOTAL M10 par région'!$A$1:$J$375,8,FALSE),0)</f>
        <v>102488.46399999998</v>
      </c>
      <c r="W231" s="19">
        <f>IFERROR(VLOOKUP(A231,'[10]TOTAL M11M12 par région'!$A$1:$J$479,10,FALSE),0)</f>
        <v>188696.46536419835</v>
      </c>
      <c r="X231" s="19">
        <f>IFERROR(VLOOKUP(B231,[11]Feuil1!$A$1:$G$24,7,FALSE),0)</f>
        <v>0</v>
      </c>
      <c r="Y231" s="19"/>
      <c r="Z231" s="19">
        <f>IFERROR(VLOOKUP(A231,'[12]avec LE'!$A$1:$F$22,6,FALSE),0)</f>
        <v>0</v>
      </c>
      <c r="AA231" s="19">
        <f>IFERROR(VLOOKUP(B231,[13]total!$E$20:$F$40,2,FALSE),0)</f>
        <v>0</v>
      </c>
      <c r="AB231" s="19"/>
      <c r="AC231" s="24">
        <f t="shared" si="3"/>
        <v>603472.63633439085</v>
      </c>
    </row>
    <row r="232" spans="1:29" x14ac:dyDescent="0.25">
      <c r="A232" s="2" t="s">
        <v>495</v>
      </c>
      <c r="B232" s="2" t="s">
        <v>496</v>
      </c>
      <c r="C232" s="2" t="s">
        <v>31</v>
      </c>
      <c r="D232" s="2" t="s">
        <v>1086</v>
      </c>
      <c r="E232" s="19">
        <f>IFERROR(VLOOKUP(A232,[1]Montants!$A$1:$W$248,21,FALSE),0)</f>
        <v>0</v>
      </c>
      <c r="F232" s="19">
        <f>IFERROR(VLOOKUP(A232,[2]Feuil1!$A$1:$I$47,8,FALSE),0)</f>
        <v>0</v>
      </c>
      <c r="G232" s="19">
        <f>IFERROR(VLOOKUP(A232,[3]Feuil1!$A$1:$G$47,6,FALSE),0)</f>
        <v>0</v>
      </c>
      <c r="H232" s="19">
        <f>IFERROR(VLOOKUP(B232,[4]Feuil6!$A$23:$B$73,2,FALSE),0)</f>
        <v>0</v>
      </c>
      <c r="I232" s="19">
        <f>IFERROR(VLOOKUP(A232,[5]Feuil1!$A$1:$F$9,5,FALSE),0)</f>
        <v>0</v>
      </c>
      <c r="J232" s="19">
        <f>IFERROR(VLOOKUP(A232,'[6]CRB-ES'!$A$1:$V$382,19,FALSE),0)</f>
        <v>0</v>
      </c>
      <c r="K232" s="19">
        <f>IFERROR(VLOOKUP($A232,[7]Feuil4!$A$23:$L$137,10,FALSE),0)</f>
        <v>0</v>
      </c>
      <c r="L232" s="19">
        <f>IFERROR(VLOOKUP($A232,[7]Feuil4!$A$23:$L$137,9,FALSE),0)</f>
        <v>0</v>
      </c>
      <c r="M232" s="19">
        <f>IFERROR(VLOOKUP($A232,[7]Feuil4!$A$23:$L$137,4,FALSE),0)</f>
        <v>0</v>
      </c>
      <c r="N232" s="19">
        <f>IFERROR(VLOOKUP($A232,[7]Feuil4!$A$23:$L$81,3,FALSE),0)</f>
        <v>0</v>
      </c>
      <c r="O232" s="19">
        <f>IFERROR(VLOOKUP($A232,[7]Feuil4!$A$23:$L$137,2,FALSE),0)</f>
        <v>0</v>
      </c>
      <c r="P232" s="19">
        <f>IFERROR(VLOOKUP($A232,[7]Feuil4!$A$23:$L$81,7,FALSE),0)</f>
        <v>0</v>
      </c>
      <c r="Q232" s="19">
        <f>IFERROR(VLOOKUP($A232,[7]Feuil4!$A$23:$L$137,8,FALSE),0)</f>
        <v>0</v>
      </c>
      <c r="R232" s="19">
        <f>IFERROR(VLOOKUP($A232,[7]Feuil4!$A$23:$L$137,6,FALSE),0)</f>
        <v>0</v>
      </c>
      <c r="S232" s="19">
        <f>IFERROR(VLOOKUP($A232,[7]Feuil4!$A$23:$L$137,5,FALSE),0)</f>
        <v>0</v>
      </c>
      <c r="T232" s="19">
        <v>0</v>
      </c>
      <c r="U232" s="19">
        <f>IFERROR(VLOOKUP(B232,'[8]C1-2017'!$B$1:$Q$475,14,FALSE),0)</f>
        <v>7625.3812792132094</v>
      </c>
      <c r="V232" s="19">
        <f>IFERROR(VLOOKUP(A232,'[9]TOTAL M10 par région'!$A$1:$J$375,8,FALSE),0)</f>
        <v>0</v>
      </c>
      <c r="W232" s="19">
        <f>IFERROR(VLOOKUP(A232,'[10]TOTAL M11M12 par région'!$A$1:$J$479,10,FALSE),0)</f>
        <v>0</v>
      </c>
      <c r="X232" s="19">
        <f>IFERROR(VLOOKUP(B232,[11]Feuil1!$A$1:$G$24,7,FALSE),0)</f>
        <v>0</v>
      </c>
      <c r="Y232" s="19"/>
      <c r="Z232" s="19">
        <f>IFERROR(VLOOKUP(A232,'[12]avec LE'!$A$1:$F$22,6,FALSE),0)</f>
        <v>0</v>
      </c>
      <c r="AA232" s="19">
        <f>IFERROR(VLOOKUP(B232,[13]total!$E$20:$F$40,2,FALSE),0)</f>
        <v>0</v>
      </c>
      <c r="AB232" s="19"/>
      <c r="AC232" s="24">
        <f t="shared" si="3"/>
        <v>7625.3812792132094</v>
      </c>
    </row>
    <row r="233" spans="1:29" x14ac:dyDescent="0.25">
      <c r="A233" s="2" t="s">
        <v>921</v>
      </c>
      <c r="B233" s="2" t="s">
        <v>990</v>
      </c>
      <c r="C233" s="2" t="s">
        <v>31</v>
      </c>
      <c r="D233" s="2" t="s">
        <v>1086</v>
      </c>
      <c r="E233" s="19">
        <f>IFERROR(VLOOKUP(A233,[1]Montants!$A$1:$W$248,21,FALSE),0)</f>
        <v>0</v>
      </c>
      <c r="F233" s="19">
        <f>IFERROR(VLOOKUP(A233,[2]Feuil1!$A$1:$I$47,8,FALSE),0)</f>
        <v>0</v>
      </c>
      <c r="G233" s="19">
        <f>IFERROR(VLOOKUP(A233,[3]Feuil1!$A$1:$G$47,6,FALSE),0)</f>
        <v>0</v>
      </c>
      <c r="H233" s="19">
        <f>IFERROR(VLOOKUP(B233,[4]Feuil6!$A$23:$B$73,2,FALSE),0)</f>
        <v>0</v>
      </c>
      <c r="I233" s="19">
        <f>IFERROR(VLOOKUP(A233,[5]Feuil1!$A$1:$F$9,5,FALSE),0)</f>
        <v>0</v>
      </c>
      <c r="J233" s="19">
        <f>IFERROR(VLOOKUP(A233,'[6]CRB-ES'!$A$1:$V$382,19,FALSE),0)</f>
        <v>0</v>
      </c>
      <c r="K233" s="19">
        <f>IFERROR(VLOOKUP($A233,[7]Feuil4!$A$23:$L$137,10,FALSE),0)</f>
        <v>0</v>
      </c>
      <c r="L233" s="19">
        <f>IFERROR(VLOOKUP($A233,[7]Feuil4!$A$23:$L$137,9,FALSE),0)</f>
        <v>0</v>
      </c>
      <c r="M233" s="19">
        <f>IFERROR(VLOOKUP($A233,[7]Feuil4!$A$23:$L$137,4,FALSE),0)</f>
        <v>0</v>
      </c>
      <c r="N233" s="19">
        <f>IFERROR(VLOOKUP($A233,[7]Feuil4!$A$23:$L$81,3,FALSE),0)</f>
        <v>0</v>
      </c>
      <c r="O233" s="19">
        <f>IFERROR(VLOOKUP($A233,[7]Feuil4!$A$23:$L$137,2,FALSE),0)</f>
        <v>0</v>
      </c>
      <c r="P233" s="19">
        <f>IFERROR(VLOOKUP($A233,[7]Feuil4!$A$23:$L$81,7,FALSE),0)</f>
        <v>0</v>
      </c>
      <c r="Q233" s="19">
        <f>IFERROR(VLOOKUP($A233,[7]Feuil4!$A$23:$L$137,8,FALSE),0)</f>
        <v>0</v>
      </c>
      <c r="R233" s="19">
        <f>IFERROR(VLOOKUP($A233,[7]Feuil4!$A$23:$L$137,6,FALSE),0)</f>
        <v>0</v>
      </c>
      <c r="S233" s="19">
        <f>IFERROR(VLOOKUP($A233,[7]Feuil4!$A$23:$L$137,5,FALSE),0)</f>
        <v>0</v>
      </c>
      <c r="T233" s="19">
        <v>0</v>
      </c>
      <c r="U233" s="19">
        <f>IFERROR(VLOOKUP(B233,'[8]C1-2017'!$B$1:$Q$475,14,FALSE),0)</f>
        <v>0</v>
      </c>
      <c r="V233" s="19">
        <f>IFERROR(VLOOKUP(A233,'[9]TOTAL M10 par région'!$A$1:$J$375,8,FALSE),0)</f>
        <v>8881.0400000000081</v>
      </c>
      <c r="W233" s="19">
        <f>IFERROR(VLOOKUP(A233,'[10]TOTAL M11M12 par région'!$A$1:$J$479,10,FALSE),0)</f>
        <v>35824.943568151612</v>
      </c>
      <c r="X233" s="19">
        <f>IFERROR(VLOOKUP(B233,[11]Feuil1!$A$1:$G$24,7,FALSE),0)</f>
        <v>0</v>
      </c>
      <c r="Y233" s="19"/>
      <c r="Z233" s="19">
        <f>IFERROR(VLOOKUP(A233,'[12]avec LE'!$A$1:$F$22,6,FALSE),0)</f>
        <v>0</v>
      </c>
      <c r="AA233" s="19">
        <f>IFERROR(VLOOKUP(B233,[13]total!$E$20:$F$40,2,FALSE),0)</f>
        <v>0</v>
      </c>
      <c r="AB233" s="19"/>
      <c r="AC233" s="24">
        <f t="shared" si="3"/>
        <v>44705.98356815162</v>
      </c>
    </row>
    <row r="234" spans="1:29" x14ac:dyDescent="0.25">
      <c r="A234" s="27" t="s">
        <v>922</v>
      </c>
      <c r="B234" s="2" t="s">
        <v>923</v>
      </c>
      <c r="C234" s="2" t="s">
        <v>31</v>
      </c>
      <c r="D234" s="2" t="s">
        <v>1086</v>
      </c>
      <c r="E234" s="19">
        <f>IFERROR(VLOOKUP(A234,[1]Montants!$A$1:$W$248,21,FALSE),0)</f>
        <v>0</v>
      </c>
      <c r="F234" s="19">
        <f>IFERROR(VLOOKUP(A234,[2]Feuil1!$A$1:$I$47,8,FALSE),0)</f>
        <v>0</v>
      </c>
      <c r="G234" s="19">
        <f>IFERROR(VLOOKUP(A234,[3]Feuil1!$A$1:$G$47,6,FALSE),0)</f>
        <v>0</v>
      </c>
      <c r="H234" s="19">
        <f>IFERROR(VLOOKUP(B234,[4]Feuil6!$A$23:$B$73,2,FALSE),0)</f>
        <v>0</v>
      </c>
      <c r="I234" s="19">
        <f>IFERROR(VLOOKUP(A234,[5]Feuil1!$A$1:$F$9,5,FALSE),0)</f>
        <v>0</v>
      </c>
      <c r="J234" s="19">
        <f>IFERROR(VLOOKUP(A234,'[6]CRB-ES'!$A$1:$V$382,19,FALSE),0)</f>
        <v>0</v>
      </c>
      <c r="K234" s="19">
        <f>IFERROR(VLOOKUP($A234,[7]Feuil4!$A$23:$L$137,10,FALSE),0)</f>
        <v>0</v>
      </c>
      <c r="L234" s="19">
        <f>IFERROR(VLOOKUP($A234,[7]Feuil4!$A$23:$L$137,9,FALSE),0)</f>
        <v>0</v>
      </c>
      <c r="M234" s="19">
        <f>IFERROR(VLOOKUP($A234,[7]Feuil4!$A$23:$L$137,4,FALSE),0)</f>
        <v>0</v>
      </c>
      <c r="N234" s="19">
        <f>IFERROR(VLOOKUP($A234,[7]Feuil4!$A$23:$L$81,3,FALSE),0)</f>
        <v>0</v>
      </c>
      <c r="O234" s="19">
        <f>IFERROR(VLOOKUP($A234,[7]Feuil4!$A$23:$L$137,2,FALSE),0)</f>
        <v>0</v>
      </c>
      <c r="P234" s="19">
        <f>IFERROR(VLOOKUP($A234,[7]Feuil4!$A$23:$L$81,7,FALSE),0)</f>
        <v>0</v>
      </c>
      <c r="Q234" s="19">
        <f>IFERROR(VLOOKUP($A234,[7]Feuil4!$A$23:$L$137,8,FALSE),0)</f>
        <v>0</v>
      </c>
      <c r="R234" s="19">
        <f>IFERROR(VLOOKUP($A234,[7]Feuil4!$A$23:$L$137,6,FALSE),0)</f>
        <v>0</v>
      </c>
      <c r="S234" s="19">
        <f>IFERROR(VLOOKUP($A234,[7]Feuil4!$A$23:$L$137,5,FALSE),0)</f>
        <v>0</v>
      </c>
      <c r="T234" s="19">
        <v>0</v>
      </c>
      <c r="U234" s="19">
        <f>IFERROR(VLOOKUP(B234,'[8]C1-2017'!$B$1:$Q$475,14,FALSE),0)</f>
        <v>0</v>
      </c>
      <c r="V234" s="19">
        <f>IFERROR(VLOOKUP(A234,'[9]TOTAL M10 par région'!$A$1:$J$375,8,FALSE),0)</f>
        <v>39576</v>
      </c>
      <c r="W234" s="19">
        <f>IFERROR(VLOOKUP(A234,'[10]TOTAL M11M12 par région'!$A$1:$J$479,10,FALSE),0)</f>
        <v>74810.635931002922</v>
      </c>
      <c r="X234" s="19">
        <f>IFERROR(VLOOKUP(B234,[11]Feuil1!$A$1:$G$24,7,FALSE),0)</f>
        <v>0</v>
      </c>
      <c r="Y234" s="19"/>
      <c r="Z234" s="19">
        <f>IFERROR(VLOOKUP(A234,'[12]avec LE'!$A$1:$F$22,6,FALSE),0)</f>
        <v>0</v>
      </c>
      <c r="AA234" s="19">
        <f>IFERROR(VLOOKUP(B234,[13]total!$E$20:$F$40,2,FALSE),0)</f>
        <v>0</v>
      </c>
      <c r="AB234" s="19"/>
      <c r="AC234" s="24">
        <f t="shared" si="3"/>
        <v>114386.63593100292</v>
      </c>
    </row>
    <row r="235" spans="1:29" x14ac:dyDescent="0.25">
      <c r="A235" s="2" t="s">
        <v>493</v>
      </c>
      <c r="B235" s="2" t="s">
        <v>494</v>
      </c>
      <c r="C235" s="2" t="s">
        <v>31</v>
      </c>
      <c r="D235" s="2" t="s">
        <v>1086</v>
      </c>
      <c r="E235" s="19">
        <f>IFERROR(VLOOKUP(A235,[1]Montants!$A$1:$W$248,21,FALSE),0)</f>
        <v>0</v>
      </c>
      <c r="F235" s="19">
        <f>IFERROR(VLOOKUP(A235,[2]Feuil1!$A$1:$I$47,8,FALSE),0)</f>
        <v>0</v>
      </c>
      <c r="G235" s="19">
        <f>IFERROR(VLOOKUP(A235,[3]Feuil1!$A$1:$G$47,6,FALSE),0)</f>
        <v>0</v>
      </c>
      <c r="H235" s="19">
        <f>IFERROR(VLOOKUP(B235,[4]Feuil6!$A$23:$B$73,2,FALSE),0)</f>
        <v>0</v>
      </c>
      <c r="I235" s="19">
        <f>IFERROR(VLOOKUP(A235,[5]Feuil1!$A$1:$F$9,5,FALSE),0)</f>
        <v>0</v>
      </c>
      <c r="J235" s="19">
        <f>IFERROR(VLOOKUP(A235,'[6]CRB-ES'!$A$1:$V$382,19,FALSE),0)</f>
        <v>0</v>
      </c>
      <c r="K235" s="19">
        <f>IFERROR(VLOOKUP($A235,[7]Feuil4!$A$23:$L$137,10,FALSE),0)</f>
        <v>0</v>
      </c>
      <c r="L235" s="19">
        <f>IFERROR(VLOOKUP($A235,[7]Feuil4!$A$23:$L$137,9,FALSE),0)</f>
        <v>0</v>
      </c>
      <c r="M235" s="19">
        <f>IFERROR(VLOOKUP($A235,[7]Feuil4!$A$23:$L$137,4,FALSE),0)</f>
        <v>0</v>
      </c>
      <c r="N235" s="19">
        <f>IFERROR(VLOOKUP($A235,[7]Feuil4!$A$23:$L$81,3,FALSE),0)</f>
        <v>0</v>
      </c>
      <c r="O235" s="19">
        <f>IFERROR(VLOOKUP($A235,[7]Feuil4!$A$23:$L$137,2,FALSE),0)</f>
        <v>0</v>
      </c>
      <c r="P235" s="19">
        <f>IFERROR(VLOOKUP($A235,[7]Feuil4!$A$23:$L$81,7,FALSE),0)</f>
        <v>0</v>
      </c>
      <c r="Q235" s="19">
        <f>IFERROR(VLOOKUP($A235,[7]Feuil4!$A$23:$L$137,8,FALSE),0)</f>
        <v>0</v>
      </c>
      <c r="R235" s="19">
        <f>IFERROR(VLOOKUP($A235,[7]Feuil4!$A$23:$L$137,6,FALSE),0)</f>
        <v>0</v>
      </c>
      <c r="S235" s="19">
        <f>IFERROR(VLOOKUP($A235,[7]Feuil4!$A$23:$L$137,5,FALSE),0)</f>
        <v>0</v>
      </c>
      <c r="T235" s="19">
        <v>0</v>
      </c>
      <c r="U235" s="19">
        <f>IFERROR(VLOOKUP(B235,'[8]C1-2017'!$B$1:$Q$475,14,FALSE),0)</f>
        <v>4964.526124673318</v>
      </c>
      <c r="V235" s="19">
        <f>IFERROR(VLOOKUP(A235,'[9]TOTAL M10 par région'!$A$1:$J$375,8,FALSE),0)</f>
        <v>0</v>
      </c>
      <c r="W235" s="19">
        <f>IFERROR(VLOOKUP(A235,'[10]TOTAL M11M12 par région'!$A$1:$J$479,10,FALSE),0)</f>
        <v>0</v>
      </c>
      <c r="X235" s="19">
        <f>IFERROR(VLOOKUP(B235,[11]Feuil1!$A$1:$G$24,7,FALSE),0)</f>
        <v>0</v>
      </c>
      <c r="Y235" s="19"/>
      <c r="Z235" s="19">
        <f>IFERROR(VLOOKUP(A235,'[12]avec LE'!$A$1:$F$22,6,FALSE),0)</f>
        <v>0</v>
      </c>
      <c r="AA235" s="19">
        <f>IFERROR(VLOOKUP(B235,[13]total!$E$20:$F$40,2,FALSE),0)</f>
        <v>0</v>
      </c>
      <c r="AB235" s="19"/>
      <c r="AC235" s="24">
        <f t="shared" si="3"/>
        <v>4964.526124673318</v>
      </c>
    </row>
    <row r="236" spans="1:29" x14ac:dyDescent="0.25">
      <c r="A236" s="39" t="s">
        <v>1295</v>
      </c>
      <c r="B236" t="s">
        <v>1296</v>
      </c>
      <c r="C236" s="2" t="s">
        <v>85</v>
      </c>
      <c r="D236" s="2" t="s">
        <v>1086</v>
      </c>
      <c r="E236" s="19">
        <f>IFERROR(VLOOKUP(A236,[1]Montants!$A$1:$W$248,21,FALSE),0)</f>
        <v>0</v>
      </c>
      <c r="F236" s="19">
        <f>IFERROR(VLOOKUP(A236,[2]Feuil1!$A$1:$I$47,8,FALSE),0)</f>
        <v>0</v>
      </c>
      <c r="G236" s="19">
        <f>IFERROR(VLOOKUP(A236,[3]Feuil1!$A$1:$G$47,6,FALSE),0)</f>
        <v>0</v>
      </c>
      <c r="H236" s="19">
        <f>IFERROR(VLOOKUP(B236,[4]Feuil6!$A$23:$B$73,2,FALSE),0)</f>
        <v>0</v>
      </c>
      <c r="I236" s="19">
        <f>IFERROR(VLOOKUP(A236,[5]Feuil1!$A$1:$F$9,5,FALSE),0)</f>
        <v>0</v>
      </c>
      <c r="J236" s="19">
        <f>IFERROR(VLOOKUP(A236,'[6]CRB-ES'!$A$1:$V$382,19,FALSE),0)</f>
        <v>0</v>
      </c>
      <c r="K236" s="19">
        <f>IFERROR(VLOOKUP($A236,[7]Feuil4!$A$23:$L$137,10,FALSE),0)</f>
        <v>0</v>
      </c>
      <c r="L236" s="19">
        <f>IFERROR(VLOOKUP($A236,[7]Feuil4!$A$23:$L$137,9,FALSE),0)</f>
        <v>0</v>
      </c>
      <c r="M236" s="19">
        <f>IFERROR(VLOOKUP($A236,[7]Feuil4!$A$23:$L$137,4,FALSE),0)</f>
        <v>0</v>
      </c>
      <c r="N236" s="19">
        <f>IFERROR(VLOOKUP($A236,[7]Feuil4!$A$23:$L$81,3,FALSE),0)</f>
        <v>0</v>
      </c>
      <c r="O236" s="19">
        <f>IFERROR(VLOOKUP($A236,[7]Feuil4!$A$23:$L$137,2,FALSE),0)</f>
        <v>0</v>
      </c>
      <c r="P236" s="19">
        <f>IFERROR(VLOOKUP($A236,[7]Feuil4!$A$23:$L$81,7,FALSE),0)</f>
        <v>0</v>
      </c>
      <c r="Q236" s="19">
        <f>IFERROR(VLOOKUP($A236,[7]Feuil4!$A$23:$L$137,8,FALSE),0)</f>
        <v>0</v>
      </c>
      <c r="R236" s="19">
        <f>IFERROR(VLOOKUP($A236,[7]Feuil4!$A$23:$L$137,6,FALSE),0)</f>
        <v>0</v>
      </c>
      <c r="S236" s="19">
        <f>IFERROR(VLOOKUP($A236,[7]Feuil4!$A$23:$L$137,5,FALSE),0)</f>
        <v>0</v>
      </c>
      <c r="T236" s="19">
        <v>0</v>
      </c>
      <c r="U236" s="19">
        <f>IFERROR(VLOOKUP(B236,'[8]C1-2017'!$B$1:$Q$475,14,FALSE),0)</f>
        <v>0</v>
      </c>
      <c r="V236" s="19">
        <f>IFERROR(VLOOKUP(A236,'[9]TOTAL M10 par région'!$A$1:$J$375,8,FALSE),0)</f>
        <v>0</v>
      </c>
      <c r="W236" s="19">
        <f>IFERROR(VLOOKUP(A236,'[10]TOTAL M11M12 par région'!$A$1:$J$479,10,FALSE),0)</f>
        <v>7250.1187399203218</v>
      </c>
      <c r="X236" s="19">
        <f>IFERROR(VLOOKUP(B236,[11]Feuil1!$A$1:$G$24,7,FALSE),0)</f>
        <v>0</v>
      </c>
      <c r="Y236" s="19"/>
      <c r="Z236" s="19">
        <f>IFERROR(VLOOKUP(A236,'[12]avec LE'!$A$1:$F$22,6,FALSE),0)</f>
        <v>0</v>
      </c>
      <c r="AA236" s="19">
        <f>IFERROR(VLOOKUP(B236,[13]total!$E$20:$F$40,2,FALSE),0)</f>
        <v>0</v>
      </c>
      <c r="AB236" s="19"/>
      <c r="AC236" s="24">
        <f t="shared" si="3"/>
        <v>7250.1187399203218</v>
      </c>
    </row>
    <row r="237" spans="1:29" x14ac:dyDescent="0.25">
      <c r="A237" s="2" t="s">
        <v>535</v>
      </c>
      <c r="B237" s="2" t="s">
        <v>536</v>
      </c>
      <c r="C237" s="2" t="s">
        <v>57</v>
      </c>
      <c r="D237" s="2" t="s">
        <v>1086</v>
      </c>
      <c r="E237" s="19">
        <f>IFERROR(VLOOKUP(A237,[1]Montants!$A$1:$W$248,21,FALSE),0)</f>
        <v>5385904.4198191976</v>
      </c>
      <c r="F237" s="19">
        <f>IFERROR(VLOOKUP(A237,[2]Feuil1!$A$1:$I$47,8,FALSE),0)</f>
        <v>718069.07964873989</v>
      </c>
      <c r="G237" s="19">
        <f>IFERROR(VLOOKUP(A237,[3]Feuil1!$A$1:$G$47,6,FALSE),0)</f>
        <v>179517.26991218497</v>
      </c>
      <c r="H237" s="19">
        <f>IFERROR(VLOOKUP(B237,[4]Feuil6!$A$23:$B$73,2,FALSE),0)</f>
        <v>0</v>
      </c>
      <c r="I237" s="19">
        <f>IFERROR(VLOOKUP(A237,[5]Feuil1!$A$1:$F$9,5,FALSE),0)</f>
        <v>0</v>
      </c>
      <c r="J237" s="19">
        <f>IFERROR(VLOOKUP(A237,'[6]CRB-ES'!$A$1:$V$382,19,FALSE),0)</f>
        <v>0</v>
      </c>
      <c r="K237" s="19">
        <f>IFERROR(VLOOKUP($A237,[7]Feuil4!$A$23:$L$137,10,FALSE),0)</f>
        <v>0</v>
      </c>
      <c r="L237" s="19">
        <f>IFERROR(VLOOKUP($A237,[7]Feuil4!$A$23:$L$137,9,FALSE),0)</f>
        <v>0</v>
      </c>
      <c r="M237" s="19">
        <f>IFERROR(VLOOKUP($A237,[7]Feuil4!$A$23:$L$137,4,FALSE),0)</f>
        <v>0</v>
      </c>
      <c r="N237" s="19">
        <f>IFERROR(VLOOKUP($A237,[7]Feuil4!$A$23:$L$81,3,FALSE),0)</f>
        <v>273238</v>
      </c>
      <c r="O237" s="19">
        <f>IFERROR(VLOOKUP($A237,[7]Feuil4!$A$23:$L$137,2,FALSE),0)</f>
        <v>20834</v>
      </c>
      <c r="P237" s="19">
        <f>IFERROR(VLOOKUP($A237,[7]Feuil4!$A$23:$L$81,7,FALSE),0)</f>
        <v>0</v>
      </c>
      <c r="Q237" s="19">
        <f>IFERROR(VLOOKUP($A237,[7]Feuil4!$A$23:$L$137,8,FALSE),0)</f>
        <v>0</v>
      </c>
      <c r="R237" s="19">
        <f>IFERROR(VLOOKUP($A237,[7]Feuil4!$A$23:$L$137,6,FALSE),0)</f>
        <v>0</v>
      </c>
      <c r="S237" s="19">
        <f>IFERROR(VLOOKUP($A237,[7]Feuil4!$A$23:$L$137,5,FALSE),0)</f>
        <v>0</v>
      </c>
      <c r="T237" s="19">
        <v>0</v>
      </c>
      <c r="U237" s="19">
        <f>IFERROR(VLOOKUP(B237,'[8]C1-2017'!$B$1:$Q$475,14,FALSE),0)</f>
        <v>2583265.7735831318</v>
      </c>
      <c r="V237" s="19">
        <f>IFERROR(VLOOKUP(A237,'[9]TOTAL M10 par région'!$A$1:$J$375,8,FALSE),0)</f>
        <v>75275.120000000112</v>
      </c>
      <c r="W237" s="19">
        <f>IFERROR(VLOOKUP(A237,'[10]TOTAL M11M12 par région'!$A$1:$J$479,10,FALSE),0)</f>
        <v>88909.838439306521</v>
      </c>
      <c r="X237" s="19">
        <f>IFERROR(VLOOKUP(B237,[11]Feuil1!$A$1:$G$24,7,FALSE),0)</f>
        <v>0</v>
      </c>
      <c r="Y237" s="19"/>
      <c r="Z237" s="19">
        <f>IFERROR(VLOOKUP(A237,'[12]avec LE'!$A$1:$F$22,6,FALSE),0)</f>
        <v>0</v>
      </c>
      <c r="AA237" s="19">
        <f>IFERROR(VLOOKUP(B237,[13]total!$E$20:$F$40,2,FALSE),0)</f>
        <v>0</v>
      </c>
      <c r="AB237" s="19"/>
      <c r="AC237" s="24">
        <f t="shared" si="3"/>
        <v>9325013.5014025625</v>
      </c>
    </row>
    <row r="238" spans="1:29" ht="15" hidden="1" customHeight="1" x14ac:dyDescent="0.25">
      <c r="A238" s="27" t="s">
        <v>900</v>
      </c>
      <c r="B238" s="2" t="s">
        <v>901</v>
      </c>
      <c r="C238" s="2" t="s">
        <v>85</v>
      </c>
      <c r="D238" s="2" t="s">
        <v>1086</v>
      </c>
      <c r="E238" s="19">
        <f>IFERROR(VLOOKUP(A238,[1]Montants!$A$1:$W$248,21,FALSE),0)</f>
        <v>0</v>
      </c>
      <c r="F238" s="19">
        <f>IFERROR(VLOOKUP(A238,[2]Feuil1!$A$1:$I$47,8,FALSE),0)</f>
        <v>0</v>
      </c>
      <c r="G238" s="19">
        <f>IFERROR(VLOOKUP(A238,[3]Feuil1!$A$1:$G$47,6,FALSE),0)</f>
        <v>0</v>
      </c>
      <c r="H238" s="19">
        <f>IFERROR(VLOOKUP(B238,[4]Feuil6!$A$23:$B$73,2,FALSE),0)</f>
        <v>0</v>
      </c>
      <c r="I238" s="19">
        <f>IFERROR(VLOOKUP(A238,[5]Feuil1!$A$1:$F$9,5,FALSE),0)</f>
        <v>0</v>
      </c>
      <c r="J238" s="19">
        <f>IFERROR(VLOOKUP(A238,'[6]CRB-ES'!$A$1:$V$382,19,FALSE),0)</f>
        <v>0</v>
      </c>
      <c r="K238" s="19">
        <f>IFERROR(VLOOKUP($A238,[7]Feuil4!$A$23:$L$137,10,FALSE),0)</f>
        <v>0</v>
      </c>
      <c r="L238" s="19">
        <f>IFERROR(VLOOKUP($A238,[7]Feuil4!$A$23:$L$137,9,FALSE),0)</f>
        <v>0</v>
      </c>
      <c r="M238" s="19">
        <f>IFERROR(VLOOKUP($A238,[7]Feuil4!$A$23:$L$137,4,FALSE),0)</f>
        <v>0</v>
      </c>
      <c r="N238" s="19">
        <f>IFERROR(VLOOKUP($A238,[7]Feuil4!$A$23:$L$81,3,FALSE),0)</f>
        <v>0</v>
      </c>
      <c r="O238" s="19">
        <f>IFERROR(VLOOKUP($A238,[7]Feuil4!$A$23:$L$137,2,FALSE),0)</f>
        <v>0</v>
      </c>
      <c r="P238" s="19">
        <f>IFERROR(VLOOKUP($A238,[7]Feuil4!$A$23:$L$81,7,FALSE),0)</f>
        <v>0</v>
      </c>
      <c r="Q238" s="19">
        <f>IFERROR(VLOOKUP($A238,[7]Feuil4!$A$23:$L$137,8,FALSE),0)</f>
        <v>0</v>
      </c>
      <c r="R238" s="19">
        <f>IFERROR(VLOOKUP($A238,[7]Feuil4!$A$23:$L$137,6,FALSE),0)</f>
        <v>0</v>
      </c>
      <c r="S238" s="19">
        <f>IFERROR(VLOOKUP($A238,[7]Feuil4!$A$23:$L$137,5,FALSE),0)</f>
        <v>0</v>
      </c>
      <c r="T238" s="19">
        <v>0</v>
      </c>
      <c r="U238" s="19">
        <f>IFERROR(VLOOKUP(B238,'[8]C1-2017'!$B$1:$Q$475,14,FALSE),0)</f>
        <v>0</v>
      </c>
      <c r="V238" s="19">
        <f>IFERROR(VLOOKUP(A238,'[9]TOTAL M10 par région'!$A$1:$J$375,8,FALSE),0)</f>
        <v>0</v>
      </c>
      <c r="W238" s="19">
        <f>IFERROR(VLOOKUP(A238,'[10]TOTAL M11M12 par région'!$A$1:$J$479,10,FALSE),0)</f>
        <v>0</v>
      </c>
      <c r="X238" s="19">
        <f>IFERROR(VLOOKUP(B238,[11]Feuil1!$A$1:$G$24,7,FALSE),0)</f>
        <v>0</v>
      </c>
      <c r="Y238" s="19"/>
      <c r="Z238" s="19">
        <f>IFERROR(VLOOKUP(A238,'[12]avec LE'!$A$1:$F$22,6,FALSE),0)</f>
        <v>0</v>
      </c>
      <c r="AA238" s="19">
        <f>IFERROR(VLOOKUP(B238,[13]total!$E$20:$F$40,2,FALSE),0)</f>
        <v>0</v>
      </c>
      <c r="AB238" s="19"/>
      <c r="AC238" s="24">
        <f t="shared" si="3"/>
        <v>0</v>
      </c>
    </row>
    <row r="239" spans="1:29" ht="15" hidden="1" customHeight="1" x14ac:dyDescent="0.25">
      <c r="A239" s="2" t="s">
        <v>552</v>
      </c>
      <c r="B239" s="2" t="s">
        <v>553</v>
      </c>
      <c r="C239" s="2" t="s">
        <v>85</v>
      </c>
      <c r="D239" s="2" t="s">
        <v>1086</v>
      </c>
      <c r="E239" s="19">
        <f>IFERROR(VLOOKUP(A239,[1]Montants!$A$1:$W$248,21,FALSE),0)</f>
        <v>0</v>
      </c>
      <c r="F239" s="19">
        <f>IFERROR(VLOOKUP(A239,[2]Feuil1!$A$1:$I$47,8,FALSE),0)</f>
        <v>0</v>
      </c>
      <c r="G239" s="19">
        <f>IFERROR(VLOOKUP(A239,[3]Feuil1!$A$1:$G$47,6,FALSE),0)</f>
        <v>0</v>
      </c>
      <c r="H239" s="19">
        <f>IFERROR(VLOOKUP(B239,[4]Feuil6!$A$23:$B$73,2,FALSE),0)</f>
        <v>0</v>
      </c>
      <c r="I239" s="19">
        <f>IFERROR(VLOOKUP(A239,[5]Feuil1!$A$1:$F$9,5,FALSE),0)</f>
        <v>0</v>
      </c>
      <c r="J239" s="19">
        <f>IFERROR(VLOOKUP(A239,'[6]CRB-ES'!$A$1:$V$382,19,FALSE),0)</f>
        <v>0</v>
      </c>
      <c r="K239" s="19">
        <f>IFERROR(VLOOKUP($A239,[7]Feuil4!$A$23:$L$137,10,FALSE),0)</f>
        <v>0</v>
      </c>
      <c r="L239" s="19">
        <f>IFERROR(VLOOKUP($A239,[7]Feuil4!$A$23:$L$137,9,FALSE),0)</f>
        <v>0</v>
      </c>
      <c r="M239" s="19">
        <f>IFERROR(VLOOKUP($A239,[7]Feuil4!$A$23:$L$137,4,FALSE),0)</f>
        <v>0</v>
      </c>
      <c r="N239" s="19">
        <f>IFERROR(VLOOKUP($A239,[7]Feuil4!$A$23:$L$81,3,FALSE),0)</f>
        <v>0</v>
      </c>
      <c r="O239" s="19">
        <f>IFERROR(VLOOKUP($A239,[7]Feuil4!$A$23:$L$137,2,FALSE),0)</f>
        <v>0</v>
      </c>
      <c r="P239" s="19">
        <f>IFERROR(VLOOKUP($A239,[7]Feuil4!$A$23:$L$81,7,FALSE),0)</f>
        <v>0</v>
      </c>
      <c r="Q239" s="19">
        <f>IFERROR(VLOOKUP($A239,[7]Feuil4!$A$23:$L$137,8,FALSE),0)</f>
        <v>0</v>
      </c>
      <c r="R239" s="19">
        <f>IFERROR(VLOOKUP($A239,[7]Feuil4!$A$23:$L$137,6,FALSE),0)</f>
        <v>0</v>
      </c>
      <c r="S239" s="19">
        <f>IFERROR(VLOOKUP($A239,[7]Feuil4!$A$23:$L$137,5,FALSE),0)</f>
        <v>0</v>
      </c>
      <c r="T239" s="19">
        <v>0</v>
      </c>
      <c r="U239" s="19">
        <f>IFERROR(VLOOKUP(B239,'[8]C1-2017'!$B$1:$Q$475,14,FALSE),0)</f>
        <v>0</v>
      </c>
      <c r="V239" s="19">
        <f>IFERROR(VLOOKUP(A239,'[9]TOTAL M10 par région'!$A$1:$J$375,8,FALSE),0)</f>
        <v>0</v>
      </c>
      <c r="W239" s="19">
        <f>IFERROR(VLOOKUP(A239,'[10]TOTAL M11M12 par région'!$A$1:$J$479,10,FALSE),0)</f>
        <v>0</v>
      </c>
      <c r="X239" s="19">
        <f>IFERROR(VLOOKUP(B239,[11]Feuil1!$A$1:$G$24,7,FALSE),0)</f>
        <v>0</v>
      </c>
      <c r="Y239" s="19"/>
      <c r="Z239" s="19">
        <f>IFERROR(VLOOKUP(A239,'[12]avec LE'!$A$1:$F$22,6,FALSE),0)</f>
        <v>0</v>
      </c>
      <c r="AA239" s="19">
        <f>IFERROR(VLOOKUP(B239,[13]total!$E$20:$F$40,2,FALSE),0)</f>
        <v>0</v>
      </c>
      <c r="AB239" s="19"/>
      <c r="AC239" s="24">
        <f t="shared" si="3"/>
        <v>0</v>
      </c>
    </row>
    <row r="240" spans="1:29" x14ac:dyDescent="0.25">
      <c r="A240" s="2" t="s">
        <v>542</v>
      </c>
      <c r="B240" s="2" t="s">
        <v>543</v>
      </c>
      <c r="C240" s="2" t="s">
        <v>28</v>
      </c>
      <c r="D240" s="2" t="s">
        <v>1086</v>
      </c>
      <c r="E240" s="19">
        <f>IFERROR(VLOOKUP(A240,[1]Montants!$A$1:$W$248,21,FALSE),0)</f>
        <v>8492497.2216204107</v>
      </c>
      <c r="F240" s="19">
        <f>IFERROR(VLOOKUP(A240,[2]Feuil1!$A$1:$I$47,8,FALSE),0)</f>
        <v>0</v>
      </c>
      <c r="G240" s="19">
        <f>IFERROR(VLOOKUP(A240,[3]Feuil1!$A$1:$G$47,6,FALSE),0)</f>
        <v>0</v>
      </c>
      <c r="H240" s="19">
        <f>IFERROR(VLOOKUP(B240,[4]Feuil6!$A$23:$B$73,2,FALSE),0)</f>
        <v>480000</v>
      </c>
      <c r="I240" s="19">
        <f>IFERROR(VLOOKUP(A240,[5]Feuil1!$A$1:$F$9,5,FALSE),0)</f>
        <v>0</v>
      </c>
      <c r="J240" s="19">
        <f>IFERROR(VLOOKUP(A240,'[6]CRB-ES'!$A$1:$V$382,19,FALSE),0)</f>
        <v>0</v>
      </c>
      <c r="K240" s="19">
        <f>IFERROR(VLOOKUP($A240,[7]Feuil4!$A$23:$L$137,10,FALSE),0)</f>
        <v>0</v>
      </c>
      <c r="L240" s="19">
        <f>IFERROR(VLOOKUP($A240,[7]Feuil4!$A$23:$L$137,9,FALSE),0)</f>
        <v>0</v>
      </c>
      <c r="M240" s="19">
        <f>IFERROR(VLOOKUP($A240,[7]Feuil4!$A$23:$L$137,4,FALSE),0)</f>
        <v>0</v>
      </c>
      <c r="N240" s="19">
        <f>IFERROR(VLOOKUP($A240,[7]Feuil4!$A$23:$L$81,3,FALSE),0)</f>
        <v>0</v>
      </c>
      <c r="O240" s="19">
        <f>IFERROR(VLOOKUP($A240,[7]Feuil4!$A$23:$L$137,2,FALSE),0)</f>
        <v>148411</v>
      </c>
      <c r="P240" s="19">
        <f>IFERROR(VLOOKUP($A240,[7]Feuil4!$A$23:$L$81,7,FALSE),0)</f>
        <v>0</v>
      </c>
      <c r="Q240" s="19">
        <f>IFERROR(VLOOKUP($A240,[7]Feuil4!$A$23:$L$137,8,FALSE),0)</f>
        <v>0</v>
      </c>
      <c r="R240" s="19">
        <f>IFERROR(VLOOKUP($A240,[7]Feuil4!$A$23:$L$137,6,FALSE),0)</f>
        <v>0</v>
      </c>
      <c r="S240" s="19">
        <f>IFERROR(VLOOKUP($A240,[7]Feuil4!$A$23:$L$137,5,FALSE),0)</f>
        <v>0</v>
      </c>
      <c r="T240" s="19">
        <v>0</v>
      </c>
      <c r="U240" s="19">
        <f>IFERROR(VLOOKUP(B240,'[8]C1-2017'!$B$1:$Q$475,14,FALSE),0)</f>
        <v>753584.60195545154</v>
      </c>
      <c r="V240" s="19">
        <f>IFERROR(VLOOKUP(A240,'[9]TOTAL M10 par région'!$A$1:$J$375,8,FALSE),0)</f>
        <v>0</v>
      </c>
      <c r="W240" s="19">
        <f>IFERROR(VLOOKUP(A240,'[10]TOTAL M11M12 par région'!$A$1:$J$479,10,FALSE),0)</f>
        <v>0</v>
      </c>
      <c r="X240" s="19">
        <f>IFERROR(VLOOKUP(B240,[11]Feuil1!$A$1:$G$24,7,FALSE),0)</f>
        <v>0</v>
      </c>
      <c r="Y240" s="19"/>
      <c r="Z240" s="19">
        <f>IFERROR(VLOOKUP(A240,'[12]avec LE'!$A$1:$F$22,6,FALSE),0)</f>
        <v>0</v>
      </c>
      <c r="AA240" s="19">
        <f>IFERROR(VLOOKUP(B240,[13]total!$E$20:$F$40,2,FALSE),0)</f>
        <v>0</v>
      </c>
      <c r="AB240" s="19"/>
      <c r="AC240" s="24">
        <f t="shared" si="3"/>
        <v>9874492.8235758618</v>
      </c>
    </row>
    <row r="241" spans="1:29" x14ac:dyDescent="0.25">
      <c r="A241" s="27" t="s">
        <v>1100</v>
      </c>
      <c r="B241" s="2" t="s">
        <v>1137</v>
      </c>
      <c r="C241" s="2" t="s">
        <v>28</v>
      </c>
      <c r="D241" s="2" t="s">
        <v>1086</v>
      </c>
      <c r="E241" s="19">
        <f>IFERROR(VLOOKUP(A241,[1]Montants!$A$1:$W$248,21,FALSE),0)</f>
        <v>0</v>
      </c>
      <c r="F241" s="19">
        <f>IFERROR(VLOOKUP(A241,[2]Feuil1!$A$1:$I$47,8,FALSE),0)</f>
        <v>0</v>
      </c>
      <c r="G241" s="19">
        <f>IFERROR(VLOOKUP(A241,[3]Feuil1!$A$1:$G$47,6,FALSE),0)</f>
        <v>0</v>
      </c>
      <c r="H241" s="19">
        <f>IFERROR(VLOOKUP(B241,[4]Feuil6!$A$23:$B$73,2,FALSE),0)</f>
        <v>0</v>
      </c>
      <c r="I241" s="19">
        <f>IFERROR(VLOOKUP(A241,[5]Feuil1!$A$1:$F$9,5,FALSE),0)</f>
        <v>0</v>
      </c>
      <c r="J241" s="19">
        <f>IFERROR(VLOOKUP(A241,'[6]CRB-ES'!$A$1:$V$382,19,FALSE),0)</f>
        <v>0</v>
      </c>
      <c r="K241" s="19">
        <f>IFERROR(VLOOKUP($A241,[7]Feuil4!$A$23:$L$137,10,FALSE),0)</f>
        <v>0</v>
      </c>
      <c r="L241" s="19">
        <f>IFERROR(VLOOKUP($A241,[7]Feuil4!$A$23:$L$137,9,FALSE),0)</f>
        <v>0</v>
      </c>
      <c r="M241" s="19">
        <f>IFERROR(VLOOKUP($A241,[7]Feuil4!$A$23:$L$137,4,FALSE),0)</f>
        <v>0</v>
      </c>
      <c r="N241" s="19">
        <f>IFERROR(VLOOKUP($A241,[7]Feuil4!$A$23:$L$81,3,FALSE),0)</f>
        <v>0</v>
      </c>
      <c r="O241" s="19">
        <f>IFERROR(VLOOKUP($A241,[7]Feuil4!$A$23:$L$137,2,FALSE),0)</f>
        <v>0</v>
      </c>
      <c r="P241" s="19">
        <f>IFERROR(VLOOKUP($A241,[7]Feuil4!$A$23:$L$81,7,FALSE),0)</f>
        <v>0</v>
      </c>
      <c r="Q241" s="19">
        <f>IFERROR(VLOOKUP($A241,[7]Feuil4!$A$23:$L$137,8,FALSE),0)</f>
        <v>0</v>
      </c>
      <c r="R241" s="19">
        <f>IFERROR(VLOOKUP($A241,[7]Feuil4!$A$23:$L$137,6,FALSE),0)</f>
        <v>0</v>
      </c>
      <c r="S241" s="19">
        <f>IFERROR(VLOOKUP($A241,[7]Feuil4!$A$23:$L$137,5,FALSE),0)</f>
        <v>0</v>
      </c>
      <c r="T241" s="19">
        <v>0</v>
      </c>
      <c r="U241" s="19">
        <f>IFERROR(VLOOKUP(B241,'[8]C1-2017'!$B$1:$Q$475,14,FALSE),0)</f>
        <v>0</v>
      </c>
      <c r="V241" s="19">
        <f>IFERROR(VLOOKUP(A241,'[9]TOTAL M10 par région'!$A$1:$J$375,8,FALSE),0)</f>
        <v>2960.8999999999996</v>
      </c>
      <c r="W241" s="19">
        <f>IFERROR(VLOOKUP(A241,'[10]TOTAL M11M12 par région'!$A$1:$J$479,10,FALSE),0)</f>
        <v>2416.7062466401085</v>
      </c>
      <c r="X241" s="19">
        <f>IFERROR(VLOOKUP(B241,[11]Feuil1!$A$1:$G$24,7,FALSE),0)</f>
        <v>0</v>
      </c>
      <c r="Y241" s="19"/>
      <c r="Z241" s="19">
        <f>IFERROR(VLOOKUP(A241,'[12]avec LE'!$A$1:$F$22,6,FALSE),0)</f>
        <v>0</v>
      </c>
      <c r="AA241" s="19">
        <f>IFERROR(VLOOKUP(B241,[13]total!$E$20:$F$40,2,FALSE),0)</f>
        <v>0</v>
      </c>
      <c r="AB241" s="19"/>
      <c r="AC241" s="24">
        <f t="shared" si="3"/>
        <v>5377.6062466401081</v>
      </c>
    </row>
    <row r="242" spans="1:29" x14ac:dyDescent="0.25">
      <c r="A242" s="38" t="s">
        <v>1223</v>
      </c>
      <c r="B242" s="2" t="s">
        <v>1224</v>
      </c>
      <c r="C242" s="2" t="s">
        <v>85</v>
      </c>
      <c r="D242" s="2" t="s">
        <v>1086</v>
      </c>
      <c r="E242" s="19">
        <f>IFERROR(VLOOKUP(A242,[1]Montants!$A$1:$W$248,21,FALSE),0)</f>
        <v>0</v>
      </c>
      <c r="F242" s="19">
        <f>IFERROR(VLOOKUP(A242,[2]Feuil1!$A$1:$I$47,8,FALSE),0)</f>
        <v>0</v>
      </c>
      <c r="G242" s="19">
        <f>IFERROR(VLOOKUP(A242,[3]Feuil1!$A$1:$G$47,6,FALSE),0)</f>
        <v>0</v>
      </c>
      <c r="H242" s="19">
        <f>IFERROR(VLOOKUP(B242,[4]Feuil6!$A$23:$B$73,2,FALSE),0)</f>
        <v>0</v>
      </c>
      <c r="I242" s="19">
        <f>IFERROR(VLOOKUP(A242,[5]Feuil1!$A$1:$F$9,5,FALSE),0)</f>
        <v>0</v>
      </c>
      <c r="J242" s="19">
        <f>IFERROR(VLOOKUP(A242,'[6]CRB-ES'!$A$1:$V$382,19,FALSE),0)</f>
        <v>0</v>
      </c>
      <c r="K242" s="19">
        <f>IFERROR(VLOOKUP($A242,[7]Feuil4!$A$23:$L$137,10,FALSE),0)</f>
        <v>0</v>
      </c>
      <c r="L242" s="19">
        <f>IFERROR(VLOOKUP($A242,[7]Feuil4!$A$23:$L$137,9,FALSE),0)</f>
        <v>0</v>
      </c>
      <c r="M242" s="19">
        <f>IFERROR(VLOOKUP($A242,[7]Feuil4!$A$23:$L$137,4,FALSE),0)</f>
        <v>0</v>
      </c>
      <c r="N242" s="19">
        <f>IFERROR(VLOOKUP($A242,[7]Feuil4!$A$23:$L$81,3,FALSE),0)</f>
        <v>0</v>
      </c>
      <c r="O242" s="19">
        <f>IFERROR(VLOOKUP($A242,[7]Feuil4!$A$23:$L$137,2,FALSE),0)</f>
        <v>0</v>
      </c>
      <c r="P242" s="19">
        <f>IFERROR(VLOOKUP($A242,[7]Feuil4!$A$23:$L$81,7,FALSE),0)</f>
        <v>0</v>
      </c>
      <c r="Q242" s="19">
        <f>IFERROR(VLOOKUP($A242,[7]Feuil4!$A$23:$L$137,8,FALSE),0)</f>
        <v>0</v>
      </c>
      <c r="R242" s="19">
        <f>IFERROR(VLOOKUP($A242,[7]Feuil4!$A$23:$L$137,6,FALSE),0)</f>
        <v>0</v>
      </c>
      <c r="S242" s="19">
        <f>IFERROR(VLOOKUP($A242,[7]Feuil4!$A$23:$L$137,5,FALSE),0)</f>
        <v>0</v>
      </c>
      <c r="T242" s="19">
        <v>0</v>
      </c>
      <c r="U242" s="19">
        <f>IFERROR(VLOOKUP(B242,'[8]C1-2017'!$B$1:$Q$475,14,FALSE),0)</f>
        <v>4161.375</v>
      </c>
      <c r="V242" s="19">
        <f>IFERROR(VLOOKUP(A242,'[9]TOTAL M10 par région'!$A$1:$J$375,8,FALSE),0)</f>
        <v>0</v>
      </c>
      <c r="W242" s="19">
        <f>IFERROR(VLOOKUP(A242,'[10]TOTAL M11M12 par région'!$A$1:$J$479,10,FALSE),0)</f>
        <v>0</v>
      </c>
      <c r="X242" s="19">
        <f>IFERROR(VLOOKUP(B242,[11]Feuil1!$A$1:$G$24,7,FALSE),0)</f>
        <v>0</v>
      </c>
      <c r="Y242" s="19"/>
      <c r="Z242" s="19">
        <f>IFERROR(VLOOKUP(A242,'[12]avec LE'!$A$1:$F$22,6,FALSE),0)</f>
        <v>0</v>
      </c>
      <c r="AA242" s="19">
        <f>IFERROR(VLOOKUP(B242,[13]total!$E$20:$F$40,2,FALSE),0)</f>
        <v>0</v>
      </c>
      <c r="AB242" s="19"/>
      <c r="AC242" s="24">
        <f t="shared" si="3"/>
        <v>4161.375</v>
      </c>
    </row>
    <row r="243" spans="1:29" x14ac:dyDescent="0.25">
      <c r="A243" s="2" t="s">
        <v>531</v>
      </c>
      <c r="B243" s="2" t="s">
        <v>532</v>
      </c>
      <c r="C243" s="2" t="s">
        <v>25</v>
      </c>
      <c r="D243" s="2" t="s">
        <v>1086</v>
      </c>
      <c r="E243" s="19">
        <f>IFERROR(VLOOKUP(A243,[1]Montants!$A$1:$W$248,21,FALSE),0)</f>
        <v>65788669.546658367</v>
      </c>
      <c r="F243" s="19">
        <f>IFERROR(VLOOKUP(A243,[2]Feuil1!$A$1:$I$47,8,FALSE),0)</f>
        <v>2408377.5911031808</v>
      </c>
      <c r="G243" s="19">
        <f>IFERROR(VLOOKUP(A243,[3]Feuil1!$A$1:$G$47,6,FALSE),0)</f>
        <v>577094.39777579519</v>
      </c>
      <c r="H243" s="19">
        <f>IFERROR(VLOOKUP(B243,[4]Feuil6!$A$23:$B$73,2,FALSE),0)</f>
        <v>1225000</v>
      </c>
      <c r="I243" s="19">
        <f>IFERROR(VLOOKUP(A243,[5]Feuil1!$A$1:$F$9,5,FALSE),0)</f>
        <v>1504174.0869565217</v>
      </c>
      <c r="J243" s="19">
        <f>IFERROR(VLOOKUP(A243,'[6]CRB-ES'!$A$1:$V$382,19,FALSE),0)</f>
        <v>1438840.6495017686</v>
      </c>
      <c r="K243" s="19">
        <f>IFERROR(VLOOKUP($A243,[7]Feuil4!$A$23:$L$137,10,FALSE),0)</f>
        <v>0</v>
      </c>
      <c r="L243" s="19">
        <f>IFERROR(VLOOKUP($A243,[7]Feuil4!$A$23:$L$137,9,FALSE),0)</f>
        <v>0</v>
      </c>
      <c r="M243" s="19">
        <f>IFERROR(VLOOKUP($A243,[7]Feuil4!$A$23:$L$137,4,FALSE),0)</f>
        <v>505162</v>
      </c>
      <c r="N243" s="19">
        <f>IFERROR(VLOOKUP($A243,[7]Feuil4!$A$23:$L$81,3,FALSE),0)</f>
        <v>0</v>
      </c>
      <c r="O243" s="19">
        <f>IFERROR(VLOOKUP($A243,[7]Feuil4!$A$23:$L$137,2,FALSE),0)</f>
        <v>268889</v>
      </c>
      <c r="P243" s="19">
        <f>IFERROR(VLOOKUP($A243,[7]Feuil4!$A$23:$L$81,7,FALSE),0)</f>
        <v>0</v>
      </c>
      <c r="Q243" s="19">
        <f>IFERROR(VLOOKUP($A243,[7]Feuil4!$A$23:$L$137,8,FALSE),0)</f>
        <v>44250</v>
      </c>
      <c r="R243" s="19">
        <f>IFERROR(VLOOKUP($A243,[7]Feuil4!$A$23:$L$137,6,FALSE),0)</f>
        <v>0</v>
      </c>
      <c r="S243" s="19">
        <f>IFERROR(VLOOKUP($A243,[7]Feuil4!$A$23:$L$137,5,FALSE),0)</f>
        <v>0</v>
      </c>
      <c r="T243" s="19">
        <v>600000</v>
      </c>
      <c r="U243" s="19">
        <f>IFERROR(VLOOKUP(B243,'[8]C1-2017'!$B$1:$Q$475,14,FALSE),0)</f>
        <v>17767751.65347499</v>
      </c>
      <c r="V243" s="19">
        <f>IFERROR(VLOOKUP(A243,'[9]TOTAL M10 par région'!$A$1:$J$375,8,FALSE),0)</f>
        <v>1530577.5802999996</v>
      </c>
      <c r="W243" s="19">
        <f>IFERROR(VLOOKUP(A243,'[10]TOTAL M11M12 par région'!$A$1:$J$479,10,FALSE),0)</f>
        <v>3337326.7005064478</v>
      </c>
      <c r="X243" s="19">
        <f>IFERROR(VLOOKUP(B243,[11]Feuil1!$A$1:$G$24,7,FALSE),0)</f>
        <v>108321.63333333333</v>
      </c>
      <c r="Y243" s="19"/>
      <c r="Z243" s="19">
        <f>IFERROR(VLOOKUP(A243,'[12]avec LE'!$A$1:$F$22,6,FALSE),0)</f>
        <v>61617.29516129032</v>
      </c>
      <c r="AA243" s="19">
        <f>IFERROR(VLOOKUP(B243,[13]total!$E$20:$F$40,2,FALSE),0)</f>
        <v>16000</v>
      </c>
      <c r="AB243" s="19"/>
      <c r="AC243" s="24">
        <f t="shared" si="3"/>
        <v>97182052.134771705</v>
      </c>
    </row>
    <row r="244" spans="1:29" x14ac:dyDescent="0.25">
      <c r="A244" s="27" t="s">
        <v>902</v>
      </c>
      <c r="B244" s="2" t="s">
        <v>1014</v>
      </c>
      <c r="C244" s="2" t="s">
        <v>31</v>
      </c>
      <c r="D244" s="2" t="s">
        <v>1086</v>
      </c>
      <c r="E244" s="19">
        <f>IFERROR(VLOOKUP(A244,[1]Montants!$A$1:$W$248,21,FALSE),0)</f>
        <v>0</v>
      </c>
      <c r="F244" s="19">
        <f>IFERROR(VLOOKUP(A244,[2]Feuil1!$A$1:$I$47,8,FALSE),0)</f>
        <v>0</v>
      </c>
      <c r="G244" s="19">
        <f>IFERROR(VLOOKUP(A244,[3]Feuil1!$A$1:$G$47,6,FALSE),0)</f>
        <v>0</v>
      </c>
      <c r="H244" s="19">
        <f>IFERROR(VLOOKUP(B244,[4]Feuil6!$A$23:$B$73,2,FALSE),0)</f>
        <v>0</v>
      </c>
      <c r="I244" s="19">
        <f>IFERROR(VLOOKUP(A244,[5]Feuil1!$A$1:$F$9,5,FALSE),0)</f>
        <v>0</v>
      </c>
      <c r="J244" s="19">
        <f>IFERROR(VLOOKUP(A244,'[6]CRB-ES'!$A$1:$V$382,19,FALSE),0)</f>
        <v>0</v>
      </c>
      <c r="K244" s="19">
        <f>IFERROR(VLOOKUP($A244,[7]Feuil4!$A$23:$L$137,10,FALSE),0)</f>
        <v>0</v>
      </c>
      <c r="L244" s="19">
        <f>IFERROR(VLOOKUP($A244,[7]Feuil4!$A$23:$L$137,9,FALSE),0)</f>
        <v>0</v>
      </c>
      <c r="M244" s="19">
        <f>IFERROR(VLOOKUP($A244,[7]Feuil4!$A$23:$L$137,4,FALSE),0)</f>
        <v>0</v>
      </c>
      <c r="N244" s="19">
        <f>IFERROR(VLOOKUP($A244,[7]Feuil4!$A$23:$L$81,3,FALSE),0)</f>
        <v>0</v>
      </c>
      <c r="O244" s="19">
        <f>IFERROR(VLOOKUP($A244,[7]Feuil4!$A$23:$L$137,2,FALSE),0)</f>
        <v>0</v>
      </c>
      <c r="P244" s="19">
        <f>IFERROR(VLOOKUP($A244,[7]Feuil4!$A$23:$L$81,7,FALSE),0)</f>
        <v>0</v>
      </c>
      <c r="Q244" s="19">
        <f>IFERROR(VLOOKUP($A244,[7]Feuil4!$A$23:$L$137,8,FALSE),0)</f>
        <v>0</v>
      </c>
      <c r="R244" s="19">
        <f>IFERROR(VLOOKUP($A244,[7]Feuil4!$A$23:$L$137,6,FALSE),0)</f>
        <v>0</v>
      </c>
      <c r="S244" s="19">
        <f>IFERROR(VLOOKUP($A244,[7]Feuil4!$A$23:$L$137,5,FALSE),0)</f>
        <v>0</v>
      </c>
      <c r="T244" s="19">
        <v>0</v>
      </c>
      <c r="U244" s="19">
        <f>IFERROR(VLOOKUP(B244,'[8]C1-2017'!$B$1:$Q$475,14,FALSE),0)</f>
        <v>4296.8483779934986</v>
      </c>
      <c r="V244" s="19">
        <f>IFERROR(VLOOKUP(A244,'[9]TOTAL M10 par région'!$A$1:$J$375,8,FALSE),0)</f>
        <v>0</v>
      </c>
      <c r="W244" s="19">
        <f>IFERROR(VLOOKUP(A244,'[10]TOTAL M11M12 par région'!$A$1:$J$479,10,FALSE),0)</f>
        <v>0</v>
      </c>
      <c r="X244" s="19">
        <f>IFERROR(VLOOKUP(B244,[11]Feuil1!$A$1:$G$24,7,FALSE),0)</f>
        <v>0</v>
      </c>
      <c r="Y244" s="19"/>
      <c r="Z244" s="19">
        <f>IFERROR(VLOOKUP(A244,'[12]avec LE'!$A$1:$F$22,6,FALSE),0)</f>
        <v>0</v>
      </c>
      <c r="AA244" s="19">
        <f>IFERROR(VLOOKUP(B244,[13]total!$E$20:$F$40,2,FALSE),0)</f>
        <v>0</v>
      </c>
      <c r="AB244" s="19"/>
      <c r="AC244" s="24">
        <f t="shared" si="3"/>
        <v>4296.8483779934986</v>
      </c>
    </row>
    <row r="245" spans="1:29" ht="15" hidden="1" customHeight="1" x14ac:dyDescent="0.25">
      <c r="A245" s="2" t="s">
        <v>538</v>
      </c>
      <c r="B245" s="2" t="s">
        <v>539</v>
      </c>
      <c r="C245" s="2" t="s">
        <v>85</v>
      </c>
      <c r="D245" s="2" t="s">
        <v>1086</v>
      </c>
      <c r="E245" s="19">
        <f>IFERROR(VLOOKUP(A245,[1]Montants!$A$1:$W$248,21,FALSE),0)</f>
        <v>0</v>
      </c>
      <c r="F245" s="19">
        <f>IFERROR(VLOOKUP(A245,[2]Feuil1!$A$1:$I$47,8,FALSE),0)</f>
        <v>0</v>
      </c>
      <c r="G245" s="19">
        <f>IFERROR(VLOOKUP(A245,[3]Feuil1!$A$1:$G$47,6,FALSE),0)</f>
        <v>0</v>
      </c>
      <c r="H245" s="19">
        <f>IFERROR(VLOOKUP(B245,[4]Feuil6!$A$23:$B$73,2,FALSE),0)</f>
        <v>0</v>
      </c>
      <c r="I245" s="19">
        <f>IFERROR(VLOOKUP(A245,[5]Feuil1!$A$1:$F$9,5,FALSE),0)</f>
        <v>0</v>
      </c>
      <c r="J245" s="19">
        <f>IFERROR(VLOOKUP(A245,'[6]CRB-ES'!$A$1:$V$382,19,FALSE),0)</f>
        <v>0</v>
      </c>
      <c r="K245" s="19">
        <f>IFERROR(VLOOKUP($A245,[7]Feuil4!$A$23:$L$137,10,FALSE),0)</f>
        <v>0</v>
      </c>
      <c r="L245" s="19">
        <f>IFERROR(VLOOKUP($A245,[7]Feuil4!$A$23:$L$137,9,FALSE),0)</f>
        <v>0</v>
      </c>
      <c r="M245" s="19">
        <f>IFERROR(VLOOKUP($A245,[7]Feuil4!$A$23:$L$137,4,FALSE),0)</f>
        <v>0</v>
      </c>
      <c r="N245" s="19">
        <f>IFERROR(VLOOKUP($A245,[7]Feuil4!$A$23:$L$81,3,FALSE),0)</f>
        <v>0</v>
      </c>
      <c r="O245" s="19">
        <f>IFERROR(VLOOKUP($A245,[7]Feuil4!$A$23:$L$137,2,FALSE),0)</f>
        <v>0</v>
      </c>
      <c r="P245" s="19">
        <f>IFERROR(VLOOKUP($A245,[7]Feuil4!$A$23:$L$81,7,FALSE),0)</f>
        <v>0</v>
      </c>
      <c r="Q245" s="19">
        <f>IFERROR(VLOOKUP($A245,[7]Feuil4!$A$23:$L$137,8,FALSE),0)</f>
        <v>0</v>
      </c>
      <c r="R245" s="19">
        <f>IFERROR(VLOOKUP($A245,[7]Feuil4!$A$23:$L$137,6,FALSE),0)</f>
        <v>0</v>
      </c>
      <c r="S245" s="19">
        <f>IFERROR(VLOOKUP($A245,[7]Feuil4!$A$23:$L$137,5,FALSE),0)</f>
        <v>0</v>
      </c>
      <c r="T245" s="19">
        <v>0</v>
      </c>
      <c r="U245" s="19">
        <f>IFERROR(VLOOKUP(B245,'[8]C1-2017'!$B$1:$Q$475,14,FALSE),0)</f>
        <v>0</v>
      </c>
      <c r="V245" s="19">
        <f>IFERROR(VLOOKUP(A245,'[9]TOTAL M10 par région'!$A$1:$J$375,8,FALSE),0)</f>
        <v>0</v>
      </c>
      <c r="W245" s="19">
        <f>IFERROR(VLOOKUP(A245,'[10]TOTAL M11M12 par région'!$A$1:$J$479,10,FALSE),0)</f>
        <v>0</v>
      </c>
      <c r="X245" s="19">
        <f>IFERROR(VLOOKUP(B245,[11]Feuil1!$A$1:$G$24,7,FALSE),0)</f>
        <v>0</v>
      </c>
      <c r="Y245" s="19"/>
      <c r="Z245" s="19">
        <f>IFERROR(VLOOKUP(A245,'[12]avec LE'!$A$1:$F$22,6,FALSE),0)</f>
        <v>0</v>
      </c>
      <c r="AA245" s="19">
        <f>IFERROR(VLOOKUP(B245,[13]total!$E$20:$F$40,2,FALSE),0)</f>
        <v>0</v>
      </c>
      <c r="AB245" s="19"/>
      <c r="AC245" s="24">
        <f t="shared" si="3"/>
        <v>0</v>
      </c>
    </row>
    <row r="246" spans="1:29" x14ac:dyDescent="0.25">
      <c r="A246" s="2" t="s">
        <v>550</v>
      </c>
      <c r="B246" s="2" t="s">
        <v>551</v>
      </c>
      <c r="C246" s="2" t="s">
        <v>85</v>
      </c>
      <c r="D246" s="2" t="s">
        <v>1086</v>
      </c>
      <c r="E246" s="19">
        <f>IFERROR(VLOOKUP(A246,[1]Montants!$A$1:$W$248,21,FALSE),0)</f>
        <v>0</v>
      </c>
      <c r="F246" s="19">
        <f>IFERROR(VLOOKUP(A246,[2]Feuil1!$A$1:$I$47,8,FALSE),0)</f>
        <v>0</v>
      </c>
      <c r="G246" s="19">
        <f>IFERROR(VLOOKUP(A246,[3]Feuil1!$A$1:$G$47,6,FALSE),0)</f>
        <v>0</v>
      </c>
      <c r="H246" s="19">
        <f>IFERROR(VLOOKUP(B246,[4]Feuil6!$A$23:$B$73,2,FALSE),0)</f>
        <v>0</v>
      </c>
      <c r="I246" s="19">
        <f>IFERROR(VLOOKUP(A246,[5]Feuil1!$A$1:$F$9,5,FALSE),0)</f>
        <v>0</v>
      </c>
      <c r="J246" s="19">
        <f>IFERROR(VLOOKUP(A246,'[6]CRB-ES'!$A$1:$V$382,19,FALSE),0)</f>
        <v>0</v>
      </c>
      <c r="K246" s="19">
        <f>IFERROR(VLOOKUP($A246,[7]Feuil4!$A$23:$L$137,10,FALSE),0)</f>
        <v>0</v>
      </c>
      <c r="L246" s="19">
        <f>IFERROR(VLOOKUP($A246,[7]Feuil4!$A$23:$L$137,9,FALSE),0)</f>
        <v>0</v>
      </c>
      <c r="M246" s="19">
        <f>IFERROR(VLOOKUP($A246,[7]Feuil4!$A$23:$L$137,4,FALSE),0)</f>
        <v>0</v>
      </c>
      <c r="N246" s="19">
        <f>IFERROR(VLOOKUP($A246,[7]Feuil4!$A$23:$L$81,3,FALSE),0)</f>
        <v>0</v>
      </c>
      <c r="O246" s="19">
        <f>IFERROR(VLOOKUP($A246,[7]Feuil4!$A$23:$L$137,2,FALSE),0)</f>
        <v>0</v>
      </c>
      <c r="P246" s="19">
        <f>IFERROR(VLOOKUP($A246,[7]Feuil4!$A$23:$L$81,7,FALSE),0)</f>
        <v>0</v>
      </c>
      <c r="Q246" s="19">
        <f>IFERROR(VLOOKUP($A246,[7]Feuil4!$A$23:$L$137,8,FALSE),0)</f>
        <v>0</v>
      </c>
      <c r="R246" s="19">
        <f>IFERROR(VLOOKUP($A246,[7]Feuil4!$A$23:$L$137,6,FALSE),0)</f>
        <v>0</v>
      </c>
      <c r="S246" s="19">
        <f>IFERROR(VLOOKUP($A246,[7]Feuil4!$A$23:$L$137,5,FALSE),0)</f>
        <v>0</v>
      </c>
      <c r="T246" s="19">
        <v>0</v>
      </c>
      <c r="U246" s="19">
        <f>IFERROR(VLOOKUP(B246,'[8]C1-2017'!$B$1:$Q$475,14,FALSE),0)</f>
        <v>4623.75</v>
      </c>
      <c r="V246" s="19">
        <f>IFERROR(VLOOKUP(A246,'[9]TOTAL M10 par région'!$A$1:$J$375,8,FALSE),0)</f>
        <v>0</v>
      </c>
      <c r="W246" s="19">
        <f>IFERROR(VLOOKUP(A246,'[10]TOTAL M11M12 par région'!$A$1:$J$479,10,FALSE),0)</f>
        <v>0</v>
      </c>
      <c r="X246" s="19">
        <f>IFERROR(VLOOKUP(B246,[11]Feuil1!$A$1:$G$24,7,FALSE),0)</f>
        <v>0</v>
      </c>
      <c r="Y246" s="19"/>
      <c r="Z246" s="19">
        <f>IFERROR(VLOOKUP(A246,'[12]avec LE'!$A$1:$F$22,6,FALSE),0)</f>
        <v>0</v>
      </c>
      <c r="AA246" s="19">
        <f>IFERROR(VLOOKUP(B246,[13]total!$E$20:$F$40,2,FALSE),0)</f>
        <v>0</v>
      </c>
      <c r="AB246" s="19"/>
      <c r="AC246" s="24">
        <f t="shared" si="3"/>
        <v>4623.75</v>
      </c>
    </row>
    <row r="247" spans="1:29" x14ac:dyDescent="0.25">
      <c r="A247" s="27" t="s">
        <v>1101</v>
      </c>
      <c r="B247" s="2" t="s">
        <v>1138</v>
      </c>
      <c r="C247" s="2" t="s">
        <v>28</v>
      </c>
      <c r="D247" s="2" t="s">
        <v>1086</v>
      </c>
      <c r="E247" s="19">
        <f>IFERROR(VLOOKUP(A247,[1]Montants!$A$1:$W$248,21,FALSE),0)</f>
        <v>0</v>
      </c>
      <c r="F247" s="19">
        <f>IFERROR(VLOOKUP(A247,[2]Feuil1!$A$1:$I$47,8,FALSE),0)</f>
        <v>0</v>
      </c>
      <c r="G247" s="19">
        <f>IFERROR(VLOOKUP(A247,[3]Feuil1!$A$1:$G$47,6,FALSE),0)</f>
        <v>0</v>
      </c>
      <c r="H247" s="19">
        <f>IFERROR(VLOOKUP(B247,[4]Feuil6!$A$23:$B$73,2,FALSE),0)</f>
        <v>0</v>
      </c>
      <c r="I247" s="19">
        <f>IFERROR(VLOOKUP(A247,[5]Feuil1!$A$1:$F$9,5,FALSE),0)</f>
        <v>0</v>
      </c>
      <c r="J247" s="19">
        <f>IFERROR(VLOOKUP(A247,'[6]CRB-ES'!$A$1:$V$382,19,FALSE),0)</f>
        <v>0</v>
      </c>
      <c r="K247" s="19">
        <f>IFERROR(VLOOKUP($A247,[7]Feuil4!$A$23:$L$137,10,FALSE),0)</f>
        <v>0</v>
      </c>
      <c r="L247" s="19">
        <f>IFERROR(VLOOKUP($A247,[7]Feuil4!$A$23:$L$137,9,FALSE),0)</f>
        <v>0</v>
      </c>
      <c r="M247" s="19">
        <f>IFERROR(VLOOKUP($A247,[7]Feuil4!$A$23:$L$137,4,FALSE),0)</f>
        <v>0</v>
      </c>
      <c r="N247" s="19">
        <f>IFERROR(VLOOKUP($A247,[7]Feuil4!$A$23:$L$81,3,FALSE),0)</f>
        <v>0</v>
      </c>
      <c r="O247" s="19">
        <f>IFERROR(VLOOKUP($A247,[7]Feuil4!$A$23:$L$137,2,FALSE),0)</f>
        <v>0</v>
      </c>
      <c r="P247" s="19">
        <f>IFERROR(VLOOKUP($A247,[7]Feuil4!$A$23:$L$81,7,FALSE),0)</f>
        <v>0</v>
      </c>
      <c r="Q247" s="19">
        <f>IFERROR(VLOOKUP($A247,[7]Feuil4!$A$23:$L$137,8,FALSE),0)</f>
        <v>0</v>
      </c>
      <c r="R247" s="19">
        <f>IFERROR(VLOOKUP($A247,[7]Feuil4!$A$23:$L$137,6,FALSE),0)</f>
        <v>0</v>
      </c>
      <c r="S247" s="19">
        <f>IFERROR(VLOOKUP($A247,[7]Feuil4!$A$23:$L$137,5,FALSE),0)</f>
        <v>0</v>
      </c>
      <c r="T247" s="19">
        <v>0</v>
      </c>
      <c r="U247" s="19">
        <f>IFERROR(VLOOKUP(B247,'[8]C1-2017'!$B$1:$Q$475,14,FALSE),0)</f>
        <v>9114.4429962239665</v>
      </c>
      <c r="V247" s="19">
        <f>IFERROR(VLOOKUP(A247,'[9]TOTAL M10 par région'!$A$1:$J$375,8,FALSE),0)</f>
        <v>3415.7409999999982</v>
      </c>
      <c r="W247" s="19">
        <f>IFERROR(VLOOKUP(A247,'[10]TOTAL M11M12 par région'!$A$1:$J$479,10,FALSE),0)</f>
        <v>5032.7154635652878</v>
      </c>
      <c r="X247" s="19">
        <f>IFERROR(VLOOKUP(B247,[11]Feuil1!$A$1:$G$24,7,FALSE),0)</f>
        <v>0</v>
      </c>
      <c r="Y247" s="19"/>
      <c r="Z247" s="19">
        <f>IFERROR(VLOOKUP(A247,'[12]avec LE'!$A$1:$F$22,6,FALSE),0)</f>
        <v>0</v>
      </c>
      <c r="AA247" s="19">
        <f>IFERROR(VLOOKUP(B247,[13]total!$E$20:$F$40,2,FALSE),0)</f>
        <v>0</v>
      </c>
      <c r="AB247" s="19"/>
      <c r="AC247" s="24">
        <f t="shared" si="3"/>
        <v>17562.899459789252</v>
      </c>
    </row>
    <row r="248" spans="1:29" x14ac:dyDescent="0.25">
      <c r="A248" s="2" t="s">
        <v>548</v>
      </c>
      <c r="B248" s="2" t="s">
        <v>549</v>
      </c>
      <c r="C248" s="2" t="s">
        <v>85</v>
      </c>
      <c r="D248" s="2" t="s">
        <v>1086</v>
      </c>
      <c r="E248" s="19">
        <f>IFERROR(VLOOKUP(A248,[1]Montants!$A$1:$W$248,21,FALSE),0)</f>
        <v>0</v>
      </c>
      <c r="F248" s="19">
        <f>IFERROR(VLOOKUP(A248,[2]Feuil1!$A$1:$I$47,8,FALSE),0)</f>
        <v>0</v>
      </c>
      <c r="G248" s="19">
        <f>IFERROR(VLOOKUP(A248,[3]Feuil1!$A$1:$G$47,6,FALSE),0)</f>
        <v>0</v>
      </c>
      <c r="H248" s="19">
        <f>IFERROR(VLOOKUP(B248,[4]Feuil6!$A$23:$B$73,2,FALSE),0)</f>
        <v>0</v>
      </c>
      <c r="I248" s="19">
        <f>IFERROR(VLOOKUP(A248,[5]Feuil1!$A$1:$F$9,5,FALSE),0)</f>
        <v>0</v>
      </c>
      <c r="J248" s="19">
        <f>IFERROR(VLOOKUP(A248,'[6]CRB-ES'!$A$1:$V$382,19,FALSE),0)</f>
        <v>0</v>
      </c>
      <c r="K248" s="19">
        <f>IFERROR(VLOOKUP($A248,[7]Feuil4!$A$23:$L$137,10,FALSE),0)</f>
        <v>0</v>
      </c>
      <c r="L248" s="19">
        <f>IFERROR(VLOOKUP($A248,[7]Feuil4!$A$23:$L$137,9,FALSE),0)</f>
        <v>0</v>
      </c>
      <c r="M248" s="19">
        <f>IFERROR(VLOOKUP($A248,[7]Feuil4!$A$23:$L$137,4,FALSE),0)</f>
        <v>0</v>
      </c>
      <c r="N248" s="19">
        <f>IFERROR(VLOOKUP($A248,[7]Feuil4!$A$23:$L$81,3,FALSE),0)</f>
        <v>0</v>
      </c>
      <c r="O248" s="19">
        <f>IFERROR(VLOOKUP($A248,[7]Feuil4!$A$23:$L$137,2,FALSE),0)</f>
        <v>0</v>
      </c>
      <c r="P248" s="19">
        <f>IFERROR(VLOOKUP($A248,[7]Feuil4!$A$23:$L$81,7,FALSE),0)</f>
        <v>0</v>
      </c>
      <c r="Q248" s="19">
        <f>IFERROR(VLOOKUP($A248,[7]Feuil4!$A$23:$L$137,8,FALSE),0)</f>
        <v>0</v>
      </c>
      <c r="R248" s="19">
        <f>IFERROR(VLOOKUP($A248,[7]Feuil4!$A$23:$L$137,6,FALSE),0)</f>
        <v>0</v>
      </c>
      <c r="S248" s="19">
        <f>IFERROR(VLOOKUP($A248,[7]Feuil4!$A$23:$L$137,5,FALSE),0)</f>
        <v>0</v>
      </c>
      <c r="T248" s="19">
        <v>0</v>
      </c>
      <c r="U248" s="19">
        <f>IFERROR(VLOOKUP(B248,'[8]C1-2017'!$B$1:$Q$475,14,FALSE),0)</f>
        <v>1849.5</v>
      </c>
      <c r="V248" s="19">
        <f>IFERROR(VLOOKUP(A248,'[9]TOTAL M10 par région'!$A$1:$J$375,8,FALSE),0)</f>
        <v>9446.291999999994</v>
      </c>
      <c r="W248" s="19">
        <f>IFERROR(VLOOKUP(A248,'[10]TOTAL M11M12 par région'!$A$1:$J$479,10,FALSE),0)</f>
        <v>19619.572057093814</v>
      </c>
      <c r="X248" s="19">
        <f>IFERROR(VLOOKUP(B248,[11]Feuil1!$A$1:$G$24,7,FALSE),0)</f>
        <v>0</v>
      </c>
      <c r="Y248" s="19"/>
      <c r="Z248" s="19">
        <f>IFERROR(VLOOKUP(A248,'[12]avec LE'!$A$1:$F$22,6,FALSE),0)</f>
        <v>0</v>
      </c>
      <c r="AA248" s="19">
        <f>IFERROR(VLOOKUP(B248,[13]total!$E$20:$F$40,2,FALSE),0)</f>
        <v>0</v>
      </c>
      <c r="AB248" s="19"/>
      <c r="AC248" s="24">
        <f t="shared" si="3"/>
        <v>30915.364057093808</v>
      </c>
    </row>
    <row r="249" spans="1:29" x14ac:dyDescent="0.25">
      <c r="A249" s="2" t="s">
        <v>515</v>
      </c>
      <c r="B249" s="2" t="s">
        <v>516</v>
      </c>
      <c r="C249" s="2" t="s">
        <v>31</v>
      </c>
      <c r="D249" s="2" t="s">
        <v>1086</v>
      </c>
      <c r="E249" s="19">
        <f>IFERROR(VLOOKUP(A249,[1]Montants!$A$1:$W$248,21,FALSE),0)</f>
        <v>1058823.1718314316</v>
      </c>
      <c r="F249" s="19">
        <f>IFERROR(VLOOKUP(A249,[2]Feuil1!$A$1:$I$47,8,FALSE),0)</f>
        <v>0</v>
      </c>
      <c r="G249" s="19">
        <f>IFERROR(VLOOKUP(A249,[3]Feuil1!$A$1:$G$47,6,FALSE),0)</f>
        <v>0</v>
      </c>
      <c r="H249" s="19">
        <f>IFERROR(VLOOKUP(B249,[4]Feuil6!$A$23:$B$73,2,FALSE),0)</f>
        <v>0</v>
      </c>
      <c r="I249" s="19">
        <f>IFERROR(VLOOKUP(A249,[5]Feuil1!$A$1:$F$9,5,FALSE),0)</f>
        <v>0</v>
      </c>
      <c r="J249" s="19">
        <f>IFERROR(VLOOKUP(A249,'[6]CRB-ES'!$A$1:$V$382,19,FALSE),0)</f>
        <v>0</v>
      </c>
      <c r="K249" s="19">
        <f>IFERROR(VLOOKUP($A249,[7]Feuil4!$A$23:$L$137,10,FALSE),0)</f>
        <v>0</v>
      </c>
      <c r="L249" s="19">
        <f>IFERROR(VLOOKUP($A249,[7]Feuil4!$A$23:$L$137,9,FALSE),0)</f>
        <v>0</v>
      </c>
      <c r="M249" s="19">
        <f>IFERROR(VLOOKUP($A249,[7]Feuil4!$A$23:$L$137,4,FALSE),0)</f>
        <v>0</v>
      </c>
      <c r="N249" s="19">
        <f>IFERROR(VLOOKUP($A249,[7]Feuil4!$A$23:$L$81,3,FALSE),0)</f>
        <v>0</v>
      </c>
      <c r="O249" s="19">
        <f>IFERROR(VLOOKUP($A249,[7]Feuil4!$A$23:$L$137,2,FALSE),0)</f>
        <v>0</v>
      </c>
      <c r="P249" s="19">
        <f>IFERROR(VLOOKUP($A249,[7]Feuil4!$A$23:$L$81,7,FALSE),0)</f>
        <v>0</v>
      </c>
      <c r="Q249" s="19">
        <f>IFERROR(VLOOKUP($A249,[7]Feuil4!$A$23:$L$137,8,FALSE),0)</f>
        <v>0</v>
      </c>
      <c r="R249" s="19">
        <f>IFERROR(VLOOKUP($A249,[7]Feuil4!$A$23:$L$137,6,FALSE),0)</f>
        <v>0</v>
      </c>
      <c r="S249" s="19">
        <f>IFERROR(VLOOKUP($A249,[7]Feuil4!$A$23:$L$137,5,FALSE),0)</f>
        <v>0</v>
      </c>
      <c r="T249" s="19">
        <v>0</v>
      </c>
      <c r="U249" s="19">
        <f>IFERROR(VLOOKUP(B249,'[8]C1-2017'!$B$1:$Q$475,14,FALSE),0)</f>
        <v>31694.966397610027</v>
      </c>
      <c r="V249" s="19">
        <f>IFERROR(VLOOKUP(A249,'[9]TOTAL M10 par région'!$A$1:$J$375,8,FALSE),0)</f>
        <v>9000.61</v>
      </c>
      <c r="W249" s="19">
        <f>IFERROR(VLOOKUP(A249,'[10]TOTAL M11M12 par région'!$A$1:$J$479,10,FALSE),0)</f>
        <v>657065.49511088931</v>
      </c>
      <c r="X249" s="19">
        <f>IFERROR(VLOOKUP(B249,[11]Feuil1!$A$1:$G$24,7,FALSE),0)</f>
        <v>0</v>
      </c>
      <c r="Y249" s="19"/>
      <c r="Z249" s="19">
        <f>IFERROR(VLOOKUP(A249,'[12]avec LE'!$A$1:$F$22,6,FALSE),0)</f>
        <v>0</v>
      </c>
      <c r="AA249" s="19">
        <f>IFERROR(VLOOKUP(B249,[13]total!$E$20:$F$40,2,FALSE),0)</f>
        <v>0</v>
      </c>
      <c r="AB249" s="19"/>
      <c r="AC249" s="24">
        <f t="shared" si="3"/>
        <v>1756584.2433399311</v>
      </c>
    </row>
    <row r="250" spans="1:29" x14ac:dyDescent="0.25">
      <c r="A250" s="27" t="s">
        <v>511</v>
      </c>
      <c r="B250" s="2" t="s">
        <v>512</v>
      </c>
      <c r="C250" s="2" t="s">
        <v>31</v>
      </c>
      <c r="D250" s="2" t="s">
        <v>1086</v>
      </c>
      <c r="E250" s="19">
        <f>IFERROR(VLOOKUP(A250,[1]Montants!$A$1:$W$248,21,FALSE),0)</f>
        <v>0</v>
      </c>
      <c r="F250" s="19">
        <f>IFERROR(VLOOKUP(A250,[2]Feuil1!$A$1:$I$47,8,FALSE),0)</f>
        <v>0</v>
      </c>
      <c r="G250" s="19">
        <f>IFERROR(VLOOKUP(A250,[3]Feuil1!$A$1:$G$47,6,FALSE),0)</f>
        <v>0</v>
      </c>
      <c r="H250" s="19">
        <f>IFERROR(VLOOKUP(B250,[4]Feuil6!$A$23:$B$73,2,FALSE),0)</f>
        <v>0</v>
      </c>
      <c r="I250" s="19">
        <f>IFERROR(VLOOKUP(A250,[5]Feuil1!$A$1:$F$9,5,FALSE),0)</f>
        <v>0</v>
      </c>
      <c r="J250" s="19">
        <f>IFERROR(VLOOKUP(A250,'[6]CRB-ES'!$A$1:$V$382,19,FALSE),0)</f>
        <v>0</v>
      </c>
      <c r="K250" s="19">
        <f>IFERROR(VLOOKUP($A250,[7]Feuil4!$A$23:$L$137,10,FALSE),0)</f>
        <v>0</v>
      </c>
      <c r="L250" s="19">
        <f>IFERROR(VLOOKUP($A250,[7]Feuil4!$A$23:$L$137,9,FALSE),0)</f>
        <v>0</v>
      </c>
      <c r="M250" s="19">
        <f>IFERROR(VLOOKUP($A250,[7]Feuil4!$A$23:$L$137,4,FALSE),0)</f>
        <v>0</v>
      </c>
      <c r="N250" s="19">
        <f>IFERROR(VLOOKUP($A250,[7]Feuil4!$A$23:$L$81,3,FALSE),0)</f>
        <v>0</v>
      </c>
      <c r="O250" s="19">
        <f>IFERROR(VLOOKUP($A250,[7]Feuil4!$A$23:$L$137,2,FALSE),0)</f>
        <v>0</v>
      </c>
      <c r="P250" s="19">
        <f>IFERROR(VLOOKUP($A250,[7]Feuil4!$A$23:$L$81,7,FALSE),0)</f>
        <v>0</v>
      </c>
      <c r="Q250" s="19">
        <f>IFERROR(VLOOKUP($A250,[7]Feuil4!$A$23:$L$137,8,FALSE),0)</f>
        <v>0</v>
      </c>
      <c r="R250" s="19">
        <f>IFERROR(VLOOKUP($A250,[7]Feuil4!$A$23:$L$137,6,FALSE),0)</f>
        <v>0</v>
      </c>
      <c r="S250" s="19">
        <f>IFERROR(VLOOKUP($A250,[7]Feuil4!$A$23:$L$137,5,FALSE),0)</f>
        <v>0</v>
      </c>
      <c r="T250" s="19">
        <v>0</v>
      </c>
      <c r="U250" s="19">
        <f>IFERROR(VLOOKUP(B250,'[8]C1-2017'!$B$1:$Q$475,14,FALSE),0)</f>
        <v>0</v>
      </c>
      <c r="V250" s="19">
        <f>IFERROR(VLOOKUP(A250,'[9]TOTAL M10 par région'!$A$1:$J$375,8,FALSE),0)</f>
        <v>8882.7000000000044</v>
      </c>
      <c r="W250" s="19">
        <f>IFERROR(VLOOKUP(A250,'[10]TOTAL M11M12 par région'!$A$1:$J$479,10,FALSE),0)</f>
        <v>14276.050001450745</v>
      </c>
      <c r="X250" s="19">
        <f>IFERROR(VLOOKUP(B250,[11]Feuil1!$A$1:$G$24,7,FALSE),0)</f>
        <v>0</v>
      </c>
      <c r="Y250" s="19"/>
      <c r="Z250" s="19">
        <f>IFERROR(VLOOKUP(A250,'[12]avec LE'!$A$1:$F$22,6,FALSE),0)</f>
        <v>0</v>
      </c>
      <c r="AA250" s="19">
        <f>IFERROR(VLOOKUP(B250,[13]total!$E$20:$F$40,2,FALSE),0)</f>
        <v>0</v>
      </c>
      <c r="AB250" s="19"/>
      <c r="AC250" s="24">
        <f t="shared" si="3"/>
        <v>23158.75000145075</v>
      </c>
    </row>
    <row r="251" spans="1:29" ht="15" hidden="1" customHeight="1" x14ac:dyDescent="0.25">
      <c r="A251" s="2" t="s">
        <v>519</v>
      </c>
      <c r="B251" s="2" t="s">
        <v>520</v>
      </c>
      <c r="C251" s="2" t="s">
        <v>31</v>
      </c>
      <c r="D251" s="2" t="s">
        <v>1086</v>
      </c>
      <c r="E251" s="19">
        <f>IFERROR(VLOOKUP(A251,[1]Montants!$A$1:$W$248,21,FALSE),0)</f>
        <v>0</v>
      </c>
      <c r="F251" s="19">
        <f>IFERROR(VLOOKUP(A251,[2]Feuil1!$A$1:$I$47,8,FALSE),0)</f>
        <v>0</v>
      </c>
      <c r="G251" s="19">
        <f>IFERROR(VLOOKUP(A251,[3]Feuil1!$A$1:$G$47,6,FALSE),0)</f>
        <v>0</v>
      </c>
      <c r="H251" s="19">
        <f>IFERROR(VLOOKUP(B251,[4]Feuil6!$A$23:$B$73,2,FALSE),0)</f>
        <v>0</v>
      </c>
      <c r="I251" s="19">
        <f>IFERROR(VLOOKUP(A251,[5]Feuil1!$A$1:$F$9,5,FALSE),0)</f>
        <v>0</v>
      </c>
      <c r="J251" s="19">
        <f>IFERROR(VLOOKUP(A251,'[6]CRB-ES'!$A$1:$V$382,19,FALSE),0)</f>
        <v>0</v>
      </c>
      <c r="K251" s="19">
        <f>IFERROR(VLOOKUP($A251,[7]Feuil4!$A$23:$L$137,10,FALSE),0)</f>
        <v>0</v>
      </c>
      <c r="L251" s="19">
        <f>IFERROR(VLOOKUP($A251,[7]Feuil4!$A$23:$L$137,9,FALSE),0)</f>
        <v>0</v>
      </c>
      <c r="M251" s="19">
        <f>IFERROR(VLOOKUP($A251,[7]Feuil4!$A$23:$L$137,4,FALSE),0)</f>
        <v>0</v>
      </c>
      <c r="N251" s="19">
        <f>IFERROR(VLOOKUP($A251,[7]Feuil4!$A$23:$L$81,3,FALSE),0)</f>
        <v>0</v>
      </c>
      <c r="O251" s="19">
        <f>IFERROR(VLOOKUP($A251,[7]Feuil4!$A$23:$L$137,2,FALSE),0)</f>
        <v>0</v>
      </c>
      <c r="P251" s="19">
        <f>IFERROR(VLOOKUP($A251,[7]Feuil4!$A$23:$L$81,7,FALSE),0)</f>
        <v>0</v>
      </c>
      <c r="Q251" s="19">
        <f>IFERROR(VLOOKUP($A251,[7]Feuil4!$A$23:$L$137,8,FALSE),0)</f>
        <v>0</v>
      </c>
      <c r="R251" s="19">
        <f>IFERROR(VLOOKUP($A251,[7]Feuil4!$A$23:$L$137,6,FALSE),0)</f>
        <v>0</v>
      </c>
      <c r="S251" s="19">
        <f>IFERROR(VLOOKUP($A251,[7]Feuil4!$A$23:$L$137,5,FALSE),0)</f>
        <v>0</v>
      </c>
      <c r="T251" s="19">
        <v>0</v>
      </c>
      <c r="U251" s="19">
        <f>IFERROR(VLOOKUP(B251,'[8]C1-2017'!$B$1:$Q$475,14,FALSE),0)</f>
        <v>0</v>
      </c>
      <c r="V251" s="19">
        <f>IFERROR(VLOOKUP(A251,'[9]TOTAL M10 par région'!$A$1:$J$375,8,FALSE),0)</f>
        <v>0</v>
      </c>
      <c r="W251" s="19">
        <f>IFERROR(VLOOKUP(A251,'[10]TOTAL M11M12 par région'!$A$1:$J$479,10,FALSE),0)</f>
        <v>0</v>
      </c>
      <c r="X251" s="19">
        <f>IFERROR(VLOOKUP(B251,[11]Feuil1!$A$1:$G$24,7,FALSE),0)</f>
        <v>0</v>
      </c>
      <c r="Y251" s="19"/>
      <c r="Z251" s="19">
        <f>IFERROR(VLOOKUP(A251,'[12]avec LE'!$A$1:$F$22,6,FALSE),0)</f>
        <v>0</v>
      </c>
      <c r="AA251" s="19">
        <f>IFERROR(VLOOKUP(B251,[13]total!$E$20:$F$40,2,FALSE),0)</f>
        <v>0</v>
      </c>
      <c r="AB251" s="19"/>
      <c r="AC251" s="24">
        <f t="shared" si="3"/>
        <v>0</v>
      </c>
    </row>
    <row r="252" spans="1:29" x14ac:dyDescent="0.25">
      <c r="A252" s="2" t="s">
        <v>525</v>
      </c>
      <c r="B252" s="2" t="s">
        <v>526</v>
      </c>
      <c r="C252" s="2" t="s">
        <v>31</v>
      </c>
      <c r="D252" s="2" t="s">
        <v>1086</v>
      </c>
      <c r="E252" s="19">
        <f>IFERROR(VLOOKUP(A252,[1]Montants!$A$1:$W$248,21,FALSE),0)</f>
        <v>2572641.5321428222</v>
      </c>
      <c r="F252" s="19">
        <f>IFERROR(VLOOKUP(A252,[2]Feuil1!$A$1:$I$47,8,FALSE),0)</f>
        <v>0</v>
      </c>
      <c r="G252" s="19">
        <f>IFERROR(VLOOKUP(A252,[3]Feuil1!$A$1:$G$47,6,FALSE),0)</f>
        <v>0</v>
      </c>
      <c r="H252" s="19">
        <f>IFERROR(VLOOKUP(B252,[4]Feuil6!$A$23:$B$73,2,FALSE),0)</f>
        <v>0</v>
      </c>
      <c r="I252" s="19">
        <f>IFERROR(VLOOKUP(A252,[5]Feuil1!$A$1:$F$9,5,FALSE),0)</f>
        <v>0</v>
      </c>
      <c r="J252" s="19">
        <f>IFERROR(VLOOKUP(A252,'[6]CRB-ES'!$A$1:$V$382,19,FALSE),0)</f>
        <v>0</v>
      </c>
      <c r="K252" s="19">
        <f>IFERROR(VLOOKUP($A252,[7]Feuil4!$A$23:$L$137,10,FALSE),0)</f>
        <v>0</v>
      </c>
      <c r="L252" s="19">
        <f>IFERROR(VLOOKUP($A252,[7]Feuil4!$A$23:$L$137,9,FALSE),0)</f>
        <v>0</v>
      </c>
      <c r="M252" s="19">
        <f>IFERROR(VLOOKUP($A252,[7]Feuil4!$A$23:$L$137,4,FALSE),0)</f>
        <v>0</v>
      </c>
      <c r="N252" s="19">
        <f>IFERROR(VLOOKUP($A252,[7]Feuil4!$A$23:$L$81,3,FALSE),0)</f>
        <v>0</v>
      </c>
      <c r="O252" s="19">
        <f>IFERROR(VLOOKUP($A252,[7]Feuil4!$A$23:$L$137,2,FALSE),0)</f>
        <v>0</v>
      </c>
      <c r="P252" s="19">
        <f>IFERROR(VLOOKUP($A252,[7]Feuil4!$A$23:$L$81,7,FALSE),0)</f>
        <v>0</v>
      </c>
      <c r="Q252" s="19">
        <f>IFERROR(VLOOKUP($A252,[7]Feuil4!$A$23:$L$137,8,FALSE),0)</f>
        <v>0</v>
      </c>
      <c r="R252" s="19">
        <f>IFERROR(VLOOKUP($A252,[7]Feuil4!$A$23:$L$137,6,FALSE),0)</f>
        <v>0</v>
      </c>
      <c r="S252" s="19">
        <f>IFERROR(VLOOKUP($A252,[7]Feuil4!$A$23:$L$137,5,FALSE),0)</f>
        <v>0</v>
      </c>
      <c r="T252" s="19">
        <v>0</v>
      </c>
      <c r="U252" s="19">
        <f>IFERROR(VLOOKUP(B252,'[8]C1-2017'!$B$1:$Q$475,14,FALSE),0)</f>
        <v>122383.13321876954</v>
      </c>
      <c r="V252" s="19">
        <f>IFERROR(VLOOKUP(A252,'[9]TOTAL M10 par région'!$A$1:$J$375,8,FALSE),0)</f>
        <v>54386.639999999956</v>
      </c>
      <c r="W252" s="19">
        <f>IFERROR(VLOOKUP(A252,'[10]TOTAL M11M12 par région'!$A$1:$J$479,10,FALSE),0)</f>
        <v>95421.820702429453</v>
      </c>
      <c r="X252" s="19">
        <f>IFERROR(VLOOKUP(B252,[11]Feuil1!$A$1:$G$24,7,FALSE),0)</f>
        <v>0</v>
      </c>
      <c r="Y252" s="19"/>
      <c r="Z252" s="19">
        <f>IFERROR(VLOOKUP(A252,'[12]avec LE'!$A$1:$F$22,6,FALSE),0)</f>
        <v>0</v>
      </c>
      <c r="AA252" s="19">
        <f>IFERROR(VLOOKUP(B252,[13]total!$E$20:$F$40,2,FALSE),0)</f>
        <v>0</v>
      </c>
      <c r="AB252" s="19"/>
      <c r="AC252" s="24">
        <f t="shared" si="3"/>
        <v>2844833.1260640211</v>
      </c>
    </row>
    <row r="253" spans="1:29" x14ac:dyDescent="0.25">
      <c r="A253" s="27" t="s">
        <v>903</v>
      </c>
      <c r="B253" s="2" t="s">
        <v>904</v>
      </c>
      <c r="C253" s="2" t="s">
        <v>31</v>
      </c>
      <c r="D253" s="2" t="s">
        <v>1086</v>
      </c>
      <c r="E253" s="19">
        <f>IFERROR(VLOOKUP(A253,[1]Montants!$A$1:$W$248,21,FALSE),0)</f>
        <v>0</v>
      </c>
      <c r="F253" s="19">
        <f>IFERROR(VLOOKUP(A253,[2]Feuil1!$A$1:$I$47,8,FALSE),0)</f>
        <v>0</v>
      </c>
      <c r="G253" s="19">
        <f>IFERROR(VLOOKUP(A253,[3]Feuil1!$A$1:$G$47,6,FALSE),0)</f>
        <v>0</v>
      </c>
      <c r="H253" s="19">
        <f>IFERROR(VLOOKUP(B253,[4]Feuil6!$A$23:$B$73,2,FALSE),0)</f>
        <v>0</v>
      </c>
      <c r="I253" s="19">
        <f>IFERROR(VLOOKUP(A253,[5]Feuil1!$A$1:$F$9,5,FALSE),0)</f>
        <v>0</v>
      </c>
      <c r="J253" s="19">
        <f>IFERROR(VLOOKUP(A253,'[6]CRB-ES'!$A$1:$V$382,19,FALSE),0)</f>
        <v>0</v>
      </c>
      <c r="K253" s="19">
        <f>IFERROR(VLOOKUP($A253,[7]Feuil4!$A$23:$L$137,10,FALSE),0)</f>
        <v>0</v>
      </c>
      <c r="L253" s="19">
        <f>IFERROR(VLOOKUP($A253,[7]Feuil4!$A$23:$L$137,9,FALSE),0)</f>
        <v>0</v>
      </c>
      <c r="M253" s="19">
        <f>IFERROR(VLOOKUP($A253,[7]Feuil4!$A$23:$L$137,4,FALSE),0)</f>
        <v>0</v>
      </c>
      <c r="N253" s="19">
        <f>IFERROR(VLOOKUP($A253,[7]Feuil4!$A$23:$L$81,3,FALSE),0)</f>
        <v>0</v>
      </c>
      <c r="O253" s="19">
        <f>IFERROR(VLOOKUP($A253,[7]Feuil4!$A$23:$L$137,2,FALSE),0)</f>
        <v>0</v>
      </c>
      <c r="P253" s="19">
        <f>IFERROR(VLOOKUP($A253,[7]Feuil4!$A$23:$L$81,7,FALSE),0)</f>
        <v>0</v>
      </c>
      <c r="Q253" s="19">
        <f>IFERROR(VLOOKUP($A253,[7]Feuil4!$A$23:$L$137,8,FALSE),0)</f>
        <v>0</v>
      </c>
      <c r="R253" s="19">
        <f>IFERROR(VLOOKUP($A253,[7]Feuil4!$A$23:$L$137,6,FALSE),0)</f>
        <v>0</v>
      </c>
      <c r="S253" s="19">
        <f>IFERROR(VLOOKUP($A253,[7]Feuil4!$A$23:$L$137,5,FALSE),0)</f>
        <v>0</v>
      </c>
      <c r="T253" s="19">
        <v>0</v>
      </c>
      <c r="U253" s="19">
        <f>IFERROR(VLOOKUP(B253,'[8]C1-2017'!$B$1:$Q$475,14,FALSE),0)</f>
        <v>0</v>
      </c>
      <c r="V253" s="19">
        <f>IFERROR(VLOOKUP(A253,'[9]TOTAL M10 par région'!$A$1:$J$375,8,FALSE),0)</f>
        <v>9311.6810000000005</v>
      </c>
      <c r="W253" s="19">
        <f>IFERROR(VLOOKUP(A253,'[10]TOTAL M11M12 par région'!$A$1:$J$479,10,FALSE),0)</f>
        <v>13537.920054306633</v>
      </c>
      <c r="X253" s="19">
        <f>IFERROR(VLOOKUP(B253,[11]Feuil1!$A$1:$G$24,7,FALSE),0)</f>
        <v>0</v>
      </c>
      <c r="Y253" s="19"/>
      <c r="Z253" s="19">
        <f>IFERROR(VLOOKUP(A253,'[12]avec LE'!$A$1:$F$22,6,FALSE),0)</f>
        <v>0</v>
      </c>
      <c r="AA253" s="19">
        <f>IFERROR(VLOOKUP(B253,[13]total!$E$20:$F$40,2,FALSE),0)</f>
        <v>0</v>
      </c>
      <c r="AB253" s="19"/>
      <c r="AC253" s="24">
        <f t="shared" si="3"/>
        <v>22849.601054306633</v>
      </c>
    </row>
    <row r="254" spans="1:29" x14ac:dyDescent="0.25">
      <c r="A254" s="2" t="s">
        <v>527</v>
      </c>
      <c r="B254" s="2" t="s">
        <v>528</v>
      </c>
      <c r="C254" s="2" t="s">
        <v>31</v>
      </c>
      <c r="D254" s="2" t="s">
        <v>1086</v>
      </c>
      <c r="E254" s="19">
        <f>IFERROR(VLOOKUP(A254,[1]Montants!$A$1:$W$248,21,FALSE),0)</f>
        <v>2305385.1075044237</v>
      </c>
      <c r="F254" s="19">
        <f>IFERROR(VLOOKUP(A254,[2]Feuil1!$A$1:$I$47,8,FALSE),0)</f>
        <v>0</v>
      </c>
      <c r="G254" s="19">
        <f>IFERROR(VLOOKUP(A254,[3]Feuil1!$A$1:$G$47,6,FALSE),0)</f>
        <v>0</v>
      </c>
      <c r="H254" s="19">
        <f>IFERROR(VLOOKUP(B254,[4]Feuil6!$A$23:$B$73,2,FALSE),0)</f>
        <v>0</v>
      </c>
      <c r="I254" s="19">
        <f>IFERROR(VLOOKUP(A254,[5]Feuil1!$A$1:$F$9,5,FALSE),0)</f>
        <v>0</v>
      </c>
      <c r="J254" s="19">
        <f>IFERROR(VLOOKUP(A254,'[6]CRB-ES'!$A$1:$V$382,19,FALSE),0)</f>
        <v>0</v>
      </c>
      <c r="K254" s="19">
        <f>IFERROR(VLOOKUP($A254,[7]Feuil4!$A$23:$L$137,10,FALSE),0)</f>
        <v>0</v>
      </c>
      <c r="L254" s="19">
        <f>IFERROR(VLOOKUP($A254,[7]Feuil4!$A$23:$L$137,9,FALSE),0)</f>
        <v>0</v>
      </c>
      <c r="M254" s="19">
        <f>IFERROR(VLOOKUP($A254,[7]Feuil4!$A$23:$L$137,4,FALSE),0)</f>
        <v>0</v>
      </c>
      <c r="N254" s="19">
        <f>IFERROR(VLOOKUP($A254,[7]Feuil4!$A$23:$L$81,3,FALSE),0)</f>
        <v>0</v>
      </c>
      <c r="O254" s="19">
        <f>IFERROR(VLOOKUP($A254,[7]Feuil4!$A$23:$L$137,2,FALSE),0)</f>
        <v>0</v>
      </c>
      <c r="P254" s="19">
        <f>IFERROR(VLOOKUP($A254,[7]Feuil4!$A$23:$L$81,7,FALSE),0)</f>
        <v>0</v>
      </c>
      <c r="Q254" s="19">
        <f>IFERROR(VLOOKUP($A254,[7]Feuil4!$A$23:$L$137,8,FALSE),0)</f>
        <v>0</v>
      </c>
      <c r="R254" s="19">
        <f>IFERROR(VLOOKUP($A254,[7]Feuil4!$A$23:$L$137,6,FALSE),0)</f>
        <v>0</v>
      </c>
      <c r="S254" s="19">
        <f>IFERROR(VLOOKUP($A254,[7]Feuil4!$A$23:$L$137,5,FALSE),0)</f>
        <v>0</v>
      </c>
      <c r="T254" s="19">
        <v>0</v>
      </c>
      <c r="U254" s="19">
        <f>IFERROR(VLOOKUP(B254,'[8]C1-2017'!$B$1:$Q$475,14,FALSE),0)</f>
        <v>311980.87331381807</v>
      </c>
      <c r="V254" s="19">
        <f>IFERROR(VLOOKUP(A254,'[9]TOTAL M10 par région'!$A$1:$J$375,8,FALSE),0)</f>
        <v>141360.75999999989</v>
      </c>
      <c r="W254" s="19">
        <f>IFERROR(VLOOKUP(A254,'[10]TOTAL M11M12 par région'!$A$1:$J$479,10,FALSE),0)</f>
        <v>270485.62482633768</v>
      </c>
      <c r="X254" s="19">
        <f>IFERROR(VLOOKUP(B254,[11]Feuil1!$A$1:$G$24,7,FALSE),0)</f>
        <v>0</v>
      </c>
      <c r="Y254" s="19"/>
      <c r="Z254" s="19">
        <f>IFERROR(VLOOKUP(A254,'[12]avec LE'!$A$1:$F$22,6,FALSE),0)</f>
        <v>0</v>
      </c>
      <c r="AA254" s="19">
        <f>IFERROR(VLOOKUP(B254,[13]total!$E$20:$F$40,2,FALSE),0)</f>
        <v>0</v>
      </c>
      <c r="AB254" s="19"/>
      <c r="AC254" s="24">
        <f t="shared" si="3"/>
        <v>3029212.3656445793</v>
      </c>
    </row>
    <row r="255" spans="1:29" x14ac:dyDescent="0.25">
      <c r="A255" s="39" t="s">
        <v>1225</v>
      </c>
      <c r="B255" s="2" t="s">
        <v>1226</v>
      </c>
      <c r="C255" s="2" t="s">
        <v>85</v>
      </c>
      <c r="D255" s="2" t="s">
        <v>1086</v>
      </c>
      <c r="E255" s="19">
        <f>IFERROR(VLOOKUP(A255,[1]Montants!$A$1:$W$248,21,FALSE),0)</f>
        <v>0</v>
      </c>
      <c r="F255" s="19">
        <f>IFERROR(VLOOKUP(A255,[2]Feuil1!$A$1:$I$47,8,FALSE),0)</f>
        <v>0</v>
      </c>
      <c r="G255" s="19">
        <f>IFERROR(VLOOKUP(A255,[3]Feuil1!$A$1:$G$47,6,FALSE),0)</f>
        <v>0</v>
      </c>
      <c r="H255" s="19">
        <f>IFERROR(VLOOKUP(B255,[4]Feuil6!$A$23:$B$73,2,FALSE),0)</f>
        <v>0</v>
      </c>
      <c r="I255" s="19">
        <f>IFERROR(VLOOKUP(A255,[5]Feuil1!$A$1:$F$9,5,FALSE),0)</f>
        <v>0</v>
      </c>
      <c r="J255" s="19">
        <f>IFERROR(VLOOKUP(A255,'[6]CRB-ES'!$A$1:$V$382,19,FALSE),0)</f>
        <v>0</v>
      </c>
      <c r="K255" s="19">
        <f>IFERROR(VLOOKUP($A255,[7]Feuil4!$A$23:$L$137,10,FALSE),0)</f>
        <v>0</v>
      </c>
      <c r="L255" s="19">
        <f>IFERROR(VLOOKUP($A255,[7]Feuil4!$A$23:$L$137,9,FALSE),0)</f>
        <v>0</v>
      </c>
      <c r="M255" s="19">
        <f>IFERROR(VLOOKUP($A255,[7]Feuil4!$A$23:$L$137,4,FALSE),0)</f>
        <v>0</v>
      </c>
      <c r="N255" s="19">
        <f>IFERROR(VLOOKUP($A255,[7]Feuil4!$A$23:$L$81,3,FALSE),0)</f>
        <v>0</v>
      </c>
      <c r="O255" s="19">
        <f>IFERROR(VLOOKUP($A255,[7]Feuil4!$A$23:$L$137,2,FALSE),0)</f>
        <v>0</v>
      </c>
      <c r="P255" s="19">
        <f>IFERROR(VLOOKUP($A255,[7]Feuil4!$A$23:$L$81,7,FALSE),0)</f>
        <v>0</v>
      </c>
      <c r="Q255" s="19">
        <f>IFERROR(VLOOKUP($A255,[7]Feuil4!$A$23:$L$137,8,FALSE),0)</f>
        <v>0</v>
      </c>
      <c r="R255" s="19">
        <f>IFERROR(VLOOKUP($A255,[7]Feuil4!$A$23:$L$137,6,FALSE),0)</f>
        <v>0</v>
      </c>
      <c r="S255" s="19">
        <f>IFERROR(VLOOKUP($A255,[7]Feuil4!$A$23:$L$137,5,FALSE),0)</f>
        <v>0</v>
      </c>
      <c r="T255" s="19">
        <v>0</v>
      </c>
      <c r="U255" s="19">
        <f>IFERROR(VLOOKUP(B255,'[8]C1-2017'!$B$1:$Q$475,14,FALSE),0)</f>
        <v>6010.875</v>
      </c>
      <c r="V255" s="19">
        <f>IFERROR(VLOOKUP(A255,'[9]TOTAL M10 par région'!$A$1:$J$375,8,FALSE),0)</f>
        <v>0</v>
      </c>
      <c r="W255" s="19">
        <f>IFERROR(VLOOKUP(A255,'[10]TOTAL M11M12 par région'!$A$1:$J$479,10,FALSE),0)</f>
        <v>0</v>
      </c>
      <c r="X255" s="19">
        <f>IFERROR(VLOOKUP(B255,[11]Feuil1!$A$1:$G$24,7,FALSE),0)</f>
        <v>0</v>
      </c>
      <c r="Y255" s="19"/>
      <c r="Z255" s="19">
        <f>IFERROR(VLOOKUP(A255,'[12]avec LE'!$A$1:$F$22,6,FALSE),0)</f>
        <v>0</v>
      </c>
      <c r="AA255" s="19">
        <f>IFERROR(VLOOKUP(B255,[13]total!$E$20:$F$40,2,FALSE),0)</f>
        <v>0</v>
      </c>
      <c r="AB255" s="19"/>
      <c r="AC255" s="24">
        <f t="shared" si="3"/>
        <v>6010.875</v>
      </c>
    </row>
    <row r="256" spans="1:29" x14ac:dyDescent="0.25">
      <c r="A256" s="27" t="s">
        <v>523</v>
      </c>
      <c r="B256" s="2" t="s">
        <v>524</v>
      </c>
      <c r="C256" s="2" t="s">
        <v>31</v>
      </c>
      <c r="D256" s="2" t="s">
        <v>1086</v>
      </c>
      <c r="E256" s="19">
        <f>IFERROR(VLOOKUP(A256,[1]Montants!$A$1:$W$248,21,FALSE),0)</f>
        <v>1419341.963676702</v>
      </c>
      <c r="F256" s="19">
        <f>IFERROR(VLOOKUP(A256,[2]Feuil1!$A$1:$I$47,8,FALSE),0)</f>
        <v>0</v>
      </c>
      <c r="G256" s="19">
        <f>IFERROR(VLOOKUP(A256,[3]Feuil1!$A$1:$G$47,6,FALSE),0)</f>
        <v>0</v>
      </c>
      <c r="H256" s="19">
        <f>IFERROR(VLOOKUP(B256,[4]Feuil6!$A$23:$B$73,2,FALSE),0)</f>
        <v>0</v>
      </c>
      <c r="I256" s="19">
        <f>IFERROR(VLOOKUP(A256,[5]Feuil1!$A$1:$F$9,5,FALSE),0)</f>
        <v>0</v>
      </c>
      <c r="J256" s="19">
        <f>IFERROR(VLOOKUP(A256,'[6]CRB-ES'!$A$1:$V$382,19,FALSE),0)</f>
        <v>0</v>
      </c>
      <c r="K256" s="19">
        <f>IFERROR(VLOOKUP($A256,[7]Feuil4!$A$23:$L$137,10,FALSE),0)</f>
        <v>0</v>
      </c>
      <c r="L256" s="19">
        <f>IFERROR(VLOOKUP($A256,[7]Feuil4!$A$23:$L$137,9,FALSE),0)</f>
        <v>0</v>
      </c>
      <c r="M256" s="19">
        <f>IFERROR(VLOOKUP($A256,[7]Feuil4!$A$23:$L$137,4,FALSE),0)</f>
        <v>0</v>
      </c>
      <c r="N256" s="19">
        <f>IFERROR(VLOOKUP($A256,[7]Feuil4!$A$23:$L$81,3,FALSE),0)</f>
        <v>0</v>
      </c>
      <c r="O256" s="19">
        <f>IFERROR(VLOOKUP($A256,[7]Feuil4!$A$23:$L$137,2,FALSE),0)</f>
        <v>0</v>
      </c>
      <c r="P256" s="19">
        <f>IFERROR(VLOOKUP($A256,[7]Feuil4!$A$23:$L$81,7,FALSE),0)</f>
        <v>0</v>
      </c>
      <c r="Q256" s="19">
        <f>IFERROR(VLOOKUP($A256,[7]Feuil4!$A$23:$L$137,8,FALSE),0)</f>
        <v>0</v>
      </c>
      <c r="R256" s="19">
        <f>IFERROR(VLOOKUP($A256,[7]Feuil4!$A$23:$L$137,6,FALSE),0)</f>
        <v>0</v>
      </c>
      <c r="S256" s="19">
        <f>IFERROR(VLOOKUP($A256,[7]Feuil4!$A$23:$L$137,5,FALSE),0)</f>
        <v>0</v>
      </c>
      <c r="T256" s="19">
        <v>0</v>
      </c>
      <c r="U256" s="19">
        <f>IFERROR(VLOOKUP(B256,'[8]C1-2017'!$B$1:$Q$475,14,FALSE),0)</f>
        <v>299462.79645225452</v>
      </c>
      <c r="V256" s="19">
        <f>IFERROR(VLOOKUP(A256,'[9]TOTAL M10 par région'!$A$1:$J$375,8,FALSE),0)</f>
        <v>73631.382000000041</v>
      </c>
      <c r="W256" s="19">
        <f>IFERROR(VLOOKUP(A256,'[10]TOTAL M11M12 par région'!$A$1:$J$479,10,FALSE),0)</f>
        <v>105898.65813889852</v>
      </c>
      <c r="X256" s="19">
        <f>IFERROR(VLOOKUP(B256,[11]Feuil1!$A$1:$G$24,7,FALSE),0)</f>
        <v>0</v>
      </c>
      <c r="Y256" s="19"/>
      <c r="Z256" s="19">
        <f>IFERROR(VLOOKUP(A256,'[12]avec LE'!$A$1:$F$22,6,FALSE),0)</f>
        <v>0</v>
      </c>
      <c r="AA256" s="19">
        <f>IFERROR(VLOOKUP(B256,[13]total!$E$20:$F$40,2,FALSE),0)</f>
        <v>0</v>
      </c>
      <c r="AB256" s="19"/>
      <c r="AC256" s="24">
        <f t="shared" si="3"/>
        <v>1898334.8002678549</v>
      </c>
    </row>
    <row r="257" spans="1:29" x14ac:dyDescent="0.25">
      <c r="A257" s="38" t="s">
        <v>1227</v>
      </c>
      <c r="B257" t="s">
        <v>1310</v>
      </c>
      <c r="C257" s="2" t="s">
        <v>85</v>
      </c>
      <c r="D257" s="2" t="s">
        <v>1086</v>
      </c>
      <c r="E257" s="19">
        <f>IFERROR(VLOOKUP(A257,[1]Montants!$A$1:$W$248,21,FALSE),0)</f>
        <v>0</v>
      </c>
      <c r="F257" s="19">
        <f>IFERROR(VLOOKUP(A257,[2]Feuil1!$A$1:$I$47,8,FALSE),0)</f>
        <v>0</v>
      </c>
      <c r="G257" s="19">
        <f>IFERROR(VLOOKUP(A257,[3]Feuil1!$A$1:$G$47,6,FALSE),0)</f>
        <v>0</v>
      </c>
      <c r="H257" s="19">
        <f>IFERROR(VLOOKUP(B257,[4]Feuil6!$A$23:$B$73,2,FALSE),0)</f>
        <v>0</v>
      </c>
      <c r="I257" s="19">
        <f>IFERROR(VLOOKUP(A257,[5]Feuil1!$A$1:$F$9,5,FALSE),0)</f>
        <v>0</v>
      </c>
      <c r="J257" s="19">
        <f>IFERROR(VLOOKUP(A257,'[6]CRB-ES'!$A$1:$V$382,19,FALSE),0)</f>
        <v>0</v>
      </c>
      <c r="K257" s="19">
        <f>IFERROR(VLOOKUP($A257,[7]Feuil4!$A$23:$L$137,10,FALSE),0)</f>
        <v>0</v>
      </c>
      <c r="L257" s="19">
        <f>IFERROR(VLOOKUP($A257,[7]Feuil4!$A$23:$L$137,9,FALSE),0)</f>
        <v>0</v>
      </c>
      <c r="M257" s="19">
        <f>IFERROR(VLOOKUP($A257,[7]Feuil4!$A$23:$L$137,4,FALSE),0)</f>
        <v>0</v>
      </c>
      <c r="N257" s="19">
        <f>IFERROR(VLOOKUP($A257,[7]Feuil4!$A$23:$L$81,3,FALSE),0)</f>
        <v>0</v>
      </c>
      <c r="O257" s="19">
        <f>IFERROR(VLOOKUP($A257,[7]Feuil4!$A$23:$L$137,2,FALSE),0)</f>
        <v>0</v>
      </c>
      <c r="P257" s="19">
        <f>IFERROR(VLOOKUP($A257,[7]Feuil4!$A$23:$L$81,7,FALSE),0)</f>
        <v>0</v>
      </c>
      <c r="Q257" s="19">
        <f>IFERROR(VLOOKUP($A257,[7]Feuil4!$A$23:$L$137,8,FALSE),0)</f>
        <v>0</v>
      </c>
      <c r="R257" s="19">
        <f>IFERROR(VLOOKUP($A257,[7]Feuil4!$A$23:$L$137,6,FALSE),0)</f>
        <v>0</v>
      </c>
      <c r="S257" s="19">
        <f>IFERROR(VLOOKUP($A257,[7]Feuil4!$A$23:$L$137,5,FALSE),0)</f>
        <v>0</v>
      </c>
      <c r="T257" s="19">
        <v>0</v>
      </c>
      <c r="U257" s="19">
        <f>IFERROR(VLOOKUP(B257,'[8]C1-2017'!$B$1:$Q$475,14,FALSE),0)</f>
        <v>1849.5</v>
      </c>
      <c r="V257" s="19">
        <f>IFERROR(VLOOKUP(A257,'[9]TOTAL M10 par région'!$A$1:$J$375,8,FALSE),0)</f>
        <v>0</v>
      </c>
      <c r="W257" s="19">
        <f>IFERROR(VLOOKUP(A257,'[10]TOTAL M11M12 par région'!$A$1:$J$479,10,FALSE),0)</f>
        <v>0</v>
      </c>
      <c r="X257" s="19">
        <f>IFERROR(VLOOKUP(B257,[11]Feuil1!$A$1:$G$24,7,FALSE),0)</f>
        <v>0</v>
      </c>
      <c r="Y257" s="19"/>
      <c r="Z257" s="19">
        <f>IFERROR(VLOOKUP(A257,'[12]avec LE'!$A$1:$F$22,6,FALSE),0)</f>
        <v>0</v>
      </c>
      <c r="AA257" s="19">
        <f>IFERROR(VLOOKUP(B257,[13]total!$E$20:$F$40,2,FALSE),0)</f>
        <v>0</v>
      </c>
      <c r="AB257" s="19"/>
      <c r="AC257" s="24">
        <f t="shared" si="3"/>
        <v>1849.5</v>
      </c>
    </row>
    <row r="258" spans="1:29" x14ac:dyDescent="0.25">
      <c r="A258" s="27" t="s">
        <v>1102</v>
      </c>
      <c r="B258" s="2" t="s">
        <v>1139</v>
      </c>
      <c r="C258" s="2" t="s">
        <v>31</v>
      </c>
      <c r="D258" s="2" t="s">
        <v>1086</v>
      </c>
      <c r="E258" s="19">
        <f>IFERROR(VLOOKUP(A258,[1]Montants!$A$1:$W$248,21,FALSE),0)</f>
        <v>0</v>
      </c>
      <c r="F258" s="19">
        <f>IFERROR(VLOOKUP(A258,[2]Feuil1!$A$1:$I$47,8,FALSE),0)</f>
        <v>0</v>
      </c>
      <c r="G258" s="19">
        <f>IFERROR(VLOOKUP(A258,[3]Feuil1!$A$1:$G$47,6,FALSE),0)</f>
        <v>0</v>
      </c>
      <c r="H258" s="19">
        <f>IFERROR(VLOOKUP(B258,[4]Feuil6!$A$23:$B$73,2,FALSE),0)</f>
        <v>0</v>
      </c>
      <c r="I258" s="19">
        <f>IFERROR(VLOOKUP(A258,[5]Feuil1!$A$1:$F$9,5,FALSE),0)</f>
        <v>0</v>
      </c>
      <c r="J258" s="19">
        <f>IFERROR(VLOOKUP(A258,'[6]CRB-ES'!$A$1:$V$382,19,FALSE),0)</f>
        <v>0</v>
      </c>
      <c r="K258" s="19">
        <f>IFERROR(VLOOKUP($A258,[7]Feuil4!$A$23:$L$137,10,FALSE),0)</f>
        <v>0</v>
      </c>
      <c r="L258" s="19">
        <f>IFERROR(VLOOKUP($A258,[7]Feuil4!$A$23:$L$137,9,FALSE),0)</f>
        <v>0</v>
      </c>
      <c r="M258" s="19">
        <f>IFERROR(VLOOKUP($A258,[7]Feuil4!$A$23:$L$137,4,FALSE),0)</f>
        <v>0</v>
      </c>
      <c r="N258" s="19">
        <f>IFERROR(VLOOKUP($A258,[7]Feuil4!$A$23:$L$81,3,FALSE),0)</f>
        <v>0</v>
      </c>
      <c r="O258" s="19">
        <f>IFERROR(VLOOKUP($A258,[7]Feuil4!$A$23:$L$137,2,FALSE),0)</f>
        <v>0</v>
      </c>
      <c r="P258" s="19">
        <f>IFERROR(VLOOKUP($A258,[7]Feuil4!$A$23:$L$81,7,FALSE),0)</f>
        <v>0</v>
      </c>
      <c r="Q258" s="19">
        <f>IFERROR(VLOOKUP($A258,[7]Feuil4!$A$23:$L$137,8,FALSE),0)</f>
        <v>0</v>
      </c>
      <c r="R258" s="19">
        <f>IFERROR(VLOOKUP($A258,[7]Feuil4!$A$23:$L$137,6,FALSE),0)</f>
        <v>0</v>
      </c>
      <c r="S258" s="19">
        <f>IFERROR(VLOOKUP($A258,[7]Feuil4!$A$23:$L$137,5,FALSE),0)</f>
        <v>0</v>
      </c>
      <c r="T258" s="19">
        <v>0</v>
      </c>
      <c r="U258" s="19">
        <f>IFERROR(VLOOKUP(B258,'[8]C1-2017'!$B$1:$Q$475,14,FALSE),0)</f>
        <v>6841.5071081224623</v>
      </c>
      <c r="V258" s="19">
        <f>IFERROR(VLOOKUP(A258,'[9]TOTAL M10 par région'!$A$1:$J$375,8,FALSE),0)</f>
        <v>25315.710000000006</v>
      </c>
      <c r="W258" s="19">
        <f>IFERROR(VLOOKUP(A258,'[10]TOTAL M11M12 par région'!$A$1:$J$479,10,FALSE),0)</f>
        <v>42275.73726793519</v>
      </c>
      <c r="X258" s="19">
        <f>IFERROR(VLOOKUP(B258,[11]Feuil1!$A$1:$G$24,7,FALSE),0)</f>
        <v>0</v>
      </c>
      <c r="Y258" s="19"/>
      <c r="Z258" s="19">
        <f>IFERROR(VLOOKUP(A258,'[12]avec LE'!$A$1:$F$22,6,FALSE),0)</f>
        <v>0</v>
      </c>
      <c r="AA258" s="19">
        <f>IFERROR(VLOOKUP(B258,[13]total!$E$20:$F$40,2,FALSE),0)</f>
        <v>0</v>
      </c>
      <c r="AB258" s="19"/>
      <c r="AC258" s="24">
        <f t="shared" si="3"/>
        <v>74432.954376057663</v>
      </c>
    </row>
    <row r="259" spans="1:29" x14ac:dyDescent="0.25">
      <c r="A259" s="2" t="s">
        <v>517</v>
      </c>
      <c r="B259" s="2" t="s">
        <v>518</v>
      </c>
      <c r="C259" s="2" t="s">
        <v>31</v>
      </c>
      <c r="D259" s="2" t="s">
        <v>1086</v>
      </c>
      <c r="E259" s="19">
        <f>IFERROR(VLOOKUP(A259,[1]Montants!$A$1:$W$248,21,FALSE),0)</f>
        <v>0</v>
      </c>
      <c r="F259" s="19">
        <f>IFERROR(VLOOKUP(A259,[2]Feuil1!$A$1:$I$47,8,FALSE),0)</f>
        <v>0</v>
      </c>
      <c r="G259" s="19">
        <f>IFERROR(VLOOKUP(A259,[3]Feuil1!$A$1:$G$47,6,FALSE),0)</f>
        <v>0</v>
      </c>
      <c r="H259" s="19">
        <f>IFERROR(VLOOKUP(B259,[4]Feuil6!$A$23:$B$73,2,FALSE),0)</f>
        <v>0</v>
      </c>
      <c r="I259" s="19">
        <f>IFERROR(VLOOKUP(A259,[5]Feuil1!$A$1:$F$9,5,FALSE),0)</f>
        <v>0</v>
      </c>
      <c r="J259" s="19">
        <f>IFERROR(VLOOKUP(A259,'[6]CRB-ES'!$A$1:$V$382,19,FALSE),0)</f>
        <v>0</v>
      </c>
      <c r="K259" s="19">
        <f>IFERROR(VLOOKUP($A259,[7]Feuil4!$A$23:$L$137,10,FALSE),0)</f>
        <v>0</v>
      </c>
      <c r="L259" s="19">
        <f>IFERROR(VLOOKUP($A259,[7]Feuil4!$A$23:$L$137,9,FALSE),0)</f>
        <v>0</v>
      </c>
      <c r="M259" s="19">
        <f>IFERROR(VLOOKUP($A259,[7]Feuil4!$A$23:$L$137,4,FALSE),0)</f>
        <v>0</v>
      </c>
      <c r="N259" s="19">
        <f>IFERROR(VLOOKUP($A259,[7]Feuil4!$A$23:$L$81,3,FALSE),0)</f>
        <v>0</v>
      </c>
      <c r="O259" s="19">
        <f>IFERROR(VLOOKUP($A259,[7]Feuil4!$A$23:$L$137,2,FALSE),0)</f>
        <v>0</v>
      </c>
      <c r="P259" s="19">
        <f>IFERROR(VLOOKUP($A259,[7]Feuil4!$A$23:$L$81,7,FALSE),0)</f>
        <v>0</v>
      </c>
      <c r="Q259" s="19">
        <f>IFERROR(VLOOKUP($A259,[7]Feuil4!$A$23:$L$137,8,FALSE),0)</f>
        <v>0</v>
      </c>
      <c r="R259" s="19">
        <f>IFERROR(VLOOKUP($A259,[7]Feuil4!$A$23:$L$137,6,FALSE),0)</f>
        <v>0</v>
      </c>
      <c r="S259" s="19">
        <f>IFERROR(VLOOKUP($A259,[7]Feuil4!$A$23:$L$137,5,FALSE),0)</f>
        <v>0</v>
      </c>
      <c r="T259" s="19">
        <v>0</v>
      </c>
      <c r="U259" s="19">
        <f>IFERROR(VLOOKUP(B259,'[8]C1-2017'!$B$1:$Q$475,14,FALSE),0)</f>
        <v>999.26710446395941</v>
      </c>
      <c r="V259" s="19">
        <f>IFERROR(VLOOKUP(A259,'[9]TOTAL M10 par région'!$A$1:$J$375,8,FALSE),0)</f>
        <v>39865.06</v>
      </c>
      <c r="W259" s="19">
        <f>IFERROR(VLOOKUP(A259,'[10]TOTAL M11M12 par région'!$A$1:$J$479,10,FALSE),0)</f>
        <v>79368.178741314463</v>
      </c>
      <c r="X259" s="19">
        <f>IFERROR(VLOOKUP(B259,[11]Feuil1!$A$1:$G$24,7,FALSE),0)</f>
        <v>0</v>
      </c>
      <c r="Y259" s="19"/>
      <c r="Z259" s="19">
        <f>IFERROR(VLOOKUP(A259,'[12]avec LE'!$A$1:$F$22,6,FALSE),0)</f>
        <v>0</v>
      </c>
      <c r="AA259" s="19">
        <f>IFERROR(VLOOKUP(B259,[13]total!$E$20:$F$40,2,FALSE),0)</f>
        <v>0</v>
      </c>
      <c r="AB259" s="19"/>
      <c r="AC259" s="24">
        <f t="shared" ref="AC259:AC322" si="4">SUM(E259:AB259)</f>
        <v>120232.50584577842</v>
      </c>
    </row>
    <row r="260" spans="1:29" x14ac:dyDescent="0.25">
      <c r="A260" s="27" t="s">
        <v>513</v>
      </c>
      <c r="B260" s="2" t="s">
        <v>514</v>
      </c>
      <c r="C260" s="2" t="s">
        <v>31</v>
      </c>
      <c r="D260" s="2" t="s">
        <v>1086</v>
      </c>
      <c r="E260" s="19">
        <f>IFERROR(VLOOKUP(A260,[1]Montants!$A$1:$W$248,21,FALSE),0)</f>
        <v>0</v>
      </c>
      <c r="F260" s="19">
        <f>IFERROR(VLOOKUP(A260,[2]Feuil1!$A$1:$I$47,8,FALSE),0)</f>
        <v>0</v>
      </c>
      <c r="G260" s="19">
        <f>IFERROR(VLOOKUP(A260,[3]Feuil1!$A$1:$G$47,6,FALSE),0)</f>
        <v>0</v>
      </c>
      <c r="H260" s="19">
        <f>IFERROR(VLOOKUP(B260,[4]Feuil6!$A$23:$B$73,2,FALSE),0)</f>
        <v>0</v>
      </c>
      <c r="I260" s="19">
        <f>IFERROR(VLOOKUP(A260,[5]Feuil1!$A$1:$F$9,5,FALSE),0)</f>
        <v>0</v>
      </c>
      <c r="J260" s="19">
        <f>IFERROR(VLOOKUP(A260,'[6]CRB-ES'!$A$1:$V$382,19,FALSE),0)</f>
        <v>0</v>
      </c>
      <c r="K260" s="19">
        <f>IFERROR(VLOOKUP($A260,[7]Feuil4!$A$23:$L$137,10,FALSE),0)</f>
        <v>0</v>
      </c>
      <c r="L260" s="19">
        <f>IFERROR(VLOOKUP($A260,[7]Feuil4!$A$23:$L$137,9,FALSE),0)</f>
        <v>0</v>
      </c>
      <c r="M260" s="19">
        <f>IFERROR(VLOOKUP($A260,[7]Feuil4!$A$23:$L$137,4,FALSE),0)</f>
        <v>0</v>
      </c>
      <c r="N260" s="19">
        <f>IFERROR(VLOOKUP($A260,[7]Feuil4!$A$23:$L$81,3,FALSE),0)</f>
        <v>0</v>
      </c>
      <c r="O260" s="19">
        <f>IFERROR(VLOOKUP($A260,[7]Feuil4!$A$23:$L$137,2,FALSE),0)</f>
        <v>0</v>
      </c>
      <c r="P260" s="19">
        <f>IFERROR(VLOOKUP($A260,[7]Feuil4!$A$23:$L$81,7,FALSE),0)</f>
        <v>0</v>
      </c>
      <c r="Q260" s="19">
        <f>IFERROR(VLOOKUP($A260,[7]Feuil4!$A$23:$L$137,8,FALSE),0)</f>
        <v>0</v>
      </c>
      <c r="R260" s="19">
        <f>IFERROR(VLOOKUP($A260,[7]Feuil4!$A$23:$L$137,6,FALSE),0)</f>
        <v>0</v>
      </c>
      <c r="S260" s="19">
        <f>IFERROR(VLOOKUP($A260,[7]Feuil4!$A$23:$L$137,5,FALSE),0)</f>
        <v>0</v>
      </c>
      <c r="T260" s="19">
        <v>0</v>
      </c>
      <c r="U260" s="19">
        <f>IFERROR(VLOOKUP(B260,'[8]C1-2017'!$B$1:$Q$475,14,FALSE),0)</f>
        <v>72365.889798666874</v>
      </c>
      <c r="V260" s="19">
        <f>IFERROR(VLOOKUP(A260,'[9]TOTAL M10 par région'!$A$1:$J$375,8,FALSE),0)</f>
        <v>17576.420000000013</v>
      </c>
      <c r="W260" s="19">
        <f>IFERROR(VLOOKUP(A260,'[10]TOTAL M11M12 par région'!$A$1:$J$479,10,FALSE),0)</f>
        <v>32695.527314029416</v>
      </c>
      <c r="X260" s="19">
        <f>IFERROR(VLOOKUP(B260,[11]Feuil1!$A$1:$G$24,7,FALSE),0)</f>
        <v>0</v>
      </c>
      <c r="Y260" s="19"/>
      <c r="Z260" s="19">
        <f>IFERROR(VLOOKUP(A260,'[12]avec LE'!$A$1:$F$22,6,FALSE),0)</f>
        <v>0</v>
      </c>
      <c r="AA260" s="19">
        <f>IFERROR(VLOOKUP(B260,[13]total!$E$20:$F$40,2,FALSE),0)</f>
        <v>0</v>
      </c>
      <c r="AB260" s="19"/>
      <c r="AC260" s="24">
        <f t="shared" si="4"/>
        <v>122637.8371126963</v>
      </c>
    </row>
    <row r="261" spans="1:29" x14ac:dyDescent="0.25">
      <c r="A261" s="27" t="s">
        <v>1069</v>
      </c>
      <c r="B261" s="2" t="s">
        <v>1070</v>
      </c>
      <c r="C261" s="2" t="s">
        <v>85</v>
      </c>
      <c r="D261" s="2" t="s">
        <v>1086</v>
      </c>
      <c r="E261" s="19">
        <f>IFERROR(VLOOKUP(A261,[1]Montants!$A$1:$W$248,21,FALSE),0)</f>
        <v>0</v>
      </c>
      <c r="F261" s="19">
        <f>IFERROR(VLOOKUP(A261,[2]Feuil1!$A$1:$I$47,8,FALSE),0)</f>
        <v>0</v>
      </c>
      <c r="G261" s="19">
        <f>IFERROR(VLOOKUP(A261,[3]Feuil1!$A$1:$G$47,6,FALSE),0)</f>
        <v>0</v>
      </c>
      <c r="H261" s="19">
        <f>IFERROR(VLOOKUP(B261,[4]Feuil6!$A$23:$B$73,2,FALSE),0)</f>
        <v>0</v>
      </c>
      <c r="I261" s="19">
        <f>IFERROR(VLOOKUP(A261,[5]Feuil1!$A$1:$F$9,5,FALSE),0)</f>
        <v>0</v>
      </c>
      <c r="J261" s="19">
        <f>IFERROR(VLOOKUP(A261,'[6]CRB-ES'!$A$1:$V$382,19,FALSE),0)</f>
        <v>0</v>
      </c>
      <c r="K261" s="19">
        <f>IFERROR(VLOOKUP($A261,[7]Feuil4!$A$23:$L$137,10,FALSE),0)</f>
        <v>0</v>
      </c>
      <c r="L261" s="19">
        <f>IFERROR(VLOOKUP($A261,[7]Feuil4!$A$23:$L$137,9,FALSE),0)</f>
        <v>0</v>
      </c>
      <c r="M261" s="19">
        <f>IFERROR(VLOOKUP($A261,[7]Feuil4!$A$23:$L$137,4,FALSE),0)</f>
        <v>0</v>
      </c>
      <c r="N261" s="19">
        <f>IFERROR(VLOOKUP($A261,[7]Feuil4!$A$23:$L$81,3,FALSE),0)</f>
        <v>0</v>
      </c>
      <c r="O261" s="19">
        <f>IFERROR(VLOOKUP($A261,[7]Feuil4!$A$23:$L$137,2,FALSE),0)</f>
        <v>0</v>
      </c>
      <c r="P261" s="19">
        <f>IFERROR(VLOOKUP($A261,[7]Feuil4!$A$23:$L$81,7,FALSE),0)</f>
        <v>0</v>
      </c>
      <c r="Q261" s="19">
        <f>IFERROR(VLOOKUP($A261,[7]Feuil4!$A$23:$L$137,8,FALSE),0)</f>
        <v>0</v>
      </c>
      <c r="R261" s="19">
        <f>IFERROR(VLOOKUP($A261,[7]Feuil4!$A$23:$L$137,6,FALSE),0)</f>
        <v>0</v>
      </c>
      <c r="S261" s="19">
        <f>IFERROR(VLOOKUP($A261,[7]Feuil4!$A$23:$L$137,5,FALSE),0)</f>
        <v>0</v>
      </c>
      <c r="T261" s="19">
        <v>0</v>
      </c>
      <c r="U261" s="19">
        <f>IFERROR(VLOOKUP(B261,'[8]C1-2017'!$B$1:$Q$475,14,FALSE),0)</f>
        <v>0</v>
      </c>
      <c r="V261" s="19">
        <f>IFERROR(VLOOKUP(A261,'[9]TOTAL M10 par région'!$A$1:$J$375,8,FALSE),0)</f>
        <v>81795</v>
      </c>
      <c r="W261" s="19">
        <f>IFERROR(VLOOKUP(A261,'[10]TOTAL M11M12 par région'!$A$1:$J$479,10,FALSE),0)</f>
        <v>205402.48252160361</v>
      </c>
      <c r="X261" s="19">
        <f>IFERROR(VLOOKUP(B261,[11]Feuil1!$A$1:$G$24,7,FALSE),0)</f>
        <v>0</v>
      </c>
      <c r="Y261" s="19"/>
      <c r="Z261" s="19">
        <f>IFERROR(VLOOKUP(A261,'[12]avec LE'!$A$1:$F$22,6,FALSE),0)</f>
        <v>0</v>
      </c>
      <c r="AA261" s="19">
        <f>IFERROR(VLOOKUP(B261,[13]total!$E$20:$F$40,2,FALSE),0)</f>
        <v>0</v>
      </c>
      <c r="AB261" s="19"/>
      <c r="AC261" s="24">
        <f t="shared" si="4"/>
        <v>287197.48252160358</v>
      </c>
    </row>
    <row r="262" spans="1:29" x14ac:dyDescent="0.25">
      <c r="A262" s="27" t="s">
        <v>1015</v>
      </c>
      <c r="B262" s="2" t="s">
        <v>1016</v>
      </c>
      <c r="C262" s="28" t="s">
        <v>28</v>
      </c>
      <c r="D262" s="2" t="s">
        <v>1086</v>
      </c>
      <c r="E262" s="19">
        <f>IFERROR(VLOOKUP(A262,[1]Montants!$A$1:$W$248,21,FALSE),0)</f>
        <v>0</v>
      </c>
      <c r="F262" s="19">
        <f>IFERROR(VLOOKUP(A262,[2]Feuil1!$A$1:$I$47,8,FALSE),0)</f>
        <v>0</v>
      </c>
      <c r="G262" s="19">
        <f>IFERROR(VLOOKUP(A262,[3]Feuil1!$A$1:$G$47,6,FALSE),0)</f>
        <v>0</v>
      </c>
      <c r="H262" s="19">
        <f>IFERROR(VLOOKUP(B262,[4]Feuil6!$A$23:$B$73,2,FALSE),0)</f>
        <v>0</v>
      </c>
      <c r="I262" s="19">
        <f>IFERROR(VLOOKUP(A262,[5]Feuil1!$A$1:$F$9,5,FALSE),0)</f>
        <v>0</v>
      </c>
      <c r="J262" s="19">
        <f>IFERROR(VLOOKUP(A262,'[6]CRB-ES'!$A$1:$V$382,19,FALSE),0)</f>
        <v>0</v>
      </c>
      <c r="K262" s="19">
        <f>IFERROR(VLOOKUP($A262,[7]Feuil4!$A$23:$L$137,10,FALSE),0)</f>
        <v>0</v>
      </c>
      <c r="L262" s="19">
        <f>IFERROR(VLOOKUP($A262,[7]Feuil4!$A$23:$L$137,9,FALSE),0)</f>
        <v>0</v>
      </c>
      <c r="M262" s="19">
        <f>IFERROR(VLOOKUP($A262,[7]Feuil4!$A$23:$L$137,4,FALSE),0)</f>
        <v>0</v>
      </c>
      <c r="N262" s="19">
        <f>IFERROR(VLOOKUP($A262,[7]Feuil4!$A$23:$L$81,3,FALSE),0)</f>
        <v>0</v>
      </c>
      <c r="O262" s="19">
        <f>IFERROR(VLOOKUP($A262,[7]Feuil4!$A$23:$L$137,2,FALSE),0)</f>
        <v>0</v>
      </c>
      <c r="P262" s="19">
        <f>IFERROR(VLOOKUP($A262,[7]Feuil4!$A$23:$L$81,7,FALSE),0)</f>
        <v>0</v>
      </c>
      <c r="Q262" s="19">
        <f>IFERROR(VLOOKUP($A262,[7]Feuil4!$A$23:$L$137,8,FALSE),0)</f>
        <v>0</v>
      </c>
      <c r="R262" s="19">
        <f>IFERROR(VLOOKUP($A262,[7]Feuil4!$A$23:$L$137,6,FALSE),0)</f>
        <v>0</v>
      </c>
      <c r="S262" s="19">
        <f>IFERROR(VLOOKUP($A262,[7]Feuil4!$A$23:$L$137,5,FALSE),0)</f>
        <v>0</v>
      </c>
      <c r="T262" s="19">
        <v>0</v>
      </c>
      <c r="U262" s="19">
        <f>IFERROR(VLOOKUP(B262,'[8]C1-2017'!$B$1:$Q$475,14,FALSE),0)</f>
        <v>428.4</v>
      </c>
      <c r="V262" s="19">
        <f>IFERROR(VLOOKUP(A262,'[9]TOTAL M10 par région'!$A$1:$J$375,8,FALSE),0)</f>
        <v>65614.573000000091</v>
      </c>
      <c r="W262" s="19">
        <f>IFERROR(VLOOKUP(A262,'[10]TOTAL M11M12 par région'!$A$1:$J$479,10,FALSE),0)</f>
        <v>131401.51786613281</v>
      </c>
      <c r="X262" s="19">
        <f>IFERROR(VLOOKUP(B262,[11]Feuil1!$A$1:$G$24,7,FALSE),0)</f>
        <v>0</v>
      </c>
      <c r="Y262" s="19"/>
      <c r="Z262" s="19">
        <f>IFERROR(VLOOKUP(A262,'[12]avec LE'!$A$1:$F$22,6,FALSE),0)</f>
        <v>0</v>
      </c>
      <c r="AA262" s="19">
        <f>IFERROR(VLOOKUP(B262,[13]total!$E$20:$F$40,2,FALSE),0)</f>
        <v>0</v>
      </c>
      <c r="AB262" s="19"/>
      <c r="AC262" s="24">
        <f t="shared" si="4"/>
        <v>197444.4908661329</v>
      </c>
    </row>
    <row r="263" spans="1:29" x14ac:dyDescent="0.25">
      <c r="A263" s="27" t="s">
        <v>905</v>
      </c>
      <c r="B263" s="2" t="s">
        <v>906</v>
      </c>
      <c r="C263" s="2" t="s">
        <v>85</v>
      </c>
      <c r="D263" s="2" t="s">
        <v>1086</v>
      </c>
      <c r="E263" s="19">
        <f>IFERROR(VLOOKUP(A263,[1]Montants!$A$1:$W$248,21,FALSE),0)</f>
        <v>0</v>
      </c>
      <c r="F263" s="19">
        <f>IFERROR(VLOOKUP(A263,[2]Feuil1!$A$1:$I$47,8,FALSE),0)</f>
        <v>0</v>
      </c>
      <c r="G263" s="19">
        <f>IFERROR(VLOOKUP(A263,[3]Feuil1!$A$1:$G$47,6,FALSE),0)</f>
        <v>0</v>
      </c>
      <c r="H263" s="19">
        <f>IFERROR(VLOOKUP(B263,[4]Feuil6!$A$23:$B$73,2,FALSE),0)</f>
        <v>0</v>
      </c>
      <c r="I263" s="19">
        <f>IFERROR(VLOOKUP(A263,[5]Feuil1!$A$1:$F$9,5,FALSE),0)</f>
        <v>0</v>
      </c>
      <c r="J263" s="19">
        <f>IFERROR(VLOOKUP(A263,'[6]CRB-ES'!$A$1:$V$382,19,FALSE),0)</f>
        <v>0</v>
      </c>
      <c r="K263" s="19">
        <f>IFERROR(VLOOKUP($A263,[7]Feuil4!$A$23:$L$137,10,FALSE),0)</f>
        <v>0</v>
      </c>
      <c r="L263" s="19">
        <f>IFERROR(VLOOKUP($A263,[7]Feuil4!$A$23:$L$137,9,FALSE),0)</f>
        <v>0</v>
      </c>
      <c r="M263" s="19">
        <f>IFERROR(VLOOKUP($A263,[7]Feuil4!$A$23:$L$137,4,FALSE),0)</f>
        <v>0</v>
      </c>
      <c r="N263" s="19">
        <f>IFERROR(VLOOKUP($A263,[7]Feuil4!$A$23:$L$81,3,FALSE),0)</f>
        <v>0</v>
      </c>
      <c r="O263" s="19">
        <f>IFERROR(VLOOKUP($A263,[7]Feuil4!$A$23:$L$137,2,FALSE),0)</f>
        <v>0</v>
      </c>
      <c r="P263" s="19">
        <f>IFERROR(VLOOKUP($A263,[7]Feuil4!$A$23:$L$81,7,FALSE),0)</f>
        <v>0</v>
      </c>
      <c r="Q263" s="19">
        <f>IFERROR(VLOOKUP($A263,[7]Feuil4!$A$23:$L$137,8,FALSE),0)</f>
        <v>0</v>
      </c>
      <c r="R263" s="19">
        <f>IFERROR(VLOOKUP($A263,[7]Feuil4!$A$23:$L$137,6,FALSE),0)</f>
        <v>0</v>
      </c>
      <c r="S263" s="19">
        <f>IFERROR(VLOOKUP($A263,[7]Feuil4!$A$23:$L$137,5,FALSE),0)</f>
        <v>0</v>
      </c>
      <c r="T263" s="19">
        <v>0</v>
      </c>
      <c r="U263" s="19">
        <f>IFERROR(VLOOKUP(B263,'[8]C1-2017'!$B$1:$Q$475,14,FALSE),0)</f>
        <v>0</v>
      </c>
      <c r="V263" s="19">
        <f>IFERROR(VLOOKUP(A263,'[9]TOTAL M10 par région'!$A$1:$J$375,8,FALSE),0)</f>
        <v>29680.539999999979</v>
      </c>
      <c r="W263" s="19">
        <f>IFERROR(VLOOKUP(A263,'[10]TOTAL M11M12 par région'!$A$1:$J$479,10,FALSE),0)</f>
        <v>42750.798100878936</v>
      </c>
      <c r="X263" s="19">
        <f>IFERROR(VLOOKUP(B263,[11]Feuil1!$A$1:$G$24,7,FALSE),0)</f>
        <v>0</v>
      </c>
      <c r="Y263" s="19"/>
      <c r="Z263" s="19">
        <f>IFERROR(VLOOKUP(A263,'[12]avec LE'!$A$1:$F$22,6,FALSE),0)</f>
        <v>0</v>
      </c>
      <c r="AA263" s="19">
        <f>IFERROR(VLOOKUP(B263,[13]total!$E$20:$F$40,2,FALSE),0)</f>
        <v>0</v>
      </c>
      <c r="AB263" s="19"/>
      <c r="AC263" s="24">
        <f t="shared" si="4"/>
        <v>72431.338100878915</v>
      </c>
    </row>
    <row r="264" spans="1:29" x14ac:dyDescent="0.25">
      <c r="A264" s="27" t="s">
        <v>907</v>
      </c>
      <c r="B264" s="2" t="s">
        <v>908</v>
      </c>
      <c r="C264" s="2" t="s">
        <v>85</v>
      </c>
      <c r="D264" s="2" t="s">
        <v>1086</v>
      </c>
      <c r="E264" s="19">
        <f>IFERROR(VLOOKUP(A264,[1]Montants!$A$1:$W$248,21,FALSE),0)</f>
        <v>0</v>
      </c>
      <c r="F264" s="19">
        <f>IFERROR(VLOOKUP(A264,[2]Feuil1!$A$1:$I$47,8,FALSE),0)</f>
        <v>0</v>
      </c>
      <c r="G264" s="19">
        <f>IFERROR(VLOOKUP(A264,[3]Feuil1!$A$1:$G$47,6,FALSE),0)</f>
        <v>0</v>
      </c>
      <c r="H264" s="19">
        <f>IFERROR(VLOOKUP(B264,[4]Feuil6!$A$23:$B$73,2,FALSE),0)</f>
        <v>0</v>
      </c>
      <c r="I264" s="19">
        <f>IFERROR(VLOOKUP(A264,[5]Feuil1!$A$1:$F$9,5,FALSE),0)</f>
        <v>0</v>
      </c>
      <c r="J264" s="19">
        <f>IFERROR(VLOOKUP(A264,'[6]CRB-ES'!$A$1:$V$382,19,FALSE),0)</f>
        <v>0</v>
      </c>
      <c r="K264" s="19">
        <f>IFERROR(VLOOKUP($A264,[7]Feuil4!$A$23:$L$137,10,FALSE),0)</f>
        <v>0</v>
      </c>
      <c r="L264" s="19">
        <f>IFERROR(VLOOKUP($A264,[7]Feuil4!$A$23:$L$137,9,FALSE),0)</f>
        <v>0</v>
      </c>
      <c r="M264" s="19">
        <f>IFERROR(VLOOKUP($A264,[7]Feuil4!$A$23:$L$137,4,FALSE),0)</f>
        <v>0</v>
      </c>
      <c r="N264" s="19">
        <f>IFERROR(VLOOKUP($A264,[7]Feuil4!$A$23:$L$81,3,FALSE),0)</f>
        <v>0</v>
      </c>
      <c r="O264" s="19">
        <f>IFERROR(VLOOKUP($A264,[7]Feuil4!$A$23:$L$137,2,FALSE),0)</f>
        <v>0</v>
      </c>
      <c r="P264" s="19">
        <f>IFERROR(VLOOKUP($A264,[7]Feuil4!$A$23:$L$81,7,FALSE),0)</f>
        <v>0</v>
      </c>
      <c r="Q264" s="19">
        <f>IFERROR(VLOOKUP($A264,[7]Feuil4!$A$23:$L$137,8,FALSE),0)</f>
        <v>0</v>
      </c>
      <c r="R264" s="19">
        <f>IFERROR(VLOOKUP($A264,[7]Feuil4!$A$23:$L$137,6,FALSE),0)</f>
        <v>0</v>
      </c>
      <c r="S264" s="19">
        <f>IFERROR(VLOOKUP($A264,[7]Feuil4!$A$23:$L$137,5,FALSE),0)</f>
        <v>0</v>
      </c>
      <c r="T264" s="19">
        <v>0</v>
      </c>
      <c r="U264" s="19">
        <f>IFERROR(VLOOKUP(B264,'[8]C1-2017'!$B$1:$Q$475,14,FALSE),0)</f>
        <v>2774.25</v>
      </c>
      <c r="V264" s="19">
        <f>IFERROR(VLOOKUP(A264,'[9]TOTAL M10 par région'!$A$1:$J$375,8,FALSE),0)</f>
        <v>0</v>
      </c>
      <c r="W264" s="19">
        <f>IFERROR(VLOOKUP(A264,'[10]TOTAL M11M12 par région'!$A$1:$J$479,10,FALSE),0)</f>
        <v>0</v>
      </c>
      <c r="X264" s="19">
        <f>IFERROR(VLOOKUP(B264,[11]Feuil1!$A$1:$G$24,7,FALSE),0)</f>
        <v>0</v>
      </c>
      <c r="Y264" s="19"/>
      <c r="Z264" s="19">
        <f>IFERROR(VLOOKUP(A264,'[12]avec LE'!$A$1:$F$22,6,FALSE),0)</f>
        <v>0</v>
      </c>
      <c r="AA264" s="19">
        <f>IFERROR(VLOOKUP(B264,[13]total!$E$20:$F$40,2,FALSE),0)</f>
        <v>0</v>
      </c>
      <c r="AB264" s="19"/>
      <c r="AC264" s="24">
        <f t="shared" si="4"/>
        <v>2774.25</v>
      </c>
    </row>
    <row r="265" spans="1:29" x14ac:dyDescent="0.25">
      <c r="A265" s="27" t="s">
        <v>924</v>
      </c>
      <c r="B265" s="2" t="s">
        <v>1071</v>
      </c>
      <c r="C265" s="28" t="s">
        <v>28</v>
      </c>
      <c r="D265" s="2" t="s">
        <v>1086</v>
      </c>
      <c r="E265" s="19">
        <f>IFERROR(VLOOKUP(A265,[1]Montants!$A$1:$W$248,21,FALSE),0)</f>
        <v>0</v>
      </c>
      <c r="F265" s="19">
        <f>IFERROR(VLOOKUP(A265,[2]Feuil1!$A$1:$I$47,8,FALSE),0)</f>
        <v>0</v>
      </c>
      <c r="G265" s="19">
        <f>IFERROR(VLOOKUP(A265,[3]Feuil1!$A$1:$G$47,6,FALSE),0)</f>
        <v>0</v>
      </c>
      <c r="H265" s="19">
        <f>IFERROR(VLOOKUP(B265,[4]Feuil6!$A$23:$B$73,2,FALSE),0)</f>
        <v>0</v>
      </c>
      <c r="I265" s="19">
        <f>IFERROR(VLOOKUP(A265,[5]Feuil1!$A$1:$F$9,5,FALSE),0)</f>
        <v>0</v>
      </c>
      <c r="J265" s="19">
        <f>IFERROR(VLOOKUP(A265,'[6]CRB-ES'!$A$1:$V$382,19,FALSE),0)</f>
        <v>0</v>
      </c>
      <c r="K265" s="19">
        <f>IFERROR(VLOOKUP($A265,[7]Feuil4!$A$23:$L$137,10,FALSE),0)</f>
        <v>0</v>
      </c>
      <c r="L265" s="19">
        <f>IFERROR(VLOOKUP($A265,[7]Feuil4!$A$23:$L$137,9,FALSE),0)</f>
        <v>0</v>
      </c>
      <c r="M265" s="19">
        <f>IFERROR(VLOOKUP($A265,[7]Feuil4!$A$23:$L$137,4,FALSE),0)</f>
        <v>0</v>
      </c>
      <c r="N265" s="19">
        <f>IFERROR(VLOOKUP($A265,[7]Feuil4!$A$23:$L$81,3,FALSE),0)</f>
        <v>0</v>
      </c>
      <c r="O265" s="19">
        <f>IFERROR(VLOOKUP($A265,[7]Feuil4!$A$23:$L$137,2,FALSE),0)</f>
        <v>0</v>
      </c>
      <c r="P265" s="19">
        <f>IFERROR(VLOOKUP($A265,[7]Feuil4!$A$23:$L$81,7,FALSE),0)</f>
        <v>0</v>
      </c>
      <c r="Q265" s="19">
        <f>IFERROR(VLOOKUP($A265,[7]Feuil4!$A$23:$L$137,8,FALSE),0)</f>
        <v>0</v>
      </c>
      <c r="R265" s="19">
        <f>IFERROR(VLOOKUP($A265,[7]Feuil4!$A$23:$L$137,6,FALSE),0)</f>
        <v>0</v>
      </c>
      <c r="S265" s="19">
        <f>IFERROR(VLOOKUP($A265,[7]Feuil4!$A$23:$L$137,5,FALSE),0)</f>
        <v>0</v>
      </c>
      <c r="T265" s="19">
        <v>0</v>
      </c>
      <c r="U265" s="19">
        <f>IFERROR(VLOOKUP(B265,'[8]C1-2017'!$B$1:$Q$475,14,FALSE),0)</f>
        <v>0</v>
      </c>
      <c r="V265" s="19">
        <f>IFERROR(VLOOKUP(A265,'[9]TOTAL M10 par région'!$A$1:$J$375,8,FALSE),0)</f>
        <v>17563.22</v>
      </c>
      <c r="W265" s="19">
        <f>IFERROR(VLOOKUP(A265,'[10]TOTAL M11M12 par région'!$A$1:$J$479,10,FALSE),0)</f>
        <v>28121.306137192885</v>
      </c>
      <c r="X265" s="19">
        <f>IFERROR(VLOOKUP(B265,[11]Feuil1!$A$1:$G$24,7,FALSE),0)</f>
        <v>0</v>
      </c>
      <c r="Y265" s="19"/>
      <c r="Z265" s="19">
        <f>IFERROR(VLOOKUP(A265,'[12]avec LE'!$A$1:$F$22,6,FALSE),0)</f>
        <v>0</v>
      </c>
      <c r="AA265" s="19">
        <f>IFERROR(VLOOKUP(B265,[13]total!$E$20:$F$40,2,FALSE),0)</f>
        <v>0</v>
      </c>
      <c r="AB265" s="19"/>
      <c r="AC265" s="24">
        <f t="shared" si="4"/>
        <v>45684.526137192886</v>
      </c>
    </row>
    <row r="266" spans="1:29" ht="15" hidden="1" customHeight="1" x14ac:dyDescent="0.25">
      <c r="A266" s="38" t="s">
        <v>1228</v>
      </c>
      <c r="B266" s="2" t="s">
        <v>1140</v>
      </c>
      <c r="C266" s="2" t="s">
        <v>31</v>
      </c>
      <c r="D266" s="2" t="s">
        <v>1086</v>
      </c>
      <c r="E266" s="19">
        <f>IFERROR(VLOOKUP(A266,[1]Montants!$A$1:$W$248,21,FALSE),0)</f>
        <v>0</v>
      </c>
      <c r="F266" s="19">
        <f>IFERROR(VLOOKUP(A266,[2]Feuil1!$A$1:$I$47,8,FALSE),0)</f>
        <v>0</v>
      </c>
      <c r="G266" s="19">
        <f>IFERROR(VLOOKUP(A266,[3]Feuil1!$A$1:$G$47,6,FALSE),0)</f>
        <v>0</v>
      </c>
      <c r="H266" s="19">
        <f>IFERROR(VLOOKUP(B266,[4]Feuil6!$A$23:$B$73,2,FALSE),0)</f>
        <v>0</v>
      </c>
      <c r="I266" s="19">
        <f>IFERROR(VLOOKUP(A266,[5]Feuil1!$A$1:$F$9,5,FALSE),0)</f>
        <v>0</v>
      </c>
      <c r="J266" s="19">
        <f>IFERROR(VLOOKUP(A266,'[6]CRB-ES'!$A$1:$V$382,19,FALSE),0)</f>
        <v>0</v>
      </c>
      <c r="K266" s="19">
        <f>IFERROR(VLOOKUP($A266,[7]Feuil4!$A$23:$L$137,10,FALSE),0)</f>
        <v>0</v>
      </c>
      <c r="L266" s="19">
        <f>IFERROR(VLOOKUP($A266,[7]Feuil4!$A$23:$L$137,9,FALSE),0)</f>
        <v>0</v>
      </c>
      <c r="M266" s="19">
        <f>IFERROR(VLOOKUP($A266,[7]Feuil4!$A$23:$L$137,4,FALSE),0)</f>
        <v>0</v>
      </c>
      <c r="N266" s="19">
        <f>IFERROR(VLOOKUP($A266,[7]Feuil4!$A$23:$L$81,3,FALSE),0)</f>
        <v>0</v>
      </c>
      <c r="O266" s="19">
        <f>IFERROR(VLOOKUP($A266,[7]Feuil4!$A$23:$L$137,2,FALSE),0)</f>
        <v>0</v>
      </c>
      <c r="P266" s="19">
        <f>IFERROR(VLOOKUP($A266,[7]Feuil4!$A$23:$L$81,7,FALSE),0)</f>
        <v>0</v>
      </c>
      <c r="Q266" s="19">
        <f>IFERROR(VLOOKUP($A266,[7]Feuil4!$A$23:$L$137,8,FALSE),0)</f>
        <v>0</v>
      </c>
      <c r="R266" s="19">
        <f>IFERROR(VLOOKUP($A266,[7]Feuil4!$A$23:$L$137,6,FALSE),0)</f>
        <v>0</v>
      </c>
      <c r="S266" s="19">
        <f>IFERROR(VLOOKUP($A266,[7]Feuil4!$A$23:$L$137,5,FALSE),0)</f>
        <v>0</v>
      </c>
      <c r="T266" s="19">
        <v>0</v>
      </c>
      <c r="U266" s="19">
        <f>IFERROR(VLOOKUP(B266,'[8]C1-2017'!$B$1:$Q$475,14,FALSE),0)</f>
        <v>0</v>
      </c>
      <c r="V266" s="19">
        <f>IFERROR(VLOOKUP(A266,'[9]TOTAL M10 par région'!$A$1:$J$375,8,FALSE),0)</f>
        <v>0</v>
      </c>
      <c r="W266" s="19">
        <f>IFERROR(VLOOKUP(A266,'[10]TOTAL M11M12 par région'!$A$1:$J$479,10,FALSE),0)</f>
        <v>0</v>
      </c>
      <c r="X266" s="19">
        <f>IFERROR(VLOOKUP(B266,[11]Feuil1!$A$1:$G$24,7,FALSE),0)</f>
        <v>0</v>
      </c>
      <c r="Y266" s="19"/>
      <c r="Z266" s="19">
        <f>IFERROR(VLOOKUP(A266,'[12]avec LE'!$A$1:$F$22,6,FALSE),0)</f>
        <v>0</v>
      </c>
      <c r="AA266" s="19">
        <f>IFERROR(VLOOKUP(B266,[13]total!$E$20:$F$40,2,FALSE),0)</f>
        <v>0</v>
      </c>
      <c r="AB266" s="19"/>
      <c r="AC266" s="24">
        <f t="shared" si="4"/>
        <v>0</v>
      </c>
    </row>
    <row r="267" spans="1:29" x14ac:dyDescent="0.25">
      <c r="A267" s="2" t="s">
        <v>491</v>
      </c>
      <c r="B267" s="2" t="s">
        <v>492</v>
      </c>
      <c r="C267" s="2" t="s">
        <v>31</v>
      </c>
      <c r="D267" s="2" t="s">
        <v>1086</v>
      </c>
      <c r="E267" s="19">
        <f>IFERROR(VLOOKUP(A267,[1]Montants!$A$1:$W$248,21,FALSE),0)</f>
        <v>0</v>
      </c>
      <c r="F267" s="19">
        <f>IFERROR(VLOOKUP(A267,[2]Feuil1!$A$1:$I$47,8,FALSE),0)</f>
        <v>0</v>
      </c>
      <c r="G267" s="19">
        <f>IFERROR(VLOOKUP(A267,[3]Feuil1!$A$1:$G$47,6,FALSE),0)</f>
        <v>0</v>
      </c>
      <c r="H267" s="19">
        <f>IFERROR(VLOOKUP(B267,[4]Feuil6!$A$23:$B$73,2,FALSE),0)</f>
        <v>0</v>
      </c>
      <c r="I267" s="19">
        <f>IFERROR(VLOOKUP(A267,[5]Feuil1!$A$1:$F$9,5,FALSE),0)</f>
        <v>0</v>
      </c>
      <c r="J267" s="19">
        <f>IFERROR(VLOOKUP(A267,'[6]CRB-ES'!$A$1:$V$382,19,FALSE),0)</f>
        <v>0</v>
      </c>
      <c r="K267" s="19">
        <f>IFERROR(VLOOKUP($A267,[7]Feuil4!$A$23:$L$137,10,FALSE),0)</f>
        <v>0</v>
      </c>
      <c r="L267" s="19">
        <f>IFERROR(VLOOKUP($A267,[7]Feuil4!$A$23:$L$137,9,FALSE),0)</f>
        <v>0</v>
      </c>
      <c r="M267" s="19">
        <f>IFERROR(VLOOKUP($A267,[7]Feuil4!$A$23:$L$137,4,FALSE),0)</f>
        <v>0</v>
      </c>
      <c r="N267" s="19">
        <f>IFERROR(VLOOKUP($A267,[7]Feuil4!$A$23:$L$81,3,FALSE),0)</f>
        <v>0</v>
      </c>
      <c r="O267" s="19">
        <f>IFERROR(VLOOKUP($A267,[7]Feuil4!$A$23:$L$137,2,FALSE),0)</f>
        <v>0</v>
      </c>
      <c r="P267" s="19">
        <f>IFERROR(VLOOKUP($A267,[7]Feuil4!$A$23:$L$81,7,FALSE),0)</f>
        <v>0</v>
      </c>
      <c r="Q267" s="19">
        <f>IFERROR(VLOOKUP($A267,[7]Feuil4!$A$23:$L$137,8,FALSE),0)</f>
        <v>0</v>
      </c>
      <c r="R267" s="19">
        <f>IFERROR(VLOOKUP($A267,[7]Feuil4!$A$23:$L$137,6,FALSE),0)</f>
        <v>0</v>
      </c>
      <c r="S267" s="19">
        <f>IFERROR(VLOOKUP($A267,[7]Feuil4!$A$23:$L$137,5,FALSE),0)</f>
        <v>0</v>
      </c>
      <c r="T267" s="19">
        <v>0</v>
      </c>
      <c r="U267" s="19">
        <f>IFERROR(VLOOKUP(B267,'[8]C1-2017'!$B$1:$Q$475,14,FALSE),0)</f>
        <v>102111.3650729807</v>
      </c>
      <c r="V267" s="19">
        <f>IFERROR(VLOOKUP(A267,'[9]TOTAL M10 par région'!$A$1:$J$375,8,FALSE),0)</f>
        <v>45735.540000000037</v>
      </c>
      <c r="W267" s="19">
        <f>IFERROR(VLOOKUP(A267,'[10]TOTAL M11M12 par région'!$A$1:$J$479,10,FALSE),0)</f>
        <v>61297.572633775308</v>
      </c>
      <c r="X267" s="19">
        <f>IFERROR(VLOOKUP(B267,[11]Feuil1!$A$1:$G$24,7,FALSE),0)</f>
        <v>0</v>
      </c>
      <c r="Y267" s="19"/>
      <c r="Z267" s="19">
        <f>IFERROR(VLOOKUP(A267,'[12]avec LE'!$A$1:$F$22,6,FALSE),0)</f>
        <v>0</v>
      </c>
      <c r="AA267" s="19">
        <f>IFERROR(VLOOKUP(B267,[13]total!$E$20:$F$40,2,FALSE),0)</f>
        <v>0</v>
      </c>
      <c r="AB267" s="19"/>
      <c r="AC267" s="24">
        <f t="shared" si="4"/>
        <v>209144.47770675604</v>
      </c>
    </row>
    <row r="268" spans="1:29" x14ac:dyDescent="0.25">
      <c r="A268" s="27" t="s">
        <v>529</v>
      </c>
      <c r="B268" s="2" t="s">
        <v>530</v>
      </c>
      <c r="C268" s="2" t="s">
        <v>31</v>
      </c>
      <c r="D268" s="2" t="s">
        <v>1086</v>
      </c>
      <c r="E268" s="19">
        <f>IFERROR(VLOOKUP(A268,[1]Montants!$A$1:$W$248,21,FALSE),0)</f>
        <v>857726.12795911753</v>
      </c>
      <c r="F268" s="19">
        <f>IFERROR(VLOOKUP(A268,[2]Feuil1!$A$1:$I$47,8,FALSE),0)</f>
        <v>0</v>
      </c>
      <c r="G268" s="19">
        <f>IFERROR(VLOOKUP(A268,[3]Feuil1!$A$1:$G$47,6,FALSE),0)</f>
        <v>0</v>
      </c>
      <c r="H268" s="19">
        <f>IFERROR(VLOOKUP(B268,[4]Feuil6!$A$23:$B$73,2,FALSE),0)</f>
        <v>0</v>
      </c>
      <c r="I268" s="19">
        <f>IFERROR(VLOOKUP(A268,[5]Feuil1!$A$1:$F$9,5,FALSE),0)</f>
        <v>0</v>
      </c>
      <c r="J268" s="19">
        <f>IFERROR(VLOOKUP(A268,'[6]CRB-ES'!$A$1:$V$382,19,FALSE),0)</f>
        <v>0</v>
      </c>
      <c r="K268" s="19">
        <f>IFERROR(VLOOKUP($A268,[7]Feuil4!$A$23:$L$137,10,FALSE),0)</f>
        <v>0</v>
      </c>
      <c r="L268" s="19">
        <f>IFERROR(VLOOKUP($A268,[7]Feuil4!$A$23:$L$137,9,FALSE),0)</f>
        <v>0</v>
      </c>
      <c r="M268" s="19">
        <f>IFERROR(VLOOKUP($A268,[7]Feuil4!$A$23:$L$137,4,FALSE),0)</f>
        <v>0</v>
      </c>
      <c r="N268" s="19">
        <f>IFERROR(VLOOKUP($A268,[7]Feuil4!$A$23:$L$81,3,FALSE),0)</f>
        <v>0</v>
      </c>
      <c r="O268" s="19">
        <f>IFERROR(VLOOKUP($A268,[7]Feuil4!$A$23:$L$137,2,FALSE),0)</f>
        <v>0</v>
      </c>
      <c r="P268" s="19">
        <f>IFERROR(VLOOKUP($A268,[7]Feuil4!$A$23:$L$81,7,FALSE),0)</f>
        <v>0</v>
      </c>
      <c r="Q268" s="19">
        <f>IFERROR(VLOOKUP($A268,[7]Feuil4!$A$23:$L$137,8,FALSE),0)</f>
        <v>0</v>
      </c>
      <c r="R268" s="19">
        <f>IFERROR(VLOOKUP($A268,[7]Feuil4!$A$23:$L$137,6,FALSE),0)</f>
        <v>0</v>
      </c>
      <c r="S268" s="19">
        <f>IFERROR(VLOOKUP($A268,[7]Feuil4!$A$23:$L$137,5,FALSE),0)</f>
        <v>0</v>
      </c>
      <c r="T268" s="19">
        <v>0</v>
      </c>
      <c r="U268" s="19">
        <f>IFERROR(VLOOKUP(B268,'[8]C1-2017'!$B$1:$Q$475,14,FALSE),0)</f>
        <v>0</v>
      </c>
      <c r="V268" s="19">
        <f>IFERROR(VLOOKUP(A268,'[9]TOTAL M10 par région'!$A$1:$J$375,8,FALSE),0)</f>
        <v>99390.150000000052</v>
      </c>
      <c r="W268" s="19">
        <f>IFERROR(VLOOKUP(A268,'[10]TOTAL M11M12 par région'!$A$1:$J$479,10,FALSE),0)</f>
        <v>53803.925582873468</v>
      </c>
      <c r="X268" s="19">
        <f>IFERROR(VLOOKUP(B268,[11]Feuil1!$A$1:$G$24,7,FALSE),0)</f>
        <v>0</v>
      </c>
      <c r="Y268" s="19"/>
      <c r="Z268" s="19">
        <f>IFERROR(VLOOKUP(A268,'[12]avec LE'!$A$1:$F$22,6,FALSE),0)</f>
        <v>0</v>
      </c>
      <c r="AA268" s="19">
        <f>IFERROR(VLOOKUP(B268,[13]total!$E$20:$F$40,2,FALSE),0)</f>
        <v>0</v>
      </c>
      <c r="AB268" s="19"/>
      <c r="AC268" s="24">
        <f t="shared" si="4"/>
        <v>1010920.2035419911</v>
      </c>
    </row>
    <row r="269" spans="1:29" x14ac:dyDescent="0.25">
      <c r="A269" s="27" t="s">
        <v>925</v>
      </c>
      <c r="B269" s="2" t="s">
        <v>1072</v>
      </c>
      <c r="C269" s="2" t="s">
        <v>85</v>
      </c>
      <c r="D269" s="2" t="s">
        <v>1086</v>
      </c>
      <c r="E269" s="19">
        <f>IFERROR(VLOOKUP(A269,[1]Montants!$A$1:$W$248,21,FALSE),0)</f>
        <v>0</v>
      </c>
      <c r="F269" s="19">
        <f>IFERROR(VLOOKUP(A269,[2]Feuil1!$A$1:$I$47,8,FALSE),0)</f>
        <v>0</v>
      </c>
      <c r="G269" s="19">
        <f>IFERROR(VLOOKUP(A269,[3]Feuil1!$A$1:$G$47,6,FALSE),0)</f>
        <v>0</v>
      </c>
      <c r="H269" s="19">
        <f>IFERROR(VLOOKUP(B269,[4]Feuil6!$A$23:$B$73,2,FALSE),0)</f>
        <v>0</v>
      </c>
      <c r="I269" s="19">
        <f>IFERROR(VLOOKUP(A269,[5]Feuil1!$A$1:$F$9,5,FALSE),0)</f>
        <v>0</v>
      </c>
      <c r="J269" s="19">
        <f>IFERROR(VLOOKUP(A269,'[6]CRB-ES'!$A$1:$V$382,19,FALSE),0)</f>
        <v>0</v>
      </c>
      <c r="K269" s="19">
        <f>IFERROR(VLOOKUP($A269,[7]Feuil4!$A$23:$L$137,10,FALSE),0)</f>
        <v>0</v>
      </c>
      <c r="L269" s="19">
        <f>IFERROR(VLOOKUP($A269,[7]Feuil4!$A$23:$L$137,9,FALSE),0)</f>
        <v>0</v>
      </c>
      <c r="M269" s="19">
        <f>IFERROR(VLOOKUP($A269,[7]Feuil4!$A$23:$L$137,4,FALSE),0)</f>
        <v>0</v>
      </c>
      <c r="N269" s="19">
        <f>IFERROR(VLOOKUP($A269,[7]Feuil4!$A$23:$L$81,3,FALSE),0)</f>
        <v>0</v>
      </c>
      <c r="O269" s="19">
        <f>IFERROR(VLOOKUP($A269,[7]Feuil4!$A$23:$L$137,2,FALSE),0)</f>
        <v>0</v>
      </c>
      <c r="P269" s="19">
        <f>IFERROR(VLOOKUP($A269,[7]Feuil4!$A$23:$L$81,7,FALSE),0)</f>
        <v>0</v>
      </c>
      <c r="Q269" s="19">
        <f>IFERROR(VLOOKUP($A269,[7]Feuil4!$A$23:$L$137,8,FALSE),0)</f>
        <v>0</v>
      </c>
      <c r="R269" s="19">
        <f>IFERROR(VLOOKUP($A269,[7]Feuil4!$A$23:$L$137,6,FALSE),0)</f>
        <v>0</v>
      </c>
      <c r="S269" s="19">
        <f>IFERROR(VLOOKUP($A269,[7]Feuil4!$A$23:$L$137,5,FALSE),0)</f>
        <v>0</v>
      </c>
      <c r="T269" s="19">
        <v>0</v>
      </c>
      <c r="U269" s="19">
        <f>IFERROR(VLOOKUP(B269,'[8]C1-2017'!$B$1:$Q$475,14,FALSE),0)</f>
        <v>0</v>
      </c>
      <c r="V269" s="19">
        <f>IFERROR(VLOOKUP(A269,'[9]TOTAL M10 par région'!$A$1:$J$375,8,FALSE),0)</f>
        <v>37066.184999999998</v>
      </c>
      <c r="W269" s="19">
        <f>IFERROR(VLOOKUP(A269,'[10]TOTAL M11M12 par région'!$A$1:$J$479,10,FALSE),0)</f>
        <v>68306.758599836045</v>
      </c>
      <c r="X269" s="19">
        <f>IFERROR(VLOOKUP(B269,[11]Feuil1!$A$1:$G$24,7,FALSE),0)</f>
        <v>0</v>
      </c>
      <c r="Y269" s="19"/>
      <c r="Z269" s="19">
        <f>IFERROR(VLOOKUP(A269,'[12]avec LE'!$A$1:$F$22,6,FALSE),0)</f>
        <v>0</v>
      </c>
      <c r="AA269" s="19">
        <f>IFERROR(VLOOKUP(B269,[13]total!$E$20:$F$40,2,FALSE),0)</f>
        <v>0</v>
      </c>
      <c r="AB269" s="19"/>
      <c r="AC269" s="24">
        <f t="shared" si="4"/>
        <v>105372.94359983604</v>
      </c>
    </row>
    <row r="270" spans="1:29" x14ac:dyDescent="0.25">
      <c r="A270" s="2" t="s">
        <v>546</v>
      </c>
      <c r="B270" s="2" t="s">
        <v>547</v>
      </c>
      <c r="C270" s="2" t="s">
        <v>31</v>
      </c>
      <c r="D270" s="2" t="s">
        <v>1086</v>
      </c>
      <c r="E270" s="19">
        <f>IFERROR(VLOOKUP(A270,[1]Montants!$A$1:$W$248,21,FALSE),0)</f>
        <v>0</v>
      </c>
      <c r="F270" s="19">
        <f>IFERROR(VLOOKUP(A270,[2]Feuil1!$A$1:$I$47,8,FALSE),0)</f>
        <v>0</v>
      </c>
      <c r="G270" s="19">
        <f>IFERROR(VLOOKUP(A270,[3]Feuil1!$A$1:$G$47,6,FALSE),0)</f>
        <v>0</v>
      </c>
      <c r="H270" s="19">
        <f>IFERROR(VLOOKUP(B270,[4]Feuil6!$A$23:$B$73,2,FALSE),0)</f>
        <v>0</v>
      </c>
      <c r="I270" s="19">
        <f>IFERROR(VLOOKUP(A270,[5]Feuil1!$A$1:$F$9,5,FALSE),0)</f>
        <v>0</v>
      </c>
      <c r="J270" s="19">
        <f>IFERROR(VLOOKUP(A270,'[6]CRB-ES'!$A$1:$V$382,19,FALSE),0)</f>
        <v>0</v>
      </c>
      <c r="K270" s="19">
        <f>IFERROR(VLOOKUP($A270,[7]Feuil4!$A$23:$L$137,10,FALSE),0)</f>
        <v>0</v>
      </c>
      <c r="L270" s="19">
        <f>IFERROR(VLOOKUP($A270,[7]Feuil4!$A$23:$L$137,9,FALSE),0)</f>
        <v>0</v>
      </c>
      <c r="M270" s="19">
        <f>IFERROR(VLOOKUP($A270,[7]Feuil4!$A$23:$L$137,4,FALSE),0)</f>
        <v>0</v>
      </c>
      <c r="N270" s="19">
        <f>IFERROR(VLOOKUP($A270,[7]Feuil4!$A$23:$L$81,3,FALSE),0)</f>
        <v>0</v>
      </c>
      <c r="O270" s="19">
        <f>IFERROR(VLOOKUP($A270,[7]Feuil4!$A$23:$L$137,2,FALSE),0)</f>
        <v>0</v>
      </c>
      <c r="P270" s="19">
        <f>IFERROR(VLOOKUP($A270,[7]Feuil4!$A$23:$L$81,7,FALSE),0)</f>
        <v>0</v>
      </c>
      <c r="Q270" s="19">
        <f>IFERROR(VLOOKUP($A270,[7]Feuil4!$A$23:$L$137,8,FALSE),0)</f>
        <v>0</v>
      </c>
      <c r="R270" s="19">
        <f>IFERROR(VLOOKUP($A270,[7]Feuil4!$A$23:$L$137,6,FALSE),0)</f>
        <v>0</v>
      </c>
      <c r="S270" s="19">
        <f>IFERROR(VLOOKUP($A270,[7]Feuil4!$A$23:$L$137,5,FALSE),0)</f>
        <v>0</v>
      </c>
      <c r="T270" s="19">
        <v>0</v>
      </c>
      <c r="U270" s="19">
        <f>IFERROR(VLOOKUP(B270,'[8]C1-2017'!$B$1:$Q$475,14,FALSE),0)</f>
        <v>107053.67189282576</v>
      </c>
      <c r="V270" s="19">
        <f>IFERROR(VLOOKUP(A270,'[9]TOTAL M10 par région'!$A$1:$J$375,8,FALSE),0)</f>
        <v>84317.753999999957</v>
      </c>
      <c r="W270" s="19">
        <f>IFERROR(VLOOKUP(A270,'[10]TOTAL M11M12 par région'!$A$1:$J$479,10,FALSE),0)</f>
        <v>89509.164284892453</v>
      </c>
      <c r="X270" s="19">
        <f>IFERROR(VLOOKUP(B270,[11]Feuil1!$A$1:$G$24,7,FALSE),0)</f>
        <v>0</v>
      </c>
      <c r="Y270" s="19"/>
      <c r="Z270" s="19">
        <f>IFERROR(VLOOKUP(A270,'[12]avec LE'!$A$1:$F$22,6,FALSE),0)</f>
        <v>0</v>
      </c>
      <c r="AA270" s="19">
        <f>IFERROR(VLOOKUP(B270,[13]total!$E$20:$F$40,2,FALSE),0)</f>
        <v>0</v>
      </c>
      <c r="AB270" s="19"/>
      <c r="AC270" s="24">
        <f t="shared" si="4"/>
        <v>280880.59017771814</v>
      </c>
    </row>
    <row r="271" spans="1:29" x14ac:dyDescent="0.25">
      <c r="A271" s="2" t="s">
        <v>540</v>
      </c>
      <c r="B271" s="2" t="s">
        <v>541</v>
      </c>
      <c r="C271" s="2" t="s">
        <v>28</v>
      </c>
      <c r="D271" s="2" t="s">
        <v>1086</v>
      </c>
      <c r="E271" s="19">
        <f>IFERROR(VLOOKUP(A271,[1]Montants!$A$1:$W$248,21,FALSE),0)</f>
        <v>0</v>
      </c>
      <c r="F271" s="19">
        <f>IFERROR(VLOOKUP(A271,[2]Feuil1!$A$1:$I$47,8,FALSE),0)</f>
        <v>0</v>
      </c>
      <c r="G271" s="19">
        <f>IFERROR(VLOOKUP(A271,[3]Feuil1!$A$1:$G$47,6,FALSE),0)</f>
        <v>0</v>
      </c>
      <c r="H271" s="19">
        <f>IFERROR(VLOOKUP(B271,[4]Feuil6!$A$23:$B$73,2,FALSE),0)</f>
        <v>0</v>
      </c>
      <c r="I271" s="19">
        <f>IFERROR(VLOOKUP(A271,[5]Feuil1!$A$1:$F$9,5,FALSE),0)</f>
        <v>0</v>
      </c>
      <c r="J271" s="19">
        <f>IFERROR(VLOOKUP(A271,'[6]CRB-ES'!$A$1:$V$382,19,FALSE),0)</f>
        <v>0</v>
      </c>
      <c r="K271" s="19">
        <f>IFERROR(VLOOKUP($A271,[7]Feuil4!$A$23:$L$137,10,FALSE),0)</f>
        <v>0</v>
      </c>
      <c r="L271" s="19">
        <f>IFERROR(VLOOKUP($A271,[7]Feuil4!$A$23:$L$137,9,FALSE),0)</f>
        <v>0</v>
      </c>
      <c r="M271" s="19">
        <f>IFERROR(VLOOKUP($A271,[7]Feuil4!$A$23:$L$137,4,FALSE),0)</f>
        <v>0</v>
      </c>
      <c r="N271" s="19">
        <f>IFERROR(VLOOKUP($A271,[7]Feuil4!$A$23:$L$81,3,FALSE),0)</f>
        <v>0</v>
      </c>
      <c r="O271" s="19">
        <f>IFERROR(VLOOKUP($A271,[7]Feuil4!$A$23:$L$137,2,FALSE),0)</f>
        <v>0</v>
      </c>
      <c r="P271" s="19">
        <f>IFERROR(VLOOKUP($A271,[7]Feuil4!$A$23:$L$81,7,FALSE),0)</f>
        <v>0</v>
      </c>
      <c r="Q271" s="19">
        <f>IFERROR(VLOOKUP($A271,[7]Feuil4!$A$23:$L$137,8,FALSE),0)</f>
        <v>0</v>
      </c>
      <c r="R271" s="19">
        <f>IFERROR(VLOOKUP($A271,[7]Feuil4!$A$23:$L$137,6,FALSE),0)</f>
        <v>0</v>
      </c>
      <c r="S271" s="19">
        <f>IFERROR(VLOOKUP($A271,[7]Feuil4!$A$23:$L$137,5,FALSE),0)</f>
        <v>0</v>
      </c>
      <c r="T271" s="19">
        <v>0</v>
      </c>
      <c r="U271" s="19">
        <f>IFERROR(VLOOKUP(B271,'[8]C1-2017'!$B$1:$Q$475,14,FALSE),0)</f>
        <v>17943.30026745428</v>
      </c>
      <c r="V271" s="19">
        <f>IFERROR(VLOOKUP(A271,'[9]TOTAL M10 par région'!$A$1:$J$375,8,FALSE),0)</f>
        <v>0</v>
      </c>
      <c r="W271" s="19">
        <f>IFERROR(VLOOKUP(A271,'[10]TOTAL M11M12 par région'!$A$1:$J$479,10,FALSE),0)</f>
        <v>0</v>
      </c>
      <c r="X271" s="19">
        <f>IFERROR(VLOOKUP(B271,[11]Feuil1!$A$1:$G$24,7,FALSE),0)</f>
        <v>0</v>
      </c>
      <c r="Y271" s="19"/>
      <c r="Z271" s="19">
        <f>IFERROR(VLOOKUP(A271,'[12]avec LE'!$A$1:$F$22,6,FALSE),0)</f>
        <v>0</v>
      </c>
      <c r="AA271" s="19">
        <f>IFERROR(VLOOKUP(B271,[13]total!$E$20:$F$40,2,FALSE),0)</f>
        <v>0</v>
      </c>
      <c r="AB271" s="19"/>
      <c r="AC271" s="24">
        <f t="shared" si="4"/>
        <v>17943.30026745428</v>
      </c>
    </row>
    <row r="272" spans="1:29" ht="15" hidden="1" customHeight="1" x14ac:dyDescent="0.25">
      <c r="A272" s="2" t="s">
        <v>544</v>
      </c>
      <c r="B272" s="2" t="s">
        <v>545</v>
      </c>
      <c r="C272" s="2" t="s">
        <v>28</v>
      </c>
      <c r="D272" s="2" t="s">
        <v>1086</v>
      </c>
      <c r="E272" s="19">
        <f>IFERROR(VLOOKUP(A272,[1]Montants!$A$1:$W$248,21,FALSE),0)</f>
        <v>0</v>
      </c>
      <c r="F272" s="19">
        <f>IFERROR(VLOOKUP(A272,[2]Feuil1!$A$1:$I$47,8,FALSE),0)</f>
        <v>0</v>
      </c>
      <c r="G272" s="19">
        <f>IFERROR(VLOOKUP(A272,[3]Feuil1!$A$1:$G$47,6,FALSE),0)</f>
        <v>0</v>
      </c>
      <c r="H272" s="19">
        <f>IFERROR(VLOOKUP(B272,[4]Feuil6!$A$23:$B$73,2,FALSE),0)</f>
        <v>0</v>
      </c>
      <c r="I272" s="19">
        <f>IFERROR(VLOOKUP(A272,[5]Feuil1!$A$1:$F$9,5,FALSE),0)</f>
        <v>0</v>
      </c>
      <c r="J272" s="19">
        <f>IFERROR(VLOOKUP(A272,'[6]CRB-ES'!$A$1:$V$382,19,FALSE),0)</f>
        <v>0</v>
      </c>
      <c r="K272" s="19">
        <f>IFERROR(VLOOKUP($A272,[7]Feuil4!$A$23:$L$137,10,FALSE),0)</f>
        <v>0</v>
      </c>
      <c r="L272" s="19">
        <f>IFERROR(VLOOKUP($A272,[7]Feuil4!$A$23:$L$137,9,FALSE),0)</f>
        <v>0</v>
      </c>
      <c r="M272" s="19">
        <f>IFERROR(VLOOKUP($A272,[7]Feuil4!$A$23:$L$137,4,FALSE),0)</f>
        <v>0</v>
      </c>
      <c r="N272" s="19">
        <f>IFERROR(VLOOKUP($A272,[7]Feuil4!$A$23:$L$81,3,FALSE),0)</f>
        <v>0</v>
      </c>
      <c r="O272" s="19">
        <f>IFERROR(VLOOKUP($A272,[7]Feuil4!$A$23:$L$137,2,FALSE),0)</f>
        <v>0</v>
      </c>
      <c r="P272" s="19">
        <f>IFERROR(VLOOKUP($A272,[7]Feuil4!$A$23:$L$81,7,FALSE),0)</f>
        <v>0</v>
      </c>
      <c r="Q272" s="19">
        <f>IFERROR(VLOOKUP($A272,[7]Feuil4!$A$23:$L$137,8,FALSE),0)</f>
        <v>0</v>
      </c>
      <c r="R272" s="19">
        <f>IFERROR(VLOOKUP($A272,[7]Feuil4!$A$23:$L$137,6,FALSE),0)</f>
        <v>0</v>
      </c>
      <c r="S272" s="19">
        <f>IFERROR(VLOOKUP($A272,[7]Feuil4!$A$23:$L$137,5,FALSE),0)</f>
        <v>0</v>
      </c>
      <c r="T272" s="19">
        <v>0</v>
      </c>
      <c r="U272" s="19">
        <f>IFERROR(VLOOKUP(B272,'[8]C1-2017'!$B$1:$Q$475,14,FALSE),0)</f>
        <v>0</v>
      </c>
      <c r="V272" s="19">
        <f>IFERROR(VLOOKUP(A272,'[9]TOTAL M10 par région'!$A$1:$J$375,8,FALSE),0)</f>
        <v>0</v>
      </c>
      <c r="W272" s="19">
        <f>IFERROR(VLOOKUP(A272,'[10]TOTAL M11M12 par région'!$A$1:$J$479,10,FALSE),0)</f>
        <v>0</v>
      </c>
      <c r="X272" s="19">
        <f>IFERROR(VLOOKUP(B272,[11]Feuil1!$A$1:$G$24,7,FALSE),0)</f>
        <v>0</v>
      </c>
      <c r="Y272" s="19"/>
      <c r="Z272" s="19">
        <f>IFERROR(VLOOKUP(A272,'[12]avec LE'!$A$1:$F$22,6,FALSE),0)</f>
        <v>0</v>
      </c>
      <c r="AA272" s="19">
        <f>IFERROR(VLOOKUP(B272,[13]total!$E$20:$F$40,2,FALSE),0)</f>
        <v>0</v>
      </c>
      <c r="AB272" s="19"/>
      <c r="AC272" s="24">
        <f t="shared" si="4"/>
        <v>0</v>
      </c>
    </row>
    <row r="273" spans="1:29" x14ac:dyDescent="0.25">
      <c r="A273" s="27" t="s">
        <v>1073</v>
      </c>
      <c r="B273" s="2" t="s">
        <v>1074</v>
      </c>
      <c r="C273" s="2" t="s">
        <v>85</v>
      </c>
      <c r="D273" s="2" t="s">
        <v>1086</v>
      </c>
      <c r="E273" s="19">
        <f>IFERROR(VLOOKUP(A273,[1]Montants!$A$1:$W$248,21,FALSE),0)</f>
        <v>0</v>
      </c>
      <c r="F273" s="19">
        <f>IFERROR(VLOOKUP(A273,[2]Feuil1!$A$1:$I$47,8,FALSE),0)</f>
        <v>0</v>
      </c>
      <c r="G273" s="19">
        <f>IFERROR(VLOOKUP(A273,[3]Feuil1!$A$1:$G$47,6,FALSE),0)</f>
        <v>0</v>
      </c>
      <c r="H273" s="19">
        <f>IFERROR(VLOOKUP(B273,[4]Feuil6!$A$23:$B$73,2,FALSE),0)</f>
        <v>0</v>
      </c>
      <c r="I273" s="19">
        <f>IFERROR(VLOOKUP(A273,[5]Feuil1!$A$1:$F$9,5,FALSE),0)</f>
        <v>0</v>
      </c>
      <c r="J273" s="19">
        <f>IFERROR(VLOOKUP(A273,'[6]CRB-ES'!$A$1:$V$382,19,FALSE),0)</f>
        <v>0</v>
      </c>
      <c r="K273" s="19">
        <f>IFERROR(VLOOKUP($A273,[7]Feuil4!$A$23:$L$137,10,FALSE),0)</f>
        <v>0</v>
      </c>
      <c r="L273" s="19">
        <f>IFERROR(VLOOKUP($A273,[7]Feuil4!$A$23:$L$137,9,FALSE),0)</f>
        <v>0</v>
      </c>
      <c r="M273" s="19">
        <f>IFERROR(VLOOKUP($A273,[7]Feuil4!$A$23:$L$137,4,FALSE),0)</f>
        <v>0</v>
      </c>
      <c r="N273" s="19">
        <f>IFERROR(VLOOKUP($A273,[7]Feuil4!$A$23:$L$81,3,FALSE),0)</f>
        <v>0</v>
      </c>
      <c r="O273" s="19">
        <f>IFERROR(VLOOKUP($A273,[7]Feuil4!$A$23:$L$137,2,FALSE),0)</f>
        <v>0</v>
      </c>
      <c r="P273" s="19">
        <f>IFERROR(VLOOKUP($A273,[7]Feuil4!$A$23:$L$81,7,FALSE),0)</f>
        <v>0</v>
      </c>
      <c r="Q273" s="19">
        <f>IFERROR(VLOOKUP($A273,[7]Feuil4!$A$23:$L$137,8,FALSE),0)</f>
        <v>0</v>
      </c>
      <c r="R273" s="19">
        <f>IFERROR(VLOOKUP($A273,[7]Feuil4!$A$23:$L$137,6,FALSE),0)</f>
        <v>0</v>
      </c>
      <c r="S273" s="19">
        <f>IFERROR(VLOOKUP($A273,[7]Feuil4!$A$23:$L$137,5,FALSE),0)</f>
        <v>0</v>
      </c>
      <c r="T273" s="19">
        <v>0</v>
      </c>
      <c r="U273" s="19">
        <f>IFERROR(VLOOKUP(B273,'[8]C1-2017'!$B$1:$Q$475,14,FALSE),0)</f>
        <v>0</v>
      </c>
      <c r="V273" s="19">
        <f>IFERROR(VLOOKUP(A273,'[9]TOTAL M10 par région'!$A$1:$J$375,8,FALSE),0)</f>
        <v>43500</v>
      </c>
      <c r="W273" s="19">
        <f>IFERROR(VLOOKUP(A273,'[10]TOTAL M11M12 par région'!$A$1:$J$479,10,FALSE),0)</f>
        <v>78110.975650463792</v>
      </c>
      <c r="X273" s="19">
        <f>IFERROR(VLOOKUP(B273,[11]Feuil1!$A$1:$G$24,7,FALSE),0)</f>
        <v>0</v>
      </c>
      <c r="Y273" s="19"/>
      <c r="Z273" s="19">
        <f>IFERROR(VLOOKUP(A273,'[12]avec LE'!$A$1:$F$22,6,FALSE),0)</f>
        <v>0</v>
      </c>
      <c r="AA273" s="19">
        <f>IFERROR(VLOOKUP(B273,[13]total!$E$20:$F$40,2,FALSE),0)</f>
        <v>0</v>
      </c>
      <c r="AB273" s="19"/>
      <c r="AC273" s="24">
        <f t="shared" si="4"/>
        <v>121610.97565046379</v>
      </c>
    </row>
    <row r="274" spans="1:29" x14ac:dyDescent="0.25">
      <c r="A274" s="2" t="s">
        <v>501</v>
      </c>
      <c r="B274" s="2" t="s">
        <v>502</v>
      </c>
      <c r="C274" s="2" t="s">
        <v>31</v>
      </c>
      <c r="D274" s="2" t="s">
        <v>1086</v>
      </c>
      <c r="E274" s="19">
        <f>IFERROR(VLOOKUP(A274,[1]Montants!$A$1:$W$248,21,FALSE),0)</f>
        <v>982547.76662262587</v>
      </c>
      <c r="F274" s="19">
        <f>IFERROR(VLOOKUP(A274,[2]Feuil1!$A$1:$I$47,8,FALSE),0)</f>
        <v>0</v>
      </c>
      <c r="G274" s="19">
        <f>IFERROR(VLOOKUP(A274,[3]Feuil1!$A$1:$G$47,6,FALSE),0)</f>
        <v>0</v>
      </c>
      <c r="H274" s="19">
        <f>IFERROR(VLOOKUP(B274,[4]Feuil6!$A$23:$B$73,2,FALSE),0)</f>
        <v>0</v>
      </c>
      <c r="I274" s="19">
        <f>IFERROR(VLOOKUP(A274,[5]Feuil1!$A$1:$F$9,5,FALSE),0)</f>
        <v>0</v>
      </c>
      <c r="J274" s="19">
        <f>IFERROR(VLOOKUP(A274,'[6]CRB-ES'!$A$1:$V$382,19,FALSE),0)</f>
        <v>0</v>
      </c>
      <c r="K274" s="19">
        <f>IFERROR(VLOOKUP($A274,[7]Feuil4!$A$23:$L$137,10,FALSE),0)</f>
        <v>0</v>
      </c>
      <c r="L274" s="19">
        <f>IFERROR(VLOOKUP($A274,[7]Feuil4!$A$23:$L$137,9,FALSE),0)</f>
        <v>0</v>
      </c>
      <c r="M274" s="19">
        <f>IFERROR(VLOOKUP($A274,[7]Feuil4!$A$23:$L$137,4,FALSE),0)</f>
        <v>0</v>
      </c>
      <c r="N274" s="19">
        <f>IFERROR(VLOOKUP($A274,[7]Feuil4!$A$23:$L$81,3,FALSE),0)</f>
        <v>0</v>
      </c>
      <c r="O274" s="19">
        <f>IFERROR(VLOOKUP($A274,[7]Feuil4!$A$23:$L$137,2,FALSE),0)</f>
        <v>0</v>
      </c>
      <c r="P274" s="19">
        <f>IFERROR(VLOOKUP($A274,[7]Feuil4!$A$23:$L$81,7,FALSE),0)</f>
        <v>0</v>
      </c>
      <c r="Q274" s="19">
        <f>IFERROR(VLOOKUP($A274,[7]Feuil4!$A$23:$L$137,8,FALSE),0)</f>
        <v>0</v>
      </c>
      <c r="R274" s="19">
        <f>IFERROR(VLOOKUP($A274,[7]Feuil4!$A$23:$L$137,6,FALSE),0)</f>
        <v>0</v>
      </c>
      <c r="S274" s="19">
        <f>IFERROR(VLOOKUP($A274,[7]Feuil4!$A$23:$L$137,5,FALSE),0)</f>
        <v>0</v>
      </c>
      <c r="T274" s="19">
        <v>0</v>
      </c>
      <c r="U274" s="19">
        <f>IFERROR(VLOOKUP(B274,'[8]C1-2017'!$B$1:$Q$475,14,FALSE),0)</f>
        <v>1093911.7757027606</v>
      </c>
      <c r="V274" s="19">
        <f>IFERROR(VLOOKUP(A274,'[9]TOTAL M10 par région'!$A$1:$J$375,8,FALSE),0)</f>
        <v>48530.962</v>
      </c>
      <c r="W274" s="19">
        <f>IFERROR(VLOOKUP(A274,'[10]TOTAL M11M12 par région'!$A$1:$J$479,10,FALSE),0)</f>
        <v>140332.34973453838</v>
      </c>
      <c r="X274" s="19">
        <f>IFERROR(VLOOKUP(B274,[11]Feuil1!$A$1:$G$24,7,FALSE),0)</f>
        <v>0</v>
      </c>
      <c r="Y274" s="19"/>
      <c r="Z274" s="19">
        <f>IFERROR(VLOOKUP(A274,'[12]avec LE'!$A$1:$F$22,6,FALSE),0)</f>
        <v>0</v>
      </c>
      <c r="AA274" s="19">
        <f>IFERROR(VLOOKUP(B274,[13]total!$E$20:$F$40,2,FALSE),0)</f>
        <v>0</v>
      </c>
      <c r="AB274" s="19"/>
      <c r="AC274" s="24">
        <f t="shared" si="4"/>
        <v>2265322.8540599244</v>
      </c>
    </row>
    <row r="275" spans="1:29" x14ac:dyDescent="0.25">
      <c r="A275" s="27" t="s">
        <v>1103</v>
      </c>
      <c r="B275" s="2" t="s">
        <v>1141</v>
      </c>
      <c r="C275" s="2" t="s">
        <v>85</v>
      </c>
      <c r="D275" s="2" t="s">
        <v>1086</v>
      </c>
      <c r="E275" s="19">
        <f>IFERROR(VLOOKUP(A275,[1]Montants!$A$1:$W$248,21,FALSE),0)</f>
        <v>0</v>
      </c>
      <c r="F275" s="19">
        <f>IFERROR(VLOOKUP(A275,[2]Feuil1!$A$1:$I$47,8,FALSE),0)</f>
        <v>0</v>
      </c>
      <c r="G275" s="19">
        <f>IFERROR(VLOOKUP(A275,[3]Feuil1!$A$1:$G$47,6,FALSE),0)</f>
        <v>0</v>
      </c>
      <c r="H275" s="19">
        <f>IFERROR(VLOOKUP(B275,[4]Feuil6!$A$23:$B$73,2,FALSE),0)</f>
        <v>0</v>
      </c>
      <c r="I275" s="19">
        <f>IFERROR(VLOOKUP(A275,[5]Feuil1!$A$1:$F$9,5,FALSE),0)</f>
        <v>0</v>
      </c>
      <c r="J275" s="19">
        <f>IFERROR(VLOOKUP(A275,'[6]CRB-ES'!$A$1:$V$382,19,FALSE),0)</f>
        <v>0</v>
      </c>
      <c r="K275" s="19">
        <f>IFERROR(VLOOKUP($A275,[7]Feuil4!$A$23:$L$137,10,FALSE),0)</f>
        <v>0</v>
      </c>
      <c r="L275" s="19">
        <f>IFERROR(VLOOKUP($A275,[7]Feuil4!$A$23:$L$137,9,FALSE),0)</f>
        <v>0</v>
      </c>
      <c r="M275" s="19">
        <f>IFERROR(VLOOKUP($A275,[7]Feuil4!$A$23:$L$137,4,FALSE),0)</f>
        <v>0</v>
      </c>
      <c r="N275" s="19">
        <f>IFERROR(VLOOKUP($A275,[7]Feuil4!$A$23:$L$81,3,FALSE),0)</f>
        <v>0</v>
      </c>
      <c r="O275" s="19">
        <f>IFERROR(VLOOKUP($A275,[7]Feuil4!$A$23:$L$137,2,FALSE),0)</f>
        <v>0</v>
      </c>
      <c r="P275" s="19">
        <f>IFERROR(VLOOKUP($A275,[7]Feuil4!$A$23:$L$81,7,FALSE),0)</f>
        <v>0</v>
      </c>
      <c r="Q275" s="19">
        <f>IFERROR(VLOOKUP($A275,[7]Feuil4!$A$23:$L$137,8,FALSE),0)</f>
        <v>0</v>
      </c>
      <c r="R275" s="19">
        <f>IFERROR(VLOOKUP($A275,[7]Feuil4!$A$23:$L$137,6,FALSE),0)</f>
        <v>0</v>
      </c>
      <c r="S275" s="19">
        <f>IFERROR(VLOOKUP($A275,[7]Feuil4!$A$23:$L$137,5,FALSE),0)</f>
        <v>0</v>
      </c>
      <c r="T275" s="19">
        <v>0</v>
      </c>
      <c r="U275" s="19">
        <f>IFERROR(VLOOKUP(B275,'[8]C1-2017'!$B$1:$Q$475,14,FALSE),0)</f>
        <v>2774.25</v>
      </c>
      <c r="V275" s="19">
        <f>IFERROR(VLOOKUP(A275,'[9]TOTAL M10 par région'!$A$1:$J$375,8,FALSE),0)</f>
        <v>15424.205000000002</v>
      </c>
      <c r="W275" s="19">
        <f>IFERROR(VLOOKUP(A275,'[10]TOTAL M11M12 par région'!$A$1:$J$479,10,FALSE),0)</f>
        <v>22325.365637064988</v>
      </c>
      <c r="X275" s="19">
        <f>IFERROR(VLOOKUP(B275,[11]Feuil1!$A$1:$G$24,7,FALSE),0)</f>
        <v>0</v>
      </c>
      <c r="Y275" s="19"/>
      <c r="Z275" s="19">
        <f>IFERROR(VLOOKUP(A275,'[12]avec LE'!$A$1:$F$22,6,FALSE),0)</f>
        <v>0</v>
      </c>
      <c r="AA275" s="19">
        <f>IFERROR(VLOOKUP(B275,[13]total!$E$20:$F$40,2,FALSE),0)</f>
        <v>0</v>
      </c>
      <c r="AB275" s="19"/>
      <c r="AC275" s="24">
        <f t="shared" si="4"/>
        <v>40523.820637064986</v>
      </c>
    </row>
    <row r="276" spans="1:29" s="17" customFormat="1" x14ac:dyDescent="0.25">
      <c r="A276" s="2" t="s">
        <v>505</v>
      </c>
      <c r="B276" s="2" t="s">
        <v>506</v>
      </c>
      <c r="C276" s="2" t="s">
        <v>31</v>
      </c>
      <c r="D276" s="2" t="s">
        <v>1086</v>
      </c>
      <c r="E276" s="19">
        <f>IFERROR(VLOOKUP(A276,[1]Montants!$A$1:$W$248,21,FALSE),0)</f>
        <v>846632.53849087656</v>
      </c>
      <c r="F276" s="19">
        <f>IFERROR(VLOOKUP(A276,[2]Feuil1!$A$1:$I$47,8,FALSE),0)</f>
        <v>0</v>
      </c>
      <c r="G276" s="19">
        <f>IFERROR(VLOOKUP(A276,[3]Feuil1!$A$1:$G$47,6,FALSE),0)</f>
        <v>0</v>
      </c>
      <c r="H276" s="19">
        <f>IFERROR(VLOOKUP(B276,[4]Feuil6!$A$23:$B$73,2,FALSE),0)</f>
        <v>0</v>
      </c>
      <c r="I276" s="19">
        <f>IFERROR(VLOOKUP(A276,[5]Feuil1!$A$1:$F$9,5,FALSE),0)</f>
        <v>0</v>
      </c>
      <c r="J276" s="19">
        <f>IFERROR(VLOOKUP(A276,'[6]CRB-ES'!$A$1:$V$382,19,FALSE),0)</f>
        <v>0</v>
      </c>
      <c r="K276" s="19">
        <f>IFERROR(VLOOKUP($A276,[7]Feuil4!$A$23:$L$137,10,FALSE),0)</f>
        <v>0</v>
      </c>
      <c r="L276" s="19">
        <f>IFERROR(VLOOKUP($A276,[7]Feuil4!$A$23:$L$137,9,FALSE),0)</f>
        <v>0</v>
      </c>
      <c r="M276" s="19">
        <f>IFERROR(VLOOKUP($A276,[7]Feuil4!$A$23:$L$137,4,FALSE),0)</f>
        <v>0</v>
      </c>
      <c r="N276" s="19">
        <f>IFERROR(VLOOKUP($A276,[7]Feuil4!$A$23:$L$81,3,FALSE),0)</f>
        <v>0</v>
      </c>
      <c r="O276" s="19">
        <f>IFERROR(VLOOKUP($A276,[7]Feuil4!$A$23:$L$137,2,FALSE),0)</f>
        <v>0</v>
      </c>
      <c r="P276" s="19">
        <f>IFERROR(VLOOKUP($A276,[7]Feuil4!$A$23:$L$81,7,FALSE),0)</f>
        <v>0</v>
      </c>
      <c r="Q276" s="19">
        <f>IFERROR(VLOOKUP($A276,[7]Feuil4!$A$23:$L$137,8,FALSE),0)</f>
        <v>0</v>
      </c>
      <c r="R276" s="19">
        <f>IFERROR(VLOOKUP($A276,[7]Feuil4!$A$23:$L$137,6,FALSE),0)</f>
        <v>0</v>
      </c>
      <c r="S276" s="19">
        <f>IFERROR(VLOOKUP($A276,[7]Feuil4!$A$23:$L$137,5,FALSE),0)</f>
        <v>0</v>
      </c>
      <c r="T276" s="19">
        <v>0</v>
      </c>
      <c r="U276" s="19">
        <f>IFERROR(VLOOKUP(B276,'[8]C1-2017'!$B$1:$Q$475,14,FALSE),0)</f>
        <v>126644.70281749775</v>
      </c>
      <c r="V276" s="19">
        <f>IFERROR(VLOOKUP(A276,'[9]TOTAL M10 par région'!$A$1:$J$375,8,FALSE),0)</f>
        <v>85969.210000000021</v>
      </c>
      <c r="W276" s="19">
        <f>IFERROR(VLOOKUP(A276,'[10]TOTAL M11M12 par région'!$A$1:$J$479,10,FALSE),0)</f>
        <v>171300.85480382887</v>
      </c>
      <c r="X276" s="19">
        <f>IFERROR(VLOOKUP(B276,[11]Feuil1!$A$1:$G$24,7,FALSE),0)</f>
        <v>0</v>
      </c>
      <c r="Y276" s="19"/>
      <c r="Z276" s="19">
        <f>IFERROR(VLOOKUP(A276,'[12]avec LE'!$A$1:$F$22,6,FALSE),0)</f>
        <v>0</v>
      </c>
      <c r="AA276" s="19">
        <f>IFERROR(VLOOKUP(B276,[13]total!$E$20:$F$40,2,FALSE),0)</f>
        <v>0</v>
      </c>
      <c r="AB276" s="19"/>
      <c r="AC276" s="24">
        <f t="shared" si="4"/>
        <v>1230547.3061122033</v>
      </c>
    </row>
    <row r="277" spans="1:29" s="17" customFormat="1" x14ac:dyDescent="0.25">
      <c r="A277" s="2" t="s">
        <v>521</v>
      </c>
      <c r="B277" s="2" t="s">
        <v>522</v>
      </c>
      <c r="C277" s="2" t="s">
        <v>31</v>
      </c>
      <c r="D277" s="2" t="s">
        <v>1086</v>
      </c>
      <c r="E277" s="19">
        <f>IFERROR(VLOOKUP(A277,[1]Montants!$A$1:$W$248,21,FALSE),0)</f>
        <v>2450704.2981704473</v>
      </c>
      <c r="F277" s="19">
        <f>IFERROR(VLOOKUP(A277,[2]Feuil1!$A$1:$I$47,8,FALSE),0)</f>
        <v>0</v>
      </c>
      <c r="G277" s="19">
        <f>IFERROR(VLOOKUP(A277,[3]Feuil1!$A$1:$G$47,6,FALSE),0)</f>
        <v>0</v>
      </c>
      <c r="H277" s="19">
        <f>IFERROR(VLOOKUP(B277,[4]Feuil6!$A$23:$B$73,2,FALSE),0)</f>
        <v>0</v>
      </c>
      <c r="I277" s="19">
        <f>IFERROR(VLOOKUP(A277,[5]Feuil1!$A$1:$F$9,5,FALSE),0)</f>
        <v>0</v>
      </c>
      <c r="J277" s="19">
        <f>IFERROR(VLOOKUP(A277,'[6]CRB-ES'!$A$1:$V$382,19,FALSE),0)</f>
        <v>0</v>
      </c>
      <c r="K277" s="19">
        <f>IFERROR(VLOOKUP($A277,[7]Feuil4!$A$23:$L$137,10,FALSE),0)</f>
        <v>0</v>
      </c>
      <c r="L277" s="19">
        <f>IFERROR(VLOOKUP($A277,[7]Feuil4!$A$23:$L$137,9,FALSE),0)</f>
        <v>0</v>
      </c>
      <c r="M277" s="19">
        <f>IFERROR(VLOOKUP($A277,[7]Feuil4!$A$23:$L$137,4,FALSE),0)</f>
        <v>0</v>
      </c>
      <c r="N277" s="19">
        <f>IFERROR(VLOOKUP($A277,[7]Feuil4!$A$23:$L$81,3,FALSE),0)</f>
        <v>0</v>
      </c>
      <c r="O277" s="19">
        <f>IFERROR(VLOOKUP($A277,[7]Feuil4!$A$23:$L$137,2,FALSE),0)</f>
        <v>0</v>
      </c>
      <c r="P277" s="19">
        <f>IFERROR(VLOOKUP($A277,[7]Feuil4!$A$23:$L$81,7,FALSE),0)</f>
        <v>0</v>
      </c>
      <c r="Q277" s="19">
        <f>IFERROR(VLOOKUP($A277,[7]Feuil4!$A$23:$L$137,8,FALSE),0)</f>
        <v>0</v>
      </c>
      <c r="R277" s="19">
        <f>IFERROR(VLOOKUP($A277,[7]Feuil4!$A$23:$L$137,6,FALSE),0)</f>
        <v>0</v>
      </c>
      <c r="S277" s="19">
        <f>IFERROR(VLOOKUP($A277,[7]Feuil4!$A$23:$L$137,5,FALSE),0)</f>
        <v>0</v>
      </c>
      <c r="T277" s="19">
        <v>0</v>
      </c>
      <c r="U277" s="19">
        <f>IFERROR(VLOOKUP(B277,'[8]C1-2017'!$B$1:$Q$475,14,FALSE),0)</f>
        <v>67841.841235580883</v>
      </c>
      <c r="V277" s="19">
        <f>IFERROR(VLOOKUP(A277,'[9]TOTAL M10 par région'!$A$1:$J$375,8,FALSE),0)</f>
        <v>44149.729999999923</v>
      </c>
      <c r="W277" s="19">
        <f>IFERROR(VLOOKUP(A277,'[10]TOTAL M11M12 par région'!$A$1:$J$479,10,FALSE),0)</f>
        <v>84709.116686728608</v>
      </c>
      <c r="X277" s="19">
        <f>IFERROR(VLOOKUP(B277,[11]Feuil1!$A$1:$G$24,7,FALSE),0)</f>
        <v>0</v>
      </c>
      <c r="Y277" s="19"/>
      <c r="Z277" s="19">
        <f>IFERROR(VLOOKUP(A277,'[12]avec LE'!$A$1:$F$22,6,FALSE),0)</f>
        <v>0</v>
      </c>
      <c r="AA277" s="19">
        <f>IFERROR(VLOOKUP(B277,[13]total!$E$20:$F$40,2,FALSE),0)</f>
        <v>0</v>
      </c>
      <c r="AB277" s="19"/>
      <c r="AC277" s="24">
        <f t="shared" si="4"/>
        <v>2647404.986092757</v>
      </c>
    </row>
    <row r="278" spans="1:29" ht="15" hidden="1" customHeight="1" x14ac:dyDescent="0.25">
      <c r="A278" s="2" t="s">
        <v>537</v>
      </c>
      <c r="B278" s="2" t="s">
        <v>373</v>
      </c>
      <c r="C278" s="2" t="s">
        <v>85</v>
      </c>
      <c r="D278" s="2" t="s">
        <v>1086</v>
      </c>
      <c r="E278" s="19">
        <f>IFERROR(VLOOKUP(A278,[1]Montants!$A$1:$W$248,21,FALSE),0)</f>
        <v>0</v>
      </c>
      <c r="F278" s="19">
        <f>IFERROR(VLOOKUP(A278,[2]Feuil1!$A$1:$I$47,8,FALSE),0)</f>
        <v>0</v>
      </c>
      <c r="G278" s="19">
        <f>IFERROR(VLOOKUP(A278,[3]Feuil1!$A$1:$G$47,6,FALSE),0)</f>
        <v>0</v>
      </c>
      <c r="H278" s="19">
        <f>IFERROR(VLOOKUP(B278,[4]Feuil6!$A$23:$B$73,2,FALSE),0)</f>
        <v>0</v>
      </c>
      <c r="I278" s="19">
        <f>IFERROR(VLOOKUP(A278,[5]Feuil1!$A$1:$F$9,5,FALSE),0)</f>
        <v>0</v>
      </c>
      <c r="J278" s="19">
        <f>IFERROR(VLOOKUP(A278,'[6]CRB-ES'!$A$1:$V$382,19,FALSE),0)</f>
        <v>0</v>
      </c>
      <c r="K278" s="19">
        <f>IFERROR(VLOOKUP($A278,[7]Feuil4!$A$23:$L$137,10,FALSE),0)</f>
        <v>0</v>
      </c>
      <c r="L278" s="19">
        <f>IFERROR(VLOOKUP($A278,[7]Feuil4!$A$23:$L$137,9,FALSE),0)</f>
        <v>0</v>
      </c>
      <c r="M278" s="19">
        <f>IFERROR(VLOOKUP($A278,[7]Feuil4!$A$23:$L$137,4,FALSE),0)</f>
        <v>0</v>
      </c>
      <c r="N278" s="19">
        <f>IFERROR(VLOOKUP($A278,[7]Feuil4!$A$23:$L$81,3,FALSE),0)</f>
        <v>0</v>
      </c>
      <c r="O278" s="19">
        <f>IFERROR(VLOOKUP($A278,[7]Feuil4!$A$23:$L$137,2,FALSE),0)</f>
        <v>0</v>
      </c>
      <c r="P278" s="19">
        <f>IFERROR(VLOOKUP($A278,[7]Feuil4!$A$23:$L$81,7,FALSE),0)</f>
        <v>0</v>
      </c>
      <c r="Q278" s="19">
        <f>IFERROR(VLOOKUP($A278,[7]Feuil4!$A$23:$L$137,8,FALSE),0)</f>
        <v>0</v>
      </c>
      <c r="R278" s="19">
        <f>IFERROR(VLOOKUP($A278,[7]Feuil4!$A$23:$L$137,6,FALSE),0)</f>
        <v>0</v>
      </c>
      <c r="S278" s="19">
        <f>IFERROR(VLOOKUP($A278,[7]Feuil4!$A$23:$L$137,5,FALSE),0)</f>
        <v>0</v>
      </c>
      <c r="T278" s="19">
        <v>0</v>
      </c>
      <c r="U278" s="19">
        <f>IFERROR(VLOOKUP(B278,'[8]C1-2017'!$B$1:$Q$475,14,FALSE),0)</f>
        <v>0</v>
      </c>
      <c r="V278" s="19">
        <f>IFERROR(VLOOKUP(A278,'[9]TOTAL M10 par région'!$A$1:$J$375,8,FALSE),0)</f>
        <v>0</v>
      </c>
      <c r="W278" s="19">
        <f>IFERROR(VLOOKUP(A278,'[10]TOTAL M11M12 par région'!$A$1:$J$479,10,FALSE),0)</f>
        <v>0</v>
      </c>
      <c r="X278" s="19">
        <f>IFERROR(VLOOKUP(B278,[11]Feuil1!$A$1:$G$24,7,FALSE),0)</f>
        <v>0</v>
      </c>
      <c r="Y278" s="19"/>
      <c r="Z278" s="19">
        <f>IFERROR(VLOOKUP(A278,'[12]avec LE'!$A$1:$F$22,6,FALSE),0)</f>
        <v>0</v>
      </c>
      <c r="AA278" s="19">
        <f>IFERROR(VLOOKUP(B278,[13]total!$E$20:$F$40,2,FALSE),0)</f>
        <v>0</v>
      </c>
      <c r="AB278" s="19"/>
      <c r="AC278" s="24">
        <f t="shared" si="4"/>
        <v>0</v>
      </c>
    </row>
    <row r="279" spans="1:29" x14ac:dyDescent="0.25">
      <c r="A279" s="39" t="s">
        <v>1229</v>
      </c>
      <c r="B279" s="2" t="s">
        <v>1230</v>
      </c>
      <c r="C279" s="2" t="s">
        <v>85</v>
      </c>
      <c r="D279" s="2" t="s">
        <v>1086</v>
      </c>
      <c r="E279" s="19">
        <f>IFERROR(VLOOKUP(A279,[1]Montants!$A$1:$W$248,21,FALSE),0)</f>
        <v>0</v>
      </c>
      <c r="F279" s="19">
        <f>IFERROR(VLOOKUP(A279,[2]Feuil1!$A$1:$I$47,8,FALSE),0)</f>
        <v>0</v>
      </c>
      <c r="G279" s="19">
        <f>IFERROR(VLOOKUP(A279,[3]Feuil1!$A$1:$G$47,6,FALSE),0)</f>
        <v>0</v>
      </c>
      <c r="H279" s="19">
        <f>IFERROR(VLOOKUP(B279,[4]Feuil6!$A$23:$B$73,2,FALSE),0)</f>
        <v>0</v>
      </c>
      <c r="I279" s="19">
        <f>IFERROR(VLOOKUP(A279,[5]Feuil1!$A$1:$F$9,5,FALSE),0)</f>
        <v>0</v>
      </c>
      <c r="J279" s="19">
        <f>IFERROR(VLOOKUP(A279,'[6]CRB-ES'!$A$1:$V$382,19,FALSE),0)</f>
        <v>0</v>
      </c>
      <c r="K279" s="19">
        <f>IFERROR(VLOOKUP($A279,[7]Feuil4!$A$23:$L$137,10,FALSE),0)</f>
        <v>0</v>
      </c>
      <c r="L279" s="19">
        <f>IFERROR(VLOOKUP($A279,[7]Feuil4!$A$23:$L$137,9,FALSE),0)</f>
        <v>0</v>
      </c>
      <c r="M279" s="19">
        <f>IFERROR(VLOOKUP($A279,[7]Feuil4!$A$23:$L$137,4,FALSE),0)</f>
        <v>0</v>
      </c>
      <c r="N279" s="19">
        <f>IFERROR(VLOOKUP($A279,[7]Feuil4!$A$23:$L$81,3,FALSE),0)</f>
        <v>0</v>
      </c>
      <c r="O279" s="19">
        <f>IFERROR(VLOOKUP($A279,[7]Feuil4!$A$23:$L$137,2,FALSE),0)</f>
        <v>0</v>
      </c>
      <c r="P279" s="19">
        <f>IFERROR(VLOOKUP($A279,[7]Feuil4!$A$23:$L$81,7,FALSE),0)</f>
        <v>0</v>
      </c>
      <c r="Q279" s="19">
        <f>IFERROR(VLOOKUP($A279,[7]Feuil4!$A$23:$L$137,8,FALSE),0)</f>
        <v>0</v>
      </c>
      <c r="R279" s="19">
        <f>IFERROR(VLOOKUP($A279,[7]Feuil4!$A$23:$L$137,6,FALSE),0)</f>
        <v>0</v>
      </c>
      <c r="S279" s="19">
        <f>IFERROR(VLOOKUP($A279,[7]Feuil4!$A$23:$L$137,5,FALSE),0)</f>
        <v>0</v>
      </c>
      <c r="T279" s="19">
        <v>0</v>
      </c>
      <c r="U279" s="19">
        <f>IFERROR(VLOOKUP(B279,'[8]C1-2017'!$B$1:$Q$475,14,FALSE),0)</f>
        <v>22.45241615482049</v>
      </c>
      <c r="V279" s="19">
        <f>IFERROR(VLOOKUP(A279,'[9]TOTAL M10 par région'!$A$1:$J$375,8,FALSE),0)</f>
        <v>0</v>
      </c>
      <c r="W279" s="19">
        <f>IFERROR(VLOOKUP(A279,'[10]TOTAL M11M12 par région'!$A$1:$J$479,10,FALSE),0)</f>
        <v>7904.1451222475598</v>
      </c>
      <c r="X279" s="19">
        <f>IFERROR(VLOOKUP(B279,[11]Feuil1!$A$1:$G$24,7,FALSE),0)</f>
        <v>0</v>
      </c>
      <c r="Y279" s="19"/>
      <c r="Z279" s="19">
        <f>IFERROR(VLOOKUP(A279,'[12]avec LE'!$A$1:$F$22,6,FALSE),0)</f>
        <v>0</v>
      </c>
      <c r="AA279" s="19">
        <f>IFERROR(VLOOKUP(B279,[13]total!$E$20:$F$40,2,FALSE),0)</f>
        <v>0</v>
      </c>
      <c r="AB279" s="19"/>
      <c r="AC279" s="24">
        <f t="shared" si="4"/>
        <v>7926.5975384023805</v>
      </c>
    </row>
    <row r="280" spans="1:29" x14ac:dyDescent="0.25">
      <c r="A280" s="2" t="s">
        <v>509</v>
      </c>
      <c r="B280" s="2" t="s">
        <v>510</v>
      </c>
      <c r="C280" s="2" t="s">
        <v>31</v>
      </c>
      <c r="D280" s="2" t="s">
        <v>1086</v>
      </c>
      <c r="E280" s="19">
        <f>IFERROR(VLOOKUP(A280,[1]Montants!$A$1:$W$248,21,FALSE),0)</f>
        <v>0</v>
      </c>
      <c r="F280" s="19">
        <f>IFERROR(VLOOKUP(A280,[2]Feuil1!$A$1:$I$47,8,FALSE),0)</f>
        <v>0</v>
      </c>
      <c r="G280" s="19">
        <f>IFERROR(VLOOKUP(A280,[3]Feuil1!$A$1:$G$47,6,FALSE),0)</f>
        <v>0</v>
      </c>
      <c r="H280" s="19">
        <f>IFERROR(VLOOKUP(B280,[4]Feuil6!$A$23:$B$73,2,FALSE),0)</f>
        <v>0</v>
      </c>
      <c r="I280" s="19">
        <f>IFERROR(VLOOKUP(A280,[5]Feuil1!$A$1:$F$9,5,FALSE),0)</f>
        <v>0</v>
      </c>
      <c r="J280" s="19">
        <f>IFERROR(VLOOKUP(A280,'[6]CRB-ES'!$A$1:$V$382,19,FALSE),0)</f>
        <v>0</v>
      </c>
      <c r="K280" s="19">
        <f>IFERROR(VLOOKUP($A280,[7]Feuil4!$A$23:$L$137,10,FALSE),0)</f>
        <v>0</v>
      </c>
      <c r="L280" s="19">
        <f>IFERROR(VLOOKUP($A280,[7]Feuil4!$A$23:$L$137,9,FALSE),0)</f>
        <v>0</v>
      </c>
      <c r="M280" s="19">
        <f>IFERROR(VLOOKUP($A280,[7]Feuil4!$A$23:$L$137,4,FALSE),0)</f>
        <v>0</v>
      </c>
      <c r="N280" s="19">
        <f>IFERROR(VLOOKUP($A280,[7]Feuil4!$A$23:$L$81,3,FALSE),0)</f>
        <v>0</v>
      </c>
      <c r="O280" s="19">
        <f>IFERROR(VLOOKUP($A280,[7]Feuil4!$A$23:$L$137,2,FALSE),0)</f>
        <v>0</v>
      </c>
      <c r="P280" s="19">
        <f>IFERROR(VLOOKUP($A280,[7]Feuil4!$A$23:$L$81,7,FALSE),0)</f>
        <v>0</v>
      </c>
      <c r="Q280" s="19">
        <f>IFERROR(VLOOKUP($A280,[7]Feuil4!$A$23:$L$137,8,FALSE),0)</f>
        <v>0</v>
      </c>
      <c r="R280" s="19">
        <f>IFERROR(VLOOKUP($A280,[7]Feuil4!$A$23:$L$137,6,FALSE),0)</f>
        <v>0</v>
      </c>
      <c r="S280" s="19">
        <f>IFERROR(VLOOKUP($A280,[7]Feuil4!$A$23:$L$137,5,FALSE),0)</f>
        <v>0</v>
      </c>
      <c r="T280" s="19">
        <v>0</v>
      </c>
      <c r="U280" s="19">
        <f>IFERROR(VLOOKUP(B280,'[8]C1-2017'!$B$1:$Q$475,14,FALSE),0)</f>
        <v>97036.173264110854</v>
      </c>
      <c r="V280" s="19">
        <f>IFERROR(VLOOKUP(A280,'[9]TOTAL M10 par région'!$A$1:$J$375,8,FALSE),0)</f>
        <v>28689.84399999999</v>
      </c>
      <c r="W280" s="19">
        <f>IFERROR(VLOOKUP(A280,'[10]TOTAL M11M12 par région'!$A$1:$J$479,10,FALSE),0)</f>
        <v>40645.393067541736</v>
      </c>
      <c r="X280" s="19">
        <f>IFERROR(VLOOKUP(B280,[11]Feuil1!$A$1:$G$24,7,FALSE),0)</f>
        <v>0</v>
      </c>
      <c r="Y280" s="19"/>
      <c r="Z280" s="19">
        <f>IFERROR(VLOOKUP(A280,'[12]avec LE'!$A$1:$F$22,6,FALSE),0)</f>
        <v>0</v>
      </c>
      <c r="AA280" s="19">
        <f>IFERROR(VLOOKUP(B280,[13]total!$E$20:$F$40,2,FALSE),0)</f>
        <v>0</v>
      </c>
      <c r="AB280" s="19"/>
      <c r="AC280" s="24">
        <f t="shared" si="4"/>
        <v>166371.41033165259</v>
      </c>
    </row>
    <row r="281" spans="1:29" x14ac:dyDescent="0.25">
      <c r="A281" s="27" t="s">
        <v>909</v>
      </c>
      <c r="B281" s="2" t="s">
        <v>1231</v>
      </c>
      <c r="C281" s="2" t="s">
        <v>31</v>
      </c>
      <c r="D281" s="2" t="s">
        <v>1086</v>
      </c>
      <c r="E281" s="19">
        <f>IFERROR(VLOOKUP(A281,[1]Montants!$A$1:$W$248,21,FALSE),0)</f>
        <v>0</v>
      </c>
      <c r="F281" s="19">
        <f>IFERROR(VLOOKUP(A281,[2]Feuil1!$A$1:$I$47,8,FALSE),0)</f>
        <v>0</v>
      </c>
      <c r="G281" s="19">
        <f>IFERROR(VLOOKUP(A281,[3]Feuil1!$A$1:$G$47,6,FALSE),0)</f>
        <v>0</v>
      </c>
      <c r="H281" s="19">
        <f>IFERROR(VLOOKUP(B281,[4]Feuil6!$A$23:$B$73,2,FALSE),0)</f>
        <v>0</v>
      </c>
      <c r="I281" s="19">
        <f>IFERROR(VLOOKUP(A281,[5]Feuil1!$A$1:$F$9,5,FALSE),0)</f>
        <v>0</v>
      </c>
      <c r="J281" s="19">
        <f>IFERROR(VLOOKUP(A281,'[6]CRB-ES'!$A$1:$V$382,19,FALSE),0)</f>
        <v>0</v>
      </c>
      <c r="K281" s="19">
        <f>IFERROR(VLOOKUP($A281,[7]Feuil4!$A$23:$L$137,10,FALSE),0)</f>
        <v>0</v>
      </c>
      <c r="L281" s="19">
        <f>IFERROR(VLOOKUP($A281,[7]Feuil4!$A$23:$L$137,9,FALSE),0)</f>
        <v>0</v>
      </c>
      <c r="M281" s="19">
        <f>IFERROR(VLOOKUP($A281,[7]Feuil4!$A$23:$L$137,4,FALSE),0)</f>
        <v>0</v>
      </c>
      <c r="N281" s="19">
        <f>IFERROR(VLOOKUP($A281,[7]Feuil4!$A$23:$L$81,3,FALSE),0)</f>
        <v>0</v>
      </c>
      <c r="O281" s="19">
        <f>IFERROR(VLOOKUP($A281,[7]Feuil4!$A$23:$L$137,2,FALSE),0)</f>
        <v>40029</v>
      </c>
      <c r="P281" s="19">
        <f>IFERROR(VLOOKUP($A281,[7]Feuil4!$A$23:$L$81,7,FALSE),0)</f>
        <v>0</v>
      </c>
      <c r="Q281" s="19">
        <f>IFERROR(VLOOKUP($A281,[7]Feuil4!$A$23:$L$137,8,FALSE),0)</f>
        <v>0</v>
      </c>
      <c r="R281" s="19">
        <f>IFERROR(VLOOKUP($A281,[7]Feuil4!$A$23:$L$137,6,FALSE),0)</f>
        <v>0</v>
      </c>
      <c r="S281" s="19">
        <f>IFERROR(VLOOKUP($A281,[7]Feuil4!$A$23:$L$137,5,FALSE),0)</f>
        <v>0</v>
      </c>
      <c r="T281" s="19">
        <v>0</v>
      </c>
      <c r="U281" s="19">
        <f>IFERROR(VLOOKUP(B281,'[8]C1-2017'!$B$1:$Q$475,14,FALSE),0)</f>
        <v>5769.6522475726233</v>
      </c>
      <c r="V281" s="19">
        <f>IFERROR(VLOOKUP(A281,'[9]TOTAL M10 par région'!$A$1:$J$375,8,FALSE),0)</f>
        <v>24151.699999999983</v>
      </c>
      <c r="W281" s="19">
        <f>IFERROR(VLOOKUP(A281,'[10]TOTAL M11M12 par région'!$A$1:$J$479,10,FALSE),0)</f>
        <v>39663.055725489925</v>
      </c>
      <c r="X281" s="19">
        <f>IFERROR(VLOOKUP(B281,[11]Feuil1!$A$1:$G$24,7,FALSE),0)</f>
        <v>0</v>
      </c>
      <c r="Y281" s="19"/>
      <c r="Z281" s="19">
        <f>IFERROR(VLOOKUP(A281,'[12]avec LE'!$A$1:$F$22,6,FALSE),0)</f>
        <v>0</v>
      </c>
      <c r="AA281" s="19">
        <f>IFERROR(VLOOKUP(B281,[13]total!$E$20:$F$40,2,FALSE),0)</f>
        <v>0</v>
      </c>
      <c r="AB281" s="19"/>
      <c r="AC281" s="24">
        <f t="shared" si="4"/>
        <v>109613.40797306254</v>
      </c>
    </row>
    <row r="282" spans="1:29" x14ac:dyDescent="0.25">
      <c r="A282" s="27" t="s">
        <v>910</v>
      </c>
      <c r="B282" s="2" t="s">
        <v>1017</v>
      </c>
      <c r="C282" s="2" t="s">
        <v>85</v>
      </c>
      <c r="D282" s="2" t="s">
        <v>1086</v>
      </c>
      <c r="E282" s="19">
        <f>IFERROR(VLOOKUP(A282,[1]Montants!$A$1:$W$248,21,FALSE),0)</f>
        <v>0</v>
      </c>
      <c r="F282" s="19">
        <f>IFERROR(VLOOKUP(A282,[2]Feuil1!$A$1:$I$47,8,FALSE),0)</f>
        <v>0</v>
      </c>
      <c r="G282" s="19">
        <f>IFERROR(VLOOKUP(A282,[3]Feuil1!$A$1:$G$47,6,FALSE),0)</f>
        <v>0</v>
      </c>
      <c r="H282" s="19">
        <f>IFERROR(VLOOKUP(B282,[4]Feuil6!$A$23:$B$73,2,FALSE),0)</f>
        <v>0</v>
      </c>
      <c r="I282" s="19">
        <f>IFERROR(VLOOKUP(A282,[5]Feuil1!$A$1:$F$9,5,FALSE),0)</f>
        <v>0</v>
      </c>
      <c r="J282" s="19">
        <f>IFERROR(VLOOKUP(A282,'[6]CRB-ES'!$A$1:$V$382,19,FALSE),0)</f>
        <v>0</v>
      </c>
      <c r="K282" s="19">
        <f>IFERROR(VLOOKUP($A282,[7]Feuil4!$A$23:$L$137,10,FALSE),0)</f>
        <v>0</v>
      </c>
      <c r="L282" s="19">
        <f>IFERROR(VLOOKUP($A282,[7]Feuil4!$A$23:$L$137,9,FALSE),0)</f>
        <v>0</v>
      </c>
      <c r="M282" s="19">
        <f>IFERROR(VLOOKUP($A282,[7]Feuil4!$A$23:$L$137,4,FALSE),0)</f>
        <v>0</v>
      </c>
      <c r="N282" s="19">
        <f>IFERROR(VLOOKUP($A282,[7]Feuil4!$A$23:$L$81,3,FALSE),0)</f>
        <v>0</v>
      </c>
      <c r="O282" s="19">
        <f>IFERROR(VLOOKUP($A282,[7]Feuil4!$A$23:$L$137,2,FALSE),0)</f>
        <v>0</v>
      </c>
      <c r="P282" s="19">
        <f>IFERROR(VLOOKUP($A282,[7]Feuil4!$A$23:$L$81,7,FALSE),0)</f>
        <v>0</v>
      </c>
      <c r="Q282" s="19">
        <f>IFERROR(VLOOKUP($A282,[7]Feuil4!$A$23:$L$137,8,FALSE),0)</f>
        <v>0</v>
      </c>
      <c r="R282" s="19">
        <f>IFERROR(VLOOKUP($A282,[7]Feuil4!$A$23:$L$137,6,FALSE),0)</f>
        <v>0</v>
      </c>
      <c r="S282" s="19">
        <f>IFERROR(VLOOKUP($A282,[7]Feuil4!$A$23:$L$137,5,FALSE),0)</f>
        <v>0</v>
      </c>
      <c r="T282" s="19">
        <v>0</v>
      </c>
      <c r="U282" s="19">
        <f>IFERROR(VLOOKUP(B282,'[8]C1-2017'!$B$1:$Q$475,14,FALSE),0)</f>
        <v>0</v>
      </c>
      <c r="V282" s="19">
        <f>IFERROR(VLOOKUP(A282,'[9]TOTAL M10 par région'!$A$1:$J$375,8,FALSE),0)</f>
        <v>0</v>
      </c>
      <c r="W282" s="19">
        <f>IFERROR(VLOOKUP(A282,'[10]TOTAL M11M12 par région'!$A$1:$J$479,10,FALSE),0)</f>
        <v>5297.6332858100359</v>
      </c>
      <c r="X282" s="19">
        <f>IFERROR(VLOOKUP(B282,[11]Feuil1!$A$1:$G$24,7,FALSE),0)</f>
        <v>0</v>
      </c>
      <c r="Y282" s="19"/>
      <c r="Z282" s="19">
        <f>IFERROR(VLOOKUP(A282,'[12]avec LE'!$A$1:$F$22,6,FALSE),0)</f>
        <v>0</v>
      </c>
      <c r="AA282" s="19">
        <f>IFERROR(VLOOKUP(B282,[13]total!$E$20:$F$40,2,FALSE),0)</f>
        <v>0</v>
      </c>
      <c r="AB282" s="19"/>
      <c r="AC282" s="24">
        <f t="shared" si="4"/>
        <v>5297.6332858100359</v>
      </c>
    </row>
    <row r="283" spans="1:29" x14ac:dyDescent="0.25">
      <c r="A283" s="2" t="s">
        <v>503</v>
      </c>
      <c r="B283" s="2" t="s">
        <v>504</v>
      </c>
      <c r="C283" s="2" t="s">
        <v>31</v>
      </c>
      <c r="D283" s="2" t="s">
        <v>1086</v>
      </c>
      <c r="E283" s="19">
        <f>IFERROR(VLOOKUP(A283,[1]Montants!$A$1:$W$248,21,FALSE),0)</f>
        <v>0</v>
      </c>
      <c r="F283" s="19">
        <f>IFERROR(VLOOKUP(A283,[2]Feuil1!$A$1:$I$47,8,FALSE),0)</f>
        <v>0</v>
      </c>
      <c r="G283" s="19">
        <f>IFERROR(VLOOKUP(A283,[3]Feuil1!$A$1:$G$47,6,FALSE),0)</f>
        <v>0</v>
      </c>
      <c r="H283" s="19">
        <f>IFERROR(VLOOKUP(B283,[4]Feuil6!$A$23:$B$73,2,FALSE),0)</f>
        <v>0</v>
      </c>
      <c r="I283" s="19">
        <f>IFERROR(VLOOKUP(A283,[5]Feuil1!$A$1:$F$9,5,FALSE),0)</f>
        <v>0</v>
      </c>
      <c r="J283" s="19">
        <f>IFERROR(VLOOKUP(A283,'[6]CRB-ES'!$A$1:$V$382,19,FALSE),0)</f>
        <v>0</v>
      </c>
      <c r="K283" s="19">
        <f>IFERROR(VLOOKUP($A283,[7]Feuil4!$A$23:$L$137,10,FALSE),0)</f>
        <v>0</v>
      </c>
      <c r="L283" s="19">
        <f>IFERROR(VLOOKUP($A283,[7]Feuil4!$A$23:$L$137,9,FALSE),0)</f>
        <v>0</v>
      </c>
      <c r="M283" s="19">
        <f>IFERROR(VLOOKUP($A283,[7]Feuil4!$A$23:$L$137,4,FALSE),0)</f>
        <v>0</v>
      </c>
      <c r="N283" s="19">
        <f>IFERROR(VLOOKUP($A283,[7]Feuil4!$A$23:$L$81,3,FALSE),0)</f>
        <v>0</v>
      </c>
      <c r="O283" s="19">
        <f>IFERROR(VLOOKUP($A283,[7]Feuil4!$A$23:$L$137,2,FALSE),0)</f>
        <v>0</v>
      </c>
      <c r="P283" s="19">
        <f>IFERROR(VLOOKUP($A283,[7]Feuil4!$A$23:$L$81,7,FALSE),0)</f>
        <v>0</v>
      </c>
      <c r="Q283" s="19">
        <f>IFERROR(VLOOKUP($A283,[7]Feuil4!$A$23:$L$137,8,FALSE),0)</f>
        <v>0</v>
      </c>
      <c r="R283" s="19">
        <f>IFERROR(VLOOKUP($A283,[7]Feuil4!$A$23:$L$137,6,FALSE),0)</f>
        <v>0</v>
      </c>
      <c r="S283" s="19">
        <f>IFERROR(VLOOKUP($A283,[7]Feuil4!$A$23:$L$137,5,FALSE),0)</f>
        <v>0</v>
      </c>
      <c r="T283" s="19">
        <v>0</v>
      </c>
      <c r="U283" s="19">
        <f>IFERROR(VLOOKUP(B283,'[8]C1-2017'!$B$1:$Q$475,14,FALSE),0)</f>
        <v>46234.818602954358</v>
      </c>
      <c r="V283" s="19">
        <f>IFERROR(VLOOKUP(A283,'[9]TOTAL M10 par région'!$A$1:$J$375,8,FALSE),0)</f>
        <v>0</v>
      </c>
      <c r="W283" s="19">
        <f>IFERROR(VLOOKUP(A283,'[10]TOTAL M11M12 par région'!$A$1:$J$479,10,FALSE),0)</f>
        <v>8690.8622183835305</v>
      </c>
      <c r="X283" s="19">
        <f>IFERROR(VLOOKUP(B283,[11]Feuil1!$A$1:$G$24,7,FALSE),0)</f>
        <v>0</v>
      </c>
      <c r="Y283" s="19"/>
      <c r="Z283" s="19">
        <f>IFERROR(VLOOKUP(A283,'[12]avec LE'!$A$1:$F$22,6,FALSE),0)</f>
        <v>0</v>
      </c>
      <c r="AA283" s="19">
        <f>IFERROR(VLOOKUP(B283,[13]total!$E$20:$F$40,2,FALSE),0)</f>
        <v>0</v>
      </c>
      <c r="AB283" s="19"/>
      <c r="AC283" s="24">
        <f t="shared" si="4"/>
        <v>54925.68082133789</v>
      </c>
    </row>
    <row r="284" spans="1:29" x14ac:dyDescent="0.25">
      <c r="A284" s="2" t="s">
        <v>507</v>
      </c>
      <c r="B284" s="2" t="s">
        <v>508</v>
      </c>
      <c r="C284" s="2" t="s">
        <v>31</v>
      </c>
      <c r="D284" s="2" t="s">
        <v>1086</v>
      </c>
      <c r="E284" s="19">
        <f>IFERROR(VLOOKUP(A284,[1]Montants!$A$1:$W$248,21,FALSE),0)</f>
        <v>933951.02971595107</v>
      </c>
      <c r="F284" s="19">
        <f>IFERROR(VLOOKUP(A284,[2]Feuil1!$A$1:$I$47,8,FALSE),0)</f>
        <v>0</v>
      </c>
      <c r="G284" s="19">
        <f>IFERROR(VLOOKUP(A284,[3]Feuil1!$A$1:$G$47,6,FALSE),0)</f>
        <v>0</v>
      </c>
      <c r="H284" s="19">
        <f>IFERROR(VLOOKUP(B284,[4]Feuil6!$A$23:$B$73,2,FALSE),0)</f>
        <v>0</v>
      </c>
      <c r="I284" s="19">
        <f>IFERROR(VLOOKUP(A284,[5]Feuil1!$A$1:$F$9,5,FALSE),0)</f>
        <v>0</v>
      </c>
      <c r="J284" s="19">
        <f>IFERROR(VLOOKUP(A284,'[6]CRB-ES'!$A$1:$V$382,19,FALSE),0)</f>
        <v>0</v>
      </c>
      <c r="K284" s="19">
        <f>IFERROR(VLOOKUP($A284,[7]Feuil4!$A$23:$L$137,10,FALSE),0)</f>
        <v>0</v>
      </c>
      <c r="L284" s="19">
        <f>IFERROR(VLOOKUP($A284,[7]Feuil4!$A$23:$L$137,9,FALSE),0)</f>
        <v>0</v>
      </c>
      <c r="M284" s="19">
        <f>IFERROR(VLOOKUP($A284,[7]Feuil4!$A$23:$L$137,4,FALSE),0)</f>
        <v>0</v>
      </c>
      <c r="N284" s="19">
        <f>IFERROR(VLOOKUP($A284,[7]Feuil4!$A$23:$L$81,3,FALSE),0)</f>
        <v>0</v>
      </c>
      <c r="O284" s="19">
        <f>IFERROR(VLOOKUP($A284,[7]Feuil4!$A$23:$L$137,2,FALSE),0)</f>
        <v>0</v>
      </c>
      <c r="P284" s="19">
        <f>IFERROR(VLOOKUP($A284,[7]Feuil4!$A$23:$L$81,7,FALSE),0)</f>
        <v>0</v>
      </c>
      <c r="Q284" s="19">
        <f>IFERROR(VLOOKUP($A284,[7]Feuil4!$A$23:$L$137,8,FALSE),0)</f>
        <v>0</v>
      </c>
      <c r="R284" s="19">
        <f>IFERROR(VLOOKUP($A284,[7]Feuil4!$A$23:$L$137,6,FALSE),0)</f>
        <v>0</v>
      </c>
      <c r="S284" s="19">
        <f>IFERROR(VLOOKUP($A284,[7]Feuil4!$A$23:$L$137,5,FALSE),0)</f>
        <v>0</v>
      </c>
      <c r="T284" s="19">
        <v>0</v>
      </c>
      <c r="U284" s="19">
        <f>IFERROR(VLOOKUP(B284,'[8]C1-2017'!$B$1:$Q$475,14,FALSE),0)</f>
        <v>61765.210736237292</v>
      </c>
      <c r="V284" s="19">
        <f>IFERROR(VLOOKUP(A284,'[9]TOTAL M10 par région'!$A$1:$J$375,8,FALSE),0)</f>
        <v>84210.140000000014</v>
      </c>
      <c r="W284" s="19">
        <f>IFERROR(VLOOKUP(A284,'[10]TOTAL M11M12 par région'!$A$1:$J$479,10,FALSE),0)</f>
        <v>194492.60746736688</v>
      </c>
      <c r="X284" s="19">
        <f>IFERROR(VLOOKUP(B284,[11]Feuil1!$A$1:$G$24,7,FALSE),0)</f>
        <v>0</v>
      </c>
      <c r="Y284" s="19"/>
      <c r="Z284" s="19">
        <f>IFERROR(VLOOKUP(A284,'[12]avec LE'!$A$1:$F$22,6,FALSE),0)</f>
        <v>0</v>
      </c>
      <c r="AA284" s="19">
        <f>IFERROR(VLOOKUP(B284,[13]total!$E$20:$F$40,2,FALSE),0)</f>
        <v>0</v>
      </c>
      <c r="AB284" s="19"/>
      <c r="AC284" s="24">
        <f t="shared" si="4"/>
        <v>1274418.987919555</v>
      </c>
    </row>
    <row r="285" spans="1:29" x14ac:dyDescent="0.25">
      <c r="A285" s="2" t="s">
        <v>499</v>
      </c>
      <c r="B285" s="2" t="s">
        <v>500</v>
      </c>
      <c r="C285" s="2" t="s">
        <v>85</v>
      </c>
      <c r="D285" s="2" t="s">
        <v>1086</v>
      </c>
      <c r="E285" s="19">
        <f>IFERROR(VLOOKUP(A285,[1]Montants!$A$1:$W$248,21,FALSE),0)</f>
        <v>0</v>
      </c>
      <c r="F285" s="19">
        <f>IFERROR(VLOOKUP(A285,[2]Feuil1!$A$1:$I$47,8,FALSE),0)</f>
        <v>0</v>
      </c>
      <c r="G285" s="19">
        <f>IFERROR(VLOOKUP(A285,[3]Feuil1!$A$1:$G$47,6,FALSE),0)</f>
        <v>0</v>
      </c>
      <c r="H285" s="19">
        <f>IFERROR(VLOOKUP(B285,[4]Feuil6!$A$23:$B$73,2,FALSE),0)</f>
        <v>0</v>
      </c>
      <c r="I285" s="19">
        <f>IFERROR(VLOOKUP(A285,[5]Feuil1!$A$1:$F$9,5,FALSE),0)</f>
        <v>0</v>
      </c>
      <c r="J285" s="19">
        <f>IFERROR(VLOOKUP(A285,'[6]CRB-ES'!$A$1:$V$382,19,FALSE),0)</f>
        <v>0</v>
      </c>
      <c r="K285" s="19">
        <f>IFERROR(VLOOKUP($A285,[7]Feuil4!$A$23:$L$137,10,FALSE),0)</f>
        <v>0</v>
      </c>
      <c r="L285" s="19">
        <f>IFERROR(VLOOKUP($A285,[7]Feuil4!$A$23:$L$137,9,FALSE),0)</f>
        <v>0</v>
      </c>
      <c r="M285" s="19">
        <f>IFERROR(VLOOKUP($A285,[7]Feuil4!$A$23:$L$137,4,FALSE),0)</f>
        <v>0</v>
      </c>
      <c r="N285" s="19">
        <f>IFERROR(VLOOKUP($A285,[7]Feuil4!$A$23:$L$81,3,FALSE),0)</f>
        <v>0</v>
      </c>
      <c r="O285" s="19">
        <f>IFERROR(VLOOKUP($A285,[7]Feuil4!$A$23:$L$137,2,FALSE),0)</f>
        <v>0</v>
      </c>
      <c r="P285" s="19">
        <f>IFERROR(VLOOKUP($A285,[7]Feuil4!$A$23:$L$81,7,FALSE),0)</f>
        <v>0</v>
      </c>
      <c r="Q285" s="19">
        <f>IFERROR(VLOOKUP($A285,[7]Feuil4!$A$23:$L$137,8,FALSE),0)</f>
        <v>0</v>
      </c>
      <c r="R285" s="19">
        <f>IFERROR(VLOOKUP($A285,[7]Feuil4!$A$23:$L$137,6,FALSE),0)</f>
        <v>0</v>
      </c>
      <c r="S285" s="19">
        <f>IFERROR(VLOOKUP($A285,[7]Feuil4!$A$23:$L$137,5,FALSE),0)</f>
        <v>0</v>
      </c>
      <c r="T285" s="19">
        <v>0</v>
      </c>
      <c r="U285" s="19">
        <f>IFERROR(VLOOKUP(B285,'[8]C1-2017'!$B$1:$Q$475,14,FALSE),0)</f>
        <v>873.4681835669345</v>
      </c>
      <c r="V285" s="19">
        <f>IFERROR(VLOOKUP(A285,'[9]TOTAL M10 par région'!$A$1:$J$375,8,FALSE),0)</f>
        <v>0</v>
      </c>
      <c r="W285" s="19">
        <f>IFERROR(VLOOKUP(A285,'[10]TOTAL M11M12 par région'!$A$1:$J$479,10,FALSE),0)</f>
        <v>0</v>
      </c>
      <c r="X285" s="19">
        <f>IFERROR(VLOOKUP(B285,[11]Feuil1!$A$1:$G$24,7,FALSE),0)</f>
        <v>0</v>
      </c>
      <c r="Y285" s="19"/>
      <c r="Z285" s="19">
        <f>IFERROR(VLOOKUP(A285,'[12]avec LE'!$A$1:$F$22,6,FALSE),0)</f>
        <v>0</v>
      </c>
      <c r="AA285" s="19">
        <f>IFERROR(VLOOKUP(B285,[13]total!$E$20:$F$40,2,FALSE),0)</f>
        <v>0</v>
      </c>
      <c r="AB285" s="19"/>
      <c r="AC285" s="24">
        <f t="shared" si="4"/>
        <v>873.4681835669345</v>
      </c>
    </row>
    <row r="286" spans="1:29" x14ac:dyDescent="0.25">
      <c r="A286" s="27" t="s">
        <v>489</v>
      </c>
      <c r="B286" s="2" t="s">
        <v>490</v>
      </c>
      <c r="C286" s="2" t="s">
        <v>31</v>
      </c>
      <c r="D286" s="2" t="s">
        <v>1086</v>
      </c>
      <c r="E286" s="19">
        <f>IFERROR(VLOOKUP(A286,[1]Montants!$A$1:$W$248,21,FALSE),0)</f>
        <v>0</v>
      </c>
      <c r="F286" s="19">
        <f>IFERROR(VLOOKUP(A286,[2]Feuil1!$A$1:$I$47,8,FALSE),0)</f>
        <v>0</v>
      </c>
      <c r="G286" s="19">
        <f>IFERROR(VLOOKUP(A286,[3]Feuil1!$A$1:$G$47,6,FALSE),0)</f>
        <v>0</v>
      </c>
      <c r="H286" s="19">
        <f>IFERROR(VLOOKUP(B286,[4]Feuil6!$A$23:$B$73,2,FALSE),0)</f>
        <v>0</v>
      </c>
      <c r="I286" s="19">
        <f>IFERROR(VLOOKUP(A286,[5]Feuil1!$A$1:$F$9,5,FALSE),0)</f>
        <v>0</v>
      </c>
      <c r="J286" s="19">
        <f>IFERROR(VLOOKUP(A286,'[6]CRB-ES'!$A$1:$V$382,19,FALSE),0)</f>
        <v>0</v>
      </c>
      <c r="K286" s="19">
        <f>IFERROR(VLOOKUP($A286,[7]Feuil4!$A$23:$L$137,10,FALSE),0)</f>
        <v>0</v>
      </c>
      <c r="L286" s="19">
        <f>IFERROR(VLOOKUP($A286,[7]Feuil4!$A$23:$L$137,9,FALSE),0)</f>
        <v>0</v>
      </c>
      <c r="M286" s="19">
        <f>IFERROR(VLOOKUP($A286,[7]Feuil4!$A$23:$L$137,4,FALSE),0)</f>
        <v>0</v>
      </c>
      <c r="N286" s="19">
        <f>IFERROR(VLOOKUP($A286,[7]Feuil4!$A$23:$L$81,3,FALSE),0)</f>
        <v>0</v>
      </c>
      <c r="O286" s="19">
        <f>IFERROR(VLOOKUP($A286,[7]Feuil4!$A$23:$L$137,2,FALSE),0)</f>
        <v>0</v>
      </c>
      <c r="P286" s="19">
        <f>IFERROR(VLOOKUP($A286,[7]Feuil4!$A$23:$L$81,7,FALSE),0)</f>
        <v>0</v>
      </c>
      <c r="Q286" s="19">
        <f>IFERROR(VLOOKUP($A286,[7]Feuil4!$A$23:$L$137,8,FALSE),0)</f>
        <v>0</v>
      </c>
      <c r="R286" s="19">
        <f>IFERROR(VLOOKUP($A286,[7]Feuil4!$A$23:$L$137,6,FALSE),0)</f>
        <v>0</v>
      </c>
      <c r="S286" s="19">
        <f>IFERROR(VLOOKUP($A286,[7]Feuil4!$A$23:$L$137,5,FALSE),0)</f>
        <v>0</v>
      </c>
      <c r="T286" s="19">
        <v>0</v>
      </c>
      <c r="U286" s="19">
        <f>IFERROR(VLOOKUP(B286,'[8]C1-2017'!$B$1:$Q$475,14,FALSE),0)</f>
        <v>25168.751060488812</v>
      </c>
      <c r="V286" s="19">
        <f>IFERROR(VLOOKUP(A286,'[9]TOTAL M10 par région'!$A$1:$J$375,8,FALSE),0)</f>
        <v>76976.159999999974</v>
      </c>
      <c r="W286" s="19">
        <f>IFERROR(VLOOKUP(A286,'[10]TOTAL M11M12 par région'!$A$1:$J$479,10,FALSE),0)</f>
        <v>99477.000567618554</v>
      </c>
      <c r="X286" s="19">
        <f>IFERROR(VLOOKUP(B286,[11]Feuil1!$A$1:$G$24,7,FALSE),0)</f>
        <v>0</v>
      </c>
      <c r="Y286" s="19"/>
      <c r="Z286" s="19">
        <f>IFERROR(VLOOKUP(A286,'[12]avec LE'!$A$1:$F$22,6,FALSE),0)</f>
        <v>0</v>
      </c>
      <c r="AA286" s="19">
        <f>IFERROR(VLOOKUP(B286,[13]total!$E$20:$F$40,2,FALSE),0)</f>
        <v>0</v>
      </c>
      <c r="AB286" s="19"/>
      <c r="AC286" s="24">
        <f t="shared" si="4"/>
        <v>201621.91162810734</v>
      </c>
    </row>
    <row r="287" spans="1:29" ht="15" hidden="1" customHeight="1" x14ac:dyDescent="0.25">
      <c r="A287" s="27" t="s">
        <v>926</v>
      </c>
      <c r="B287" s="2" t="s">
        <v>927</v>
      </c>
      <c r="C287" s="2" t="s">
        <v>31</v>
      </c>
      <c r="D287" s="2" t="s">
        <v>1086</v>
      </c>
      <c r="E287" s="19">
        <f>IFERROR(VLOOKUP(A287,[1]Montants!$A$1:$W$248,21,FALSE),0)</f>
        <v>0</v>
      </c>
      <c r="F287" s="19">
        <f>IFERROR(VLOOKUP(A287,[2]Feuil1!$A$1:$I$47,8,FALSE),0)</f>
        <v>0</v>
      </c>
      <c r="G287" s="19">
        <f>IFERROR(VLOOKUP(A287,[3]Feuil1!$A$1:$G$47,6,FALSE),0)</f>
        <v>0</v>
      </c>
      <c r="H287" s="19">
        <f>IFERROR(VLOOKUP(B287,[4]Feuil6!$A$23:$B$73,2,FALSE),0)</f>
        <v>0</v>
      </c>
      <c r="I287" s="19">
        <f>IFERROR(VLOOKUP(A287,[5]Feuil1!$A$1:$F$9,5,FALSE),0)</f>
        <v>0</v>
      </c>
      <c r="J287" s="19">
        <f>IFERROR(VLOOKUP(A287,'[6]CRB-ES'!$A$1:$V$382,19,FALSE),0)</f>
        <v>0</v>
      </c>
      <c r="K287" s="19">
        <f>IFERROR(VLOOKUP($A287,[7]Feuil4!$A$23:$L$137,10,FALSE),0)</f>
        <v>0</v>
      </c>
      <c r="L287" s="19">
        <f>IFERROR(VLOOKUP($A287,[7]Feuil4!$A$23:$L$137,9,FALSE),0)</f>
        <v>0</v>
      </c>
      <c r="M287" s="19">
        <f>IFERROR(VLOOKUP($A287,[7]Feuil4!$A$23:$L$137,4,FALSE),0)</f>
        <v>0</v>
      </c>
      <c r="N287" s="19">
        <f>IFERROR(VLOOKUP($A287,[7]Feuil4!$A$23:$L$81,3,FALSE),0)</f>
        <v>0</v>
      </c>
      <c r="O287" s="19">
        <f>IFERROR(VLOOKUP($A287,[7]Feuil4!$A$23:$L$137,2,FALSE),0)</f>
        <v>0</v>
      </c>
      <c r="P287" s="19">
        <f>IFERROR(VLOOKUP($A287,[7]Feuil4!$A$23:$L$81,7,FALSE),0)</f>
        <v>0</v>
      </c>
      <c r="Q287" s="19">
        <f>IFERROR(VLOOKUP($A287,[7]Feuil4!$A$23:$L$137,8,FALSE),0)</f>
        <v>0</v>
      </c>
      <c r="R287" s="19">
        <f>IFERROR(VLOOKUP($A287,[7]Feuil4!$A$23:$L$137,6,FALSE),0)</f>
        <v>0</v>
      </c>
      <c r="S287" s="19">
        <f>IFERROR(VLOOKUP($A287,[7]Feuil4!$A$23:$L$137,5,FALSE),0)</f>
        <v>0</v>
      </c>
      <c r="T287" s="19">
        <v>0</v>
      </c>
      <c r="U287" s="19">
        <f>IFERROR(VLOOKUP(B287,'[8]C1-2017'!$B$1:$Q$475,14,FALSE),0)</f>
        <v>0</v>
      </c>
      <c r="V287" s="19">
        <f>IFERROR(VLOOKUP(A287,'[9]TOTAL M10 par région'!$A$1:$J$375,8,FALSE),0)</f>
        <v>0</v>
      </c>
      <c r="W287" s="19">
        <f>IFERROR(VLOOKUP(A287,'[10]TOTAL M11M12 par région'!$A$1:$J$479,10,FALSE),0)</f>
        <v>0</v>
      </c>
      <c r="X287" s="19">
        <f>IFERROR(VLOOKUP(B287,[11]Feuil1!$A$1:$G$24,7,FALSE),0)</f>
        <v>0</v>
      </c>
      <c r="Y287" s="19"/>
      <c r="Z287" s="19">
        <f>IFERROR(VLOOKUP(A287,'[12]avec LE'!$A$1:$F$22,6,FALSE),0)</f>
        <v>0</v>
      </c>
      <c r="AA287" s="19">
        <f>IFERROR(VLOOKUP(B287,[13]total!$E$20:$F$40,2,FALSE),0)</f>
        <v>0</v>
      </c>
      <c r="AB287" s="19"/>
      <c r="AC287" s="24">
        <f t="shared" si="4"/>
        <v>0</v>
      </c>
    </row>
    <row r="288" spans="1:29" x14ac:dyDescent="0.25">
      <c r="A288" s="2" t="s">
        <v>533</v>
      </c>
      <c r="B288" s="2" t="s">
        <v>534</v>
      </c>
      <c r="C288" s="2" t="s">
        <v>25</v>
      </c>
      <c r="D288" s="2" t="s">
        <v>1086</v>
      </c>
      <c r="E288" s="19">
        <f>IFERROR(VLOOKUP(A288,[1]Montants!$A$1:$W$248,21,FALSE),0)</f>
        <v>23527785.544023223</v>
      </c>
      <c r="F288" s="19">
        <f>IFERROR(VLOOKUP(A288,[2]Feuil1!$A$1:$I$47,8,FALSE),0)</f>
        <v>868872.77308744006</v>
      </c>
      <c r="G288" s="19">
        <f>IFERROR(VLOOKUP(A288,[3]Feuil1!$A$1:$G$47,6,FALSE),0)</f>
        <v>217218.19327186001</v>
      </c>
      <c r="H288" s="19">
        <f>IFERROR(VLOOKUP(B288,[4]Feuil6!$A$23:$B$73,2,FALSE),0)</f>
        <v>0</v>
      </c>
      <c r="I288" s="19">
        <f>IFERROR(VLOOKUP(A288,[5]Feuil1!$A$1:$F$9,5,FALSE),0)</f>
        <v>0</v>
      </c>
      <c r="J288" s="19">
        <f>IFERROR(VLOOKUP(A288,'[6]CRB-ES'!$A$1:$V$382,19,FALSE),0)</f>
        <v>340111.85683898389</v>
      </c>
      <c r="K288" s="19">
        <f>IFERROR(VLOOKUP($A288,[7]Feuil4!$A$23:$L$137,10,FALSE),0)</f>
        <v>0</v>
      </c>
      <c r="L288" s="19">
        <f>IFERROR(VLOOKUP($A288,[7]Feuil4!$A$23:$L$137,9,FALSE),0)</f>
        <v>0</v>
      </c>
      <c r="M288" s="19">
        <f>IFERROR(VLOOKUP($A288,[7]Feuil4!$A$23:$L$137,4,FALSE),0)</f>
        <v>0</v>
      </c>
      <c r="N288" s="19">
        <f>IFERROR(VLOOKUP($A288,[7]Feuil4!$A$23:$L$81,3,FALSE),0)</f>
        <v>0</v>
      </c>
      <c r="O288" s="19">
        <f>IFERROR(VLOOKUP($A288,[7]Feuil4!$A$23:$L$137,2,FALSE),0)</f>
        <v>27192</v>
      </c>
      <c r="P288" s="19">
        <f>IFERROR(VLOOKUP($A288,[7]Feuil4!$A$23:$L$81,7,FALSE),0)</f>
        <v>40857</v>
      </c>
      <c r="Q288" s="19">
        <f>IFERROR(VLOOKUP($A288,[7]Feuil4!$A$23:$L$137,8,FALSE),0)</f>
        <v>0</v>
      </c>
      <c r="R288" s="19">
        <f>IFERROR(VLOOKUP($A288,[7]Feuil4!$A$23:$L$137,6,FALSE),0)</f>
        <v>0</v>
      </c>
      <c r="S288" s="19">
        <f>IFERROR(VLOOKUP($A288,[7]Feuil4!$A$23:$L$137,5,FALSE),0)</f>
        <v>0</v>
      </c>
      <c r="T288" s="19">
        <v>0</v>
      </c>
      <c r="U288" s="19">
        <f>IFERROR(VLOOKUP(B288,'[8]C1-2017'!$B$1:$Q$475,14,FALSE),0)</f>
        <v>3767257.1313939309</v>
      </c>
      <c r="V288" s="19">
        <f>IFERROR(VLOOKUP(A288,'[9]TOTAL M10 par région'!$A$1:$J$375,8,FALSE),0)</f>
        <v>433929.80200000014</v>
      </c>
      <c r="W288" s="19">
        <f>IFERROR(VLOOKUP(A288,'[10]TOTAL M11M12 par région'!$A$1:$J$479,10,FALSE),0)</f>
        <v>951109.22531966562</v>
      </c>
      <c r="X288" s="19">
        <f>IFERROR(VLOOKUP(B288,[11]Feuil1!$A$1:$G$24,7,FALSE),0)</f>
        <v>108321.63333333333</v>
      </c>
      <c r="Y288" s="19"/>
      <c r="Z288" s="19">
        <f>IFERROR(VLOOKUP(A288,'[12]avec LE'!$A$1:$F$22,6,FALSE),0)</f>
        <v>0</v>
      </c>
      <c r="AA288" s="19">
        <f>IFERROR(VLOOKUP(B288,[13]total!$E$20:$F$40,2,FALSE),0)</f>
        <v>0</v>
      </c>
      <c r="AB288" s="19"/>
      <c r="AC288" s="24">
        <f t="shared" si="4"/>
        <v>30282655.159268439</v>
      </c>
    </row>
    <row r="289" spans="1:29" x14ac:dyDescent="0.25">
      <c r="A289" s="39" t="s">
        <v>1241</v>
      </c>
      <c r="B289" s="40" t="s">
        <v>1242</v>
      </c>
      <c r="C289" s="2" t="s">
        <v>85</v>
      </c>
      <c r="D289" s="2" t="s">
        <v>1086</v>
      </c>
      <c r="E289" s="19">
        <f>IFERROR(VLOOKUP(A289,[1]Montants!$A$1:$W$248,21,FALSE),0)</f>
        <v>0</v>
      </c>
      <c r="F289" s="19">
        <f>IFERROR(VLOOKUP(A289,[2]Feuil1!$A$1:$I$47,8,FALSE),0)</f>
        <v>0</v>
      </c>
      <c r="G289" s="19">
        <f>IFERROR(VLOOKUP(A289,[3]Feuil1!$A$1:$G$47,6,FALSE),0)</f>
        <v>0</v>
      </c>
      <c r="H289" s="19">
        <f>IFERROR(VLOOKUP(B289,[4]Feuil6!$A$23:$B$73,2,FALSE),0)</f>
        <v>0</v>
      </c>
      <c r="I289" s="19">
        <f>IFERROR(VLOOKUP(A289,[5]Feuil1!$A$1:$F$9,5,FALSE),0)</f>
        <v>0</v>
      </c>
      <c r="J289" s="19">
        <f>IFERROR(VLOOKUP(A289,'[6]CRB-ES'!$A$1:$V$382,19,FALSE),0)</f>
        <v>0</v>
      </c>
      <c r="K289" s="19">
        <f>IFERROR(VLOOKUP($A289,[7]Feuil4!$A$23:$L$137,10,FALSE),0)</f>
        <v>0</v>
      </c>
      <c r="L289" s="19">
        <f>IFERROR(VLOOKUP($A289,[7]Feuil4!$A$23:$L$137,9,FALSE),0)</f>
        <v>0</v>
      </c>
      <c r="M289" s="19">
        <f>IFERROR(VLOOKUP($A289,[7]Feuil4!$A$23:$L$137,4,FALSE),0)</f>
        <v>0</v>
      </c>
      <c r="N289" s="19">
        <f>IFERROR(VLOOKUP($A289,[7]Feuil4!$A$23:$L$81,3,FALSE),0)</f>
        <v>0</v>
      </c>
      <c r="O289" s="19">
        <f>IFERROR(VLOOKUP($A289,[7]Feuil4!$A$23:$L$137,2,FALSE),0)</f>
        <v>0</v>
      </c>
      <c r="P289" s="19">
        <f>IFERROR(VLOOKUP($A289,[7]Feuil4!$A$23:$L$81,7,FALSE),0)</f>
        <v>0</v>
      </c>
      <c r="Q289" s="19">
        <f>IFERROR(VLOOKUP($A289,[7]Feuil4!$A$23:$L$137,8,FALSE),0)</f>
        <v>0</v>
      </c>
      <c r="R289" s="19">
        <f>IFERROR(VLOOKUP($A289,[7]Feuil4!$A$23:$L$137,6,FALSE),0)</f>
        <v>0</v>
      </c>
      <c r="S289" s="19">
        <f>IFERROR(VLOOKUP($A289,[7]Feuil4!$A$23:$L$137,5,FALSE),0)</f>
        <v>0</v>
      </c>
      <c r="T289" s="19">
        <v>0</v>
      </c>
      <c r="U289" s="19">
        <f>IFERROR(VLOOKUP(B289,'[8]C1-2017'!$B$1:$Q$475,14,FALSE),0)</f>
        <v>387.08829005378021</v>
      </c>
      <c r="V289" s="19">
        <f>IFERROR(VLOOKUP(A289,'[9]TOTAL M10 par région'!$A$1:$J$375,8,FALSE),0)</f>
        <v>0</v>
      </c>
      <c r="W289" s="19">
        <f>IFERROR(VLOOKUP(A289,'[10]TOTAL M11M12 par région'!$A$1:$J$479,10,FALSE),0)</f>
        <v>0</v>
      </c>
      <c r="X289" s="19">
        <f>IFERROR(VLOOKUP(B289,[11]Feuil1!$A$1:$G$24,7,FALSE),0)</f>
        <v>0</v>
      </c>
      <c r="Y289" s="19"/>
      <c r="Z289" s="19">
        <f>IFERROR(VLOOKUP(A289,'[12]avec LE'!$A$1:$F$22,6,FALSE),0)</f>
        <v>0</v>
      </c>
      <c r="AA289" s="19">
        <f>IFERROR(VLOOKUP(B289,[13]total!$E$20:$F$40,2,FALSE),0)</f>
        <v>0</v>
      </c>
      <c r="AB289" s="19"/>
      <c r="AC289" s="24">
        <f t="shared" si="4"/>
        <v>387.08829005378021</v>
      </c>
    </row>
    <row r="290" spans="1:29" x14ac:dyDescent="0.25">
      <c r="A290" s="27" t="s">
        <v>928</v>
      </c>
      <c r="B290" s="2" t="s">
        <v>929</v>
      </c>
      <c r="C290" s="2" t="s">
        <v>85</v>
      </c>
      <c r="D290" s="2" t="s">
        <v>1086</v>
      </c>
      <c r="E290" s="19">
        <f>IFERROR(VLOOKUP(A290,[1]Montants!$A$1:$W$248,21,FALSE),0)</f>
        <v>0</v>
      </c>
      <c r="F290" s="19">
        <f>IFERROR(VLOOKUP(A290,[2]Feuil1!$A$1:$I$47,8,FALSE),0)</f>
        <v>0</v>
      </c>
      <c r="G290" s="19">
        <f>IFERROR(VLOOKUP(A290,[3]Feuil1!$A$1:$G$47,6,FALSE),0)</f>
        <v>0</v>
      </c>
      <c r="H290" s="19">
        <f>IFERROR(VLOOKUP(B290,[4]Feuil6!$A$23:$B$73,2,FALSE),0)</f>
        <v>0</v>
      </c>
      <c r="I290" s="19">
        <f>IFERROR(VLOOKUP(A290,[5]Feuil1!$A$1:$F$9,5,FALSE),0)</f>
        <v>0</v>
      </c>
      <c r="J290" s="19">
        <f>IFERROR(VLOOKUP(A290,'[6]CRB-ES'!$A$1:$V$382,19,FALSE),0)</f>
        <v>0</v>
      </c>
      <c r="K290" s="19">
        <f>IFERROR(VLOOKUP($A290,[7]Feuil4!$A$23:$L$137,10,FALSE),0)</f>
        <v>0</v>
      </c>
      <c r="L290" s="19">
        <f>IFERROR(VLOOKUP($A290,[7]Feuil4!$A$23:$L$137,9,FALSE),0)</f>
        <v>0</v>
      </c>
      <c r="M290" s="19">
        <f>IFERROR(VLOOKUP($A290,[7]Feuil4!$A$23:$L$137,4,FALSE),0)</f>
        <v>0</v>
      </c>
      <c r="N290" s="19">
        <f>IFERROR(VLOOKUP($A290,[7]Feuil4!$A$23:$L$81,3,FALSE),0)</f>
        <v>0</v>
      </c>
      <c r="O290" s="19">
        <f>IFERROR(VLOOKUP($A290,[7]Feuil4!$A$23:$L$137,2,FALSE),0)</f>
        <v>0</v>
      </c>
      <c r="P290" s="19">
        <f>IFERROR(VLOOKUP($A290,[7]Feuil4!$A$23:$L$81,7,FALSE),0)</f>
        <v>0</v>
      </c>
      <c r="Q290" s="19">
        <f>IFERROR(VLOOKUP($A290,[7]Feuil4!$A$23:$L$137,8,FALSE),0)</f>
        <v>0</v>
      </c>
      <c r="R290" s="19">
        <f>IFERROR(VLOOKUP($A290,[7]Feuil4!$A$23:$L$137,6,FALSE),0)</f>
        <v>0</v>
      </c>
      <c r="S290" s="19">
        <f>IFERROR(VLOOKUP($A290,[7]Feuil4!$A$23:$L$137,5,FALSE),0)</f>
        <v>0</v>
      </c>
      <c r="T290" s="19">
        <v>0</v>
      </c>
      <c r="U290" s="19">
        <f>IFERROR(VLOOKUP(B290,'[8]C1-2017'!$B$1:$Q$475,14,FALSE),0)</f>
        <v>0</v>
      </c>
      <c r="V290" s="19">
        <f>IFERROR(VLOOKUP(A290,'[9]TOTAL M10 par région'!$A$1:$J$375,8,FALSE),0)</f>
        <v>14804.500000000015</v>
      </c>
      <c r="W290" s="19">
        <f>IFERROR(VLOOKUP(A290,'[10]TOTAL M11M12 par région'!$A$1:$J$479,10,FALSE),0)</f>
        <v>33833.887452961484</v>
      </c>
      <c r="X290" s="19">
        <f>IFERROR(VLOOKUP(B290,[11]Feuil1!$A$1:$G$24,7,FALSE),0)</f>
        <v>0</v>
      </c>
      <c r="Y290" s="19"/>
      <c r="Z290" s="19">
        <f>IFERROR(VLOOKUP(A290,'[12]avec LE'!$A$1:$F$22,6,FALSE),0)</f>
        <v>0</v>
      </c>
      <c r="AA290" s="19">
        <f>IFERROR(VLOOKUP(B290,[13]total!$E$20:$F$40,2,FALSE),0)</f>
        <v>0</v>
      </c>
      <c r="AB290" s="19"/>
      <c r="AC290" s="24">
        <f t="shared" si="4"/>
        <v>48638.387452961499</v>
      </c>
    </row>
    <row r="291" spans="1:29" x14ac:dyDescent="0.25">
      <c r="A291" s="2" t="s">
        <v>554</v>
      </c>
      <c r="B291" s="2" t="s">
        <v>555</v>
      </c>
      <c r="C291" s="2" t="s">
        <v>85</v>
      </c>
      <c r="D291" s="2" t="s">
        <v>1086</v>
      </c>
      <c r="E291" s="19">
        <f>IFERROR(VLOOKUP(A291,[1]Montants!$A$1:$W$248,21,FALSE),0)</f>
        <v>0</v>
      </c>
      <c r="F291" s="19">
        <f>IFERROR(VLOOKUP(A291,[2]Feuil1!$A$1:$I$47,8,FALSE),0)</f>
        <v>0</v>
      </c>
      <c r="G291" s="19">
        <f>IFERROR(VLOOKUP(A291,[3]Feuil1!$A$1:$G$47,6,FALSE),0)</f>
        <v>0</v>
      </c>
      <c r="H291" s="19">
        <f>IFERROR(VLOOKUP(B291,[4]Feuil6!$A$23:$B$73,2,FALSE),0)</f>
        <v>0</v>
      </c>
      <c r="I291" s="19">
        <f>IFERROR(VLOOKUP(A291,[5]Feuil1!$A$1:$F$9,5,FALSE),0)</f>
        <v>0</v>
      </c>
      <c r="J291" s="19">
        <f>IFERROR(VLOOKUP(A291,'[6]CRB-ES'!$A$1:$V$382,19,FALSE),0)</f>
        <v>0</v>
      </c>
      <c r="K291" s="19">
        <f>IFERROR(VLOOKUP($A291,[7]Feuil4!$A$23:$L$137,10,FALSE),0)</f>
        <v>0</v>
      </c>
      <c r="L291" s="19">
        <f>IFERROR(VLOOKUP($A291,[7]Feuil4!$A$23:$L$137,9,FALSE),0)</f>
        <v>0</v>
      </c>
      <c r="M291" s="19">
        <f>IFERROR(VLOOKUP($A291,[7]Feuil4!$A$23:$L$137,4,FALSE),0)</f>
        <v>0</v>
      </c>
      <c r="N291" s="19">
        <f>IFERROR(VLOOKUP($A291,[7]Feuil4!$A$23:$L$81,3,FALSE),0)</f>
        <v>0</v>
      </c>
      <c r="O291" s="19">
        <f>IFERROR(VLOOKUP($A291,[7]Feuil4!$A$23:$L$137,2,FALSE),0)</f>
        <v>0</v>
      </c>
      <c r="P291" s="19">
        <f>IFERROR(VLOOKUP($A291,[7]Feuil4!$A$23:$L$81,7,FALSE),0)</f>
        <v>0</v>
      </c>
      <c r="Q291" s="19">
        <f>IFERROR(VLOOKUP($A291,[7]Feuil4!$A$23:$L$137,8,FALSE),0)</f>
        <v>0</v>
      </c>
      <c r="R291" s="19">
        <f>IFERROR(VLOOKUP($A291,[7]Feuil4!$A$23:$L$137,6,FALSE),0)</f>
        <v>0</v>
      </c>
      <c r="S291" s="19">
        <f>IFERROR(VLOOKUP($A291,[7]Feuil4!$A$23:$L$137,5,FALSE),0)</f>
        <v>0</v>
      </c>
      <c r="T291" s="19">
        <v>0</v>
      </c>
      <c r="U291" s="19">
        <f>IFERROR(VLOOKUP(B291,'[8]C1-2017'!$B$1:$Q$475,14,FALSE),0)</f>
        <v>14333.625</v>
      </c>
      <c r="V291" s="19">
        <f>IFERROR(VLOOKUP(A291,'[9]TOTAL M10 par région'!$A$1:$J$375,8,FALSE),0)</f>
        <v>0</v>
      </c>
      <c r="W291" s="19">
        <f>IFERROR(VLOOKUP(A291,'[10]TOTAL M11M12 par région'!$A$1:$J$479,10,FALSE),0)</f>
        <v>79751.306139123539</v>
      </c>
      <c r="X291" s="19">
        <f>IFERROR(VLOOKUP(B291,[11]Feuil1!$A$1:$G$24,7,FALSE),0)</f>
        <v>0</v>
      </c>
      <c r="Y291" s="19"/>
      <c r="Z291" s="19">
        <f>IFERROR(VLOOKUP(A291,'[12]avec LE'!$A$1:$F$22,6,FALSE),0)</f>
        <v>0</v>
      </c>
      <c r="AA291" s="19">
        <f>IFERROR(VLOOKUP(B291,[13]total!$E$20:$F$40,2,FALSE),0)</f>
        <v>0</v>
      </c>
      <c r="AB291" s="19"/>
      <c r="AC291" s="24">
        <f t="shared" si="4"/>
        <v>94084.931139123539</v>
      </c>
    </row>
    <row r="292" spans="1:29" x14ac:dyDescent="0.25">
      <c r="A292" s="27" t="s">
        <v>556</v>
      </c>
      <c r="B292" s="2" t="s">
        <v>557</v>
      </c>
      <c r="C292" s="2" t="s">
        <v>85</v>
      </c>
      <c r="D292" s="2" t="s">
        <v>1086</v>
      </c>
      <c r="E292" s="19">
        <f>IFERROR(VLOOKUP(A292,[1]Montants!$A$1:$W$248,21,FALSE),0)</f>
        <v>0</v>
      </c>
      <c r="F292" s="19">
        <f>IFERROR(VLOOKUP(A292,[2]Feuil1!$A$1:$I$47,8,FALSE),0)</f>
        <v>0</v>
      </c>
      <c r="G292" s="19">
        <f>IFERROR(VLOOKUP(A292,[3]Feuil1!$A$1:$G$47,6,FALSE),0)</f>
        <v>0</v>
      </c>
      <c r="H292" s="19">
        <f>IFERROR(VLOOKUP(B292,[4]Feuil6!$A$23:$B$73,2,FALSE),0)</f>
        <v>0</v>
      </c>
      <c r="I292" s="19">
        <f>IFERROR(VLOOKUP(A292,[5]Feuil1!$A$1:$F$9,5,FALSE),0)</f>
        <v>0</v>
      </c>
      <c r="J292" s="19">
        <f>IFERROR(VLOOKUP(A292,'[6]CRB-ES'!$A$1:$V$382,19,FALSE),0)</f>
        <v>0</v>
      </c>
      <c r="K292" s="19">
        <f>IFERROR(VLOOKUP($A292,[7]Feuil4!$A$23:$L$137,10,FALSE),0)</f>
        <v>0</v>
      </c>
      <c r="L292" s="19">
        <f>IFERROR(VLOOKUP($A292,[7]Feuil4!$A$23:$L$137,9,FALSE),0)</f>
        <v>0</v>
      </c>
      <c r="M292" s="19">
        <f>IFERROR(VLOOKUP($A292,[7]Feuil4!$A$23:$L$137,4,FALSE),0)</f>
        <v>0</v>
      </c>
      <c r="N292" s="19">
        <f>IFERROR(VLOOKUP($A292,[7]Feuil4!$A$23:$L$81,3,FALSE),0)</f>
        <v>0</v>
      </c>
      <c r="O292" s="19">
        <f>IFERROR(VLOOKUP($A292,[7]Feuil4!$A$23:$L$137,2,FALSE),0)</f>
        <v>0</v>
      </c>
      <c r="P292" s="19">
        <f>IFERROR(VLOOKUP($A292,[7]Feuil4!$A$23:$L$81,7,FALSE),0)</f>
        <v>0</v>
      </c>
      <c r="Q292" s="19">
        <f>IFERROR(VLOOKUP($A292,[7]Feuil4!$A$23:$L$137,8,FALSE),0)</f>
        <v>0</v>
      </c>
      <c r="R292" s="19">
        <f>IFERROR(VLOOKUP($A292,[7]Feuil4!$A$23:$L$137,6,FALSE),0)</f>
        <v>0</v>
      </c>
      <c r="S292" s="19">
        <f>IFERROR(VLOOKUP($A292,[7]Feuil4!$A$23:$L$137,5,FALSE),0)</f>
        <v>0</v>
      </c>
      <c r="T292" s="19">
        <v>0</v>
      </c>
      <c r="U292" s="19">
        <f>IFERROR(VLOOKUP(B292,'[8]C1-2017'!$B$1:$Q$475,14,FALSE),0)</f>
        <v>0</v>
      </c>
      <c r="V292" s="19">
        <f>IFERROR(VLOOKUP(A292,'[9]TOTAL M10 par région'!$A$1:$J$375,8,FALSE),0)</f>
        <v>102135.73999999999</v>
      </c>
      <c r="W292" s="19">
        <f>IFERROR(VLOOKUP(A292,'[10]TOTAL M11M12 par région'!$A$1:$J$479,10,FALSE),0)</f>
        <v>273091.9522000741</v>
      </c>
      <c r="X292" s="19">
        <f>IFERROR(VLOOKUP(B292,[11]Feuil1!$A$1:$G$24,7,FALSE),0)</f>
        <v>0</v>
      </c>
      <c r="Y292" s="19"/>
      <c r="Z292" s="19">
        <f>IFERROR(VLOOKUP(A292,'[12]avec LE'!$A$1:$F$22,6,FALSE),0)</f>
        <v>0</v>
      </c>
      <c r="AA292" s="19">
        <f>IFERROR(VLOOKUP(B292,[13]total!$E$20:$F$40,2,FALSE),0)</f>
        <v>0</v>
      </c>
      <c r="AB292" s="19"/>
      <c r="AC292" s="24">
        <f t="shared" si="4"/>
        <v>375227.69220007409</v>
      </c>
    </row>
    <row r="293" spans="1:29" hidden="1" x14ac:dyDescent="0.25">
      <c r="A293" s="39" t="s">
        <v>1187</v>
      </c>
      <c r="B293" s="2" t="s">
        <v>393</v>
      </c>
      <c r="C293" s="2" t="s">
        <v>28</v>
      </c>
      <c r="D293" s="2" t="s">
        <v>311</v>
      </c>
      <c r="E293" s="19">
        <f>IFERROR(VLOOKUP(A293,[1]Montants!$A$1:$W$248,21,FALSE),0)</f>
        <v>6072921.0000418285</v>
      </c>
      <c r="F293" s="19">
        <f>IFERROR(VLOOKUP(A293,[2]Feuil1!$A$1:$I$47,8,FALSE),0)</f>
        <v>0</v>
      </c>
      <c r="G293" s="19">
        <f>IFERROR(VLOOKUP(A293,[3]Feuil1!$A$1:$G$47,6,FALSE),0)</f>
        <v>0</v>
      </c>
      <c r="H293" s="19">
        <f>IFERROR(VLOOKUP(B293,[4]Feuil6!$A$23:$B$73,2,FALSE),0)</f>
        <v>0</v>
      </c>
      <c r="I293" s="19">
        <f>IFERROR(VLOOKUP(A293,[5]Feuil1!$A$1:$F$9,5,FALSE),0)</f>
        <v>0</v>
      </c>
      <c r="J293" s="19">
        <f>IFERROR(VLOOKUP(A293,'[6]CRB-ES'!$A$1:$V$382,19,FALSE),0)</f>
        <v>172191.65090701028</v>
      </c>
      <c r="K293" s="19">
        <f>IFERROR(VLOOKUP($A293,[7]Feuil4!$A$23:$L$137,10,FALSE),0)</f>
        <v>0</v>
      </c>
      <c r="L293" s="19">
        <f>IFERROR(VLOOKUP($A293,[7]Feuil4!$A$23:$L$137,9,FALSE),0)</f>
        <v>0</v>
      </c>
      <c r="M293" s="19">
        <f>IFERROR(VLOOKUP($A293,[7]Feuil4!$A$23:$L$137,4,FALSE),0)</f>
        <v>0</v>
      </c>
      <c r="N293" s="19">
        <f>IFERROR(VLOOKUP($A293,[7]Feuil4!$A$23:$L$81,3,FALSE),0)</f>
        <v>0</v>
      </c>
      <c r="O293" s="19">
        <f>IFERROR(VLOOKUP($A293,[7]Feuil4!$A$23:$L$137,2,FALSE),0)</f>
        <v>0</v>
      </c>
      <c r="P293" s="19">
        <f>IFERROR(VLOOKUP($A293,[7]Feuil4!$A$23:$L$81,7,FALSE),0)</f>
        <v>0</v>
      </c>
      <c r="Q293" s="19">
        <f>IFERROR(VLOOKUP($A293,[7]Feuil4!$A$23:$L$137,8,FALSE),0)</f>
        <v>0</v>
      </c>
      <c r="R293" s="19">
        <f>IFERROR(VLOOKUP($A293,[7]Feuil4!$A$23:$L$137,6,FALSE),0)</f>
        <v>0</v>
      </c>
      <c r="S293" s="19">
        <f>IFERROR(VLOOKUP($A293,[7]Feuil4!$A$23:$L$137,5,FALSE),0)</f>
        <v>0</v>
      </c>
      <c r="T293" s="19">
        <v>0</v>
      </c>
      <c r="U293" s="19">
        <f>IFERROR(VLOOKUP(B293,'[8]C1-2017'!$B$1:$Q$475,14,FALSE),0)</f>
        <v>344691.44270920573</v>
      </c>
      <c r="V293" s="19">
        <f>IFERROR(VLOOKUP(A293,'[9]TOTAL M10 par région'!$A$1:$J$375,8,FALSE),0)</f>
        <v>167951.59000000008</v>
      </c>
      <c r="W293" s="19">
        <f>IFERROR(VLOOKUP(A293,'[10]TOTAL M11M12 par région'!$A$1:$J$479,10,FALSE),0)</f>
        <v>260847.48134118126</v>
      </c>
      <c r="X293" s="19">
        <f>IFERROR(VLOOKUP(B293,[11]Feuil1!$A$1:$G$24,7,FALSE),0)</f>
        <v>0</v>
      </c>
      <c r="Y293" s="19"/>
      <c r="Z293" s="19">
        <f>IFERROR(VLOOKUP(A293,'[12]avec LE'!$A$1:$F$22,6,FALSE),0)</f>
        <v>0</v>
      </c>
      <c r="AA293" s="19">
        <f>IFERROR(VLOOKUP(B293,[13]total!$E$20:$F$40,2,FALSE),0)</f>
        <v>0</v>
      </c>
      <c r="AB293" s="19"/>
      <c r="AC293" s="24">
        <f t="shared" si="4"/>
        <v>7018603.1649992252</v>
      </c>
    </row>
    <row r="294" spans="1:29" hidden="1" x14ac:dyDescent="0.25">
      <c r="A294" s="2" t="s">
        <v>378</v>
      </c>
      <c r="B294" s="2" t="s">
        <v>379</v>
      </c>
      <c r="C294" s="2" t="s">
        <v>28</v>
      </c>
      <c r="D294" s="2" t="s">
        <v>311</v>
      </c>
      <c r="E294" s="19">
        <f>IFERROR(VLOOKUP(A294,[1]Montants!$A$1:$W$248,21,FALSE),0)</f>
        <v>5495832.7811833359</v>
      </c>
      <c r="F294" s="19">
        <f>IFERROR(VLOOKUP(A294,[2]Feuil1!$A$1:$I$47,8,FALSE),0)</f>
        <v>492464.73801633413</v>
      </c>
      <c r="G294" s="19">
        <f>IFERROR(VLOOKUP(A294,[3]Feuil1!$A$1:$G$47,6,FALSE),0)</f>
        <v>123116.18450408353</v>
      </c>
      <c r="H294" s="19">
        <f>IFERROR(VLOOKUP(B294,[4]Feuil6!$A$23:$B$73,2,FALSE),0)</f>
        <v>0</v>
      </c>
      <c r="I294" s="19">
        <f>IFERROR(VLOOKUP(A294,[5]Feuil1!$A$1:$F$9,5,FALSE),0)</f>
        <v>2593063.9130434785</v>
      </c>
      <c r="J294" s="19">
        <f>IFERROR(VLOOKUP(A294,'[6]CRB-ES'!$A$1:$V$382,19,FALSE),0)</f>
        <v>0</v>
      </c>
      <c r="K294" s="19">
        <f>IFERROR(VLOOKUP($A294,[7]Feuil4!$A$23:$L$137,10,FALSE),0)</f>
        <v>0</v>
      </c>
      <c r="L294" s="19">
        <f>IFERROR(VLOOKUP($A294,[7]Feuil4!$A$23:$L$137,9,FALSE),0)</f>
        <v>0</v>
      </c>
      <c r="M294" s="19">
        <f>IFERROR(VLOOKUP($A294,[7]Feuil4!$A$23:$L$137,4,FALSE),0)</f>
        <v>0</v>
      </c>
      <c r="N294" s="19">
        <f>IFERROR(VLOOKUP($A294,[7]Feuil4!$A$23:$L$81,3,FALSE),0)</f>
        <v>0</v>
      </c>
      <c r="O294" s="19">
        <f>IFERROR(VLOOKUP($A294,[7]Feuil4!$A$23:$L$137,2,FALSE),0)</f>
        <v>74513</v>
      </c>
      <c r="P294" s="19">
        <f>IFERROR(VLOOKUP($A294,[7]Feuil4!$A$23:$L$81,7,FALSE),0)</f>
        <v>0</v>
      </c>
      <c r="Q294" s="19">
        <f>IFERROR(VLOOKUP($A294,[7]Feuil4!$A$23:$L$137,8,FALSE),0)</f>
        <v>0</v>
      </c>
      <c r="R294" s="19">
        <f>IFERROR(VLOOKUP($A294,[7]Feuil4!$A$23:$L$137,6,FALSE),0)</f>
        <v>0</v>
      </c>
      <c r="S294" s="19">
        <f>IFERROR(VLOOKUP($A294,[7]Feuil4!$A$23:$L$137,5,FALSE),0)</f>
        <v>0</v>
      </c>
      <c r="T294" s="19">
        <v>0</v>
      </c>
      <c r="U294" s="19">
        <f>IFERROR(VLOOKUP(B294,'[8]C1-2017'!$B$1:$Q$475,14,FALSE),0)</f>
        <v>748868.3356762703</v>
      </c>
      <c r="V294" s="19">
        <f>IFERROR(VLOOKUP(A294,'[9]TOTAL M10 par région'!$A$1:$J$375,8,FALSE),0)</f>
        <v>0</v>
      </c>
      <c r="W294" s="19">
        <f>IFERROR(VLOOKUP(A294,'[10]TOTAL M11M12 par région'!$A$1:$J$479,10,FALSE),0)</f>
        <v>0</v>
      </c>
      <c r="X294" s="19">
        <f>IFERROR(VLOOKUP(B294,[11]Feuil1!$A$1:$G$24,7,FALSE),0)</f>
        <v>0</v>
      </c>
      <c r="Y294" s="19"/>
      <c r="Z294" s="19">
        <f>IFERROR(VLOOKUP(A294,'[12]avec LE'!$A$1:$F$22,6,FALSE),0)</f>
        <v>0</v>
      </c>
      <c r="AA294" s="19">
        <f>IFERROR(VLOOKUP(B294,[13]total!$E$20:$F$40,2,FALSE),0)</f>
        <v>4000</v>
      </c>
      <c r="AB294" s="19"/>
      <c r="AC294" s="24">
        <f t="shared" si="4"/>
        <v>9531858.9524235018</v>
      </c>
    </row>
    <row r="295" spans="1:29" hidden="1" x14ac:dyDescent="0.25">
      <c r="A295" s="27" t="s">
        <v>389</v>
      </c>
      <c r="B295" s="2" t="s">
        <v>390</v>
      </c>
      <c r="C295" s="2" t="s">
        <v>28</v>
      </c>
      <c r="D295" s="2" t="s">
        <v>311</v>
      </c>
      <c r="E295" s="19">
        <f>IFERROR(VLOOKUP(A295,[1]Montants!$A$1:$W$248,21,FALSE),0)</f>
        <v>1541224.2211135493</v>
      </c>
      <c r="F295" s="19">
        <f>IFERROR(VLOOKUP(A295,[2]Feuil1!$A$1:$I$47,8,FALSE),0)</f>
        <v>0</v>
      </c>
      <c r="G295" s="19">
        <f>IFERROR(VLOOKUP(A295,[3]Feuil1!$A$1:$G$47,6,FALSE),0)</f>
        <v>0</v>
      </c>
      <c r="H295" s="19">
        <f>IFERROR(VLOOKUP(B295,[4]Feuil6!$A$23:$B$73,2,FALSE),0)</f>
        <v>0</v>
      </c>
      <c r="I295" s="19">
        <f>IFERROR(VLOOKUP(A295,[5]Feuil1!$A$1:$F$9,5,FALSE),0)</f>
        <v>0</v>
      </c>
      <c r="J295" s="19">
        <f>IFERROR(VLOOKUP(A295,'[6]CRB-ES'!$A$1:$V$382,19,FALSE),0)</f>
        <v>0</v>
      </c>
      <c r="K295" s="19">
        <f>IFERROR(VLOOKUP($A295,[7]Feuil4!$A$23:$L$137,10,FALSE),0)</f>
        <v>0</v>
      </c>
      <c r="L295" s="19">
        <f>IFERROR(VLOOKUP($A295,[7]Feuil4!$A$23:$L$137,9,FALSE),0)</f>
        <v>0</v>
      </c>
      <c r="M295" s="19">
        <f>IFERROR(VLOOKUP($A295,[7]Feuil4!$A$23:$L$137,4,FALSE),0)</f>
        <v>0</v>
      </c>
      <c r="N295" s="19">
        <f>IFERROR(VLOOKUP($A295,[7]Feuil4!$A$23:$L$81,3,FALSE),0)</f>
        <v>0</v>
      </c>
      <c r="O295" s="19">
        <f>IFERROR(VLOOKUP($A295,[7]Feuil4!$A$23:$L$137,2,FALSE),0)</f>
        <v>0</v>
      </c>
      <c r="P295" s="19">
        <f>IFERROR(VLOOKUP($A295,[7]Feuil4!$A$23:$L$81,7,FALSE),0)</f>
        <v>0</v>
      </c>
      <c r="Q295" s="19">
        <f>IFERROR(VLOOKUP($A295,[7]Feuil4!$A$23:$L$137,8,FALSE),0)</f>
        <v>0</v>
      </c>
      <c r="R295" s="19">
        <f>IFERROR(VLOOKUP($A295,[7]Feuil4!$A$23:$L$137,6,FALSE),0)</f>
        <v>0</v>
      </c>
      <c r="S295" s="19">
        <f>IFERROR(VLOOKUP($A295,[7]Feuil4!$A$23:$L$137,5,FALSE),0)</f>
        <v>0</v>
      </c>
      <c r="T295" s="19">
        <v>0</v>
      </c>
      <c r="U295" s="19">
        <f>IFERROR(VLOOKUP(B295,'[8]C1-2017'!$B$1:$Q$475,14,FALSE),0)</f>
        <v>33688.367548574737</v>
      </c>
      <c r="V295" s="19">
        <f>IFERROR(VLOOKUP(A295,'[9]TOTAL M10 par région'!$A$1:$J$375,8,FALSE),0)</f>
        <v>2997.66</v>
      </c>
      <c r="W295" s="19">
        <f>IFERROR(VLOOKUP(A295,'[10]TOTAL M11M12 par région'!$A$1:$J$479,10,FALSE),0)</f>
        <v>60.203401922447512</v>
      </c>
      <c r="X295" s="19">
        <f>IFERROR(VLOOKUP(B295,[11]Feuil1!$A$1:$G$24,7,FALSE),0)</f>
        <v>0</v>
      </c>
      <c r="Y295" s="19"/>
      <c r="Z295" s="19">
        <f>IFERROR(VLOOKUP(A295,'[12]avec LE'!$A$1:$F$22,6,FALSE),0)</f>
        <v>0</v>
      </c>
      <c r="AA295" s="19">
        <f>IFERROR(VLOOKUP(B295,[13]total!$E$20:$F$40,2,FALSE),0)</f>
        <v>0</v>
      </c>
      <c r="AB295" s="19"/>
      <c r="AC295" s="24">
        <f t="shared" si="4"/>
        <v>1577970.4520640464</v>
      </c>
    </row>
    <row r="296" spans="1:29" hidden="1" x14ac:dyDescent="0.25">
      <c r="A296" s="38" t="s">
        <v>1175</v>
      </c>
      <c r="B296" s="2" t="s">
        <v>1176</v>
      </c>
      <c r="C296" s="2" t="s">
        <v>184</v>
      </c>
      <c r="D296" s="2" t="s">
        <v>311</v>
      </c>
      <c r="E296" s="19">
        <f>IFERROR(VLOOKUP(A296,[15]Montants!$A$1:$X$261,21,FALSE),0)</f>
        <v>0</v>
      </c>
      <c r="F296" s="19">
        <f>IFERROR(VLOOKUP(A296,[2]Feuil1!$A$1:$I$47,8,FALSE),0)</f>
        <v>0</v>
      </c>
      <c r="G296" s="19">
        <f>IFERROR(VLOOKUP(A296,[3]Feuil1!$A$1:$G$47,6,FALSE),0)</f>
        <v>0</v>
      </c>
      <c r="H296" s="19"/>
      <c r="I296" s="19">
        <f>IFERROR(VLOOKUP(A296,[5]Feuil1!$A$1:$F$9,5,FALSE),0)</f>
        <v>0</v>
      </c>
      <c r="J296" s="19">
        <f>IFERROR(VLOOKUP(A296,'[6]CRB-ES'!$A$1:$V$382,19,FALSE),0)</f>
        <v>0</v>
      </c>
      <c r="K296" s="19">
        <f>IFERROR(VLOOKUP($A296,[7]Feuil4!$A$23:$L$137,10,FALSE),0)</f>
        <v>0</v>
      </c>
      <c r="L296" s="19">
        <f>IFERROR(VLOOKUP($A296,[7]Feuil4!$A$23:$L$137,9,FALSE),0)</f>
        <v>0</v>
      </c>
      <c r="M296" s="19">
        <f>IFERROR(VLOOKUP($A296,[7]Feuil4!$A$23:$L$137,4,FALSE),0)</f>
        <v>0</v>
      </c>
      <c r="N296" s="19">
        <f>IFERROR(VLOOKUP($A296,[7]Feuil4!$A$23:$L$81,3,FALSE),0)</f>
        <v>0</v>
      </c>
      <c r="O296" s="19">
        <f>IFERROR(VLOOKUP($A296,[7]Feuil4!$A$23:$L$137,2,FALSE),0)</f>
        <v>0</v>
      </c>
      <c r="P296" s="19">
        <f>IFERROR(VLOOKUP($A296,[7]Feuil4!$A$23:$L$81,7,FALSE),0)</f>
        <v>0</v>
      </c>
      <c r="Q296" s="19">
        <f>IFERROR(VLOOKUP($A296,[7]Feuil4!$A$23:$L$137,8,FALSE),0)</f>
        <v>0</v>
      </c>
      <c r="R296" s="19">
        <f>IFERROR(VLOOKUP($A296,[7]Feuil4!$A$23:$L$137,6,FALSE),0)</f>
        <v>0</v>
      </c>
      <c r="S296" s="19">
        <f>IFERROR(VLOOKUP($A296,[7]Feuil4!$A$23:$L$137,5,FALSE),0)</f>
        <v>36756</v>
      </c>
      <c r="T296" s="19">
        <v>0</v>
      </c>
      <c r="U296" s="19">
        <f>IFERROR(VLOOKUP(B296,'[8]C1-2017'!$B$1:$Q$475,14,FALSE),0)</f>
        <v>0</v>
      </c>
      <c r="V296" s="19">
        <f>IFERROR(VLOOKUP(A296,'[9]TOTAL M10 par région'!$A$1:$J$375,8,FALSE),0)</f>
        <v>0</v>
      </c>
      <c r="W296" s="19">
        <f>IFERROR(VLOOKUP(A296,'[10]TOTAL M11M12 par région'!$A$1:$J$479,10,FALSE),0)</f>
        <v>0</v>
      </c>
      <c r="X296" s="19">
        <f>IFERROR(VLOOKUP(B296,[11]Feuil1!$A$1:$G$24,7,FALSE),0)</f>
        <v>0</v>
      </c>
      <c r="Y296" s="19"/>
      <c r="Z296" s="19">
        <f>IFERROR(VLOOKUP(A296,'[12]avec LE'!$A$1:$F$22,6,FALSE),0)</f>
        <v>0</v>
      </c>
      <c r="AA296" s="19">
        <f>IFERROR(VLOOKUP(B296,[13]total!$E$20:$F$40,2,FALSE),0)</f>
        <v>0</v>
      </c>
      <c r="AB296" s="19"/>
      <c r="AC296" s="24">
        <f t="shared" si="4"/>
        <v>36756</v>
      </c>
    </row>
    <row r="297" spans="1:29" hidden="1" x14ac:dyDescent="0.25">
      <c r="A297" s="2" t="s">
        <v>387</v>
      </c>
      <c r="B297" s="2" t="s">
        <v>388</v>
      </c>
      <c r="C297" s="2" t="s">
        <v>57</v>
      </c>
      <c r="D297" s="2" t="s">
        <v>311</v>
      </c>
      <c r="E297" s="19">
        <f>IFERROR(VLOOKUP(A297,[1]Montants!$A$1:$W$248,21,FALSE),0)</f>
        <v>3521306.9353247937</v>
      </c>
      <c r="F297" s="19">
        <f>IFERROR(VLOOKUP(A297,[2]Feuil1!$A$1:$I$47,8,FALSE),0)</f>
        <v>1852977.048841658</v>
      </c>
      <c r="G297" s="19">
        <f>IFERROR(VLOOKUP(A297,[3]Feuil1!$A$1:$G$47,6,FALSE),0)</f>
        <v>463244.26221041451</v>
      </c>
      <c r="H297" s="19">
        <f>IFERROR(VLOOKUP(B297,[4]Feuil6!$A$23:$B$73,2,FALSE),0)</f>
        <v>0</v>
      </c>
      <c r="I297" s="19">
        <f>IFERROR(VLOOKUP(A297,[5]Feuil1!$A$1:$F$9,5,FALSE),0)</f>
        <v>0</v>
      </c>
      <c r="J297" s="19">
        <f>IFERROR(VLOOKUP(A297,'[6]CRB-ES'!$A$1:$V$382,19,FALSE),0)</f>
        <v>0</v>
      </c>
      <c r="K297" s="19">
        <f>IFERROR(VLOOKUP($A297,[7]Feuil4!$A$23:$L$137,10,FALSE),0)</f>
        <v>0</v>
      </c>
      <c r="L297" s="19">
        <f>IFERROR(VLOOKUP($A297,[7]Feuil4!$A$23:$L$137,9,FALSE),0)</f>
        <v>16425</v>
      </c>
      <c r="M297" s="19">
        <f>IFERROR(VLOOKUP($A297,[7]Feuil4!$A$23:$L$137,4,FALSE),0)</f>
        <v>0</v>
      </c>
      <c r="N297" s="19">
        <f>IFERROR(VLOOKUP($A297,[7]Feuil4!$A$23:$L$81,3,FALSE),0)</f>
        <v>150000</v>
      </c>
      <c r="O297" s="19">
        <f>IFERROR(VLOOKUP($A297,[7]Feuil4!$A$23:$L$137,2,FALSE),0)</f>
        <v>0</v>
      </c>
      <c r="P297" s="19">
        <f>IFERROR(VLOOKUP($A297,[7]Feuil4!$A$23:$L$81,7,FALSE),0)</f>
        <v>0</v>
      </c>
      <c r="Q297" s="19">
        <f>IFERROR(VLOOKUP($A297,[7]Feuil4!$A$23:$L$137,8,FALSE),0)</f>
        <v>0</v>
      </c>
      <c r="R297" s="19">
        <f>IFERROR(VLOOKUP($A297,[7]Feuil4!$A$23:$L$137,6,FALSE),0)</f>
        <v>0</v>
      </c>
      <c r="S297" s="19">
        <f>IFERROR(VLOOKUP($A297,[7]Feuil4!$A$23:$L$137,5,FALSE),0)</f>
        <v>0</v>
      </c>
      <c r="T297" s="19">
        <v>0</v>
      </c>
      <c r="U297" s="19">
        <f>IFERROR(VLOOKUP(B297,'[8]C1-2017'!$B$1:$Q$475,14,FALSE),0)</f>
        <v>0</v>
      </c>
      <c r="V297" s="19">
        <f>IFERROR(VLOOKUP(A297,'[9]TOTAL M10 par région'!$A$1:$J$375,8,FALSE),0)</f>
        <v>0</v>
      </c>
      <c r="W297" s="19">
        <f>IFERROR(VLOOKUP(A297,'[10]TOTAL M11M12 par région'!$A$1:$J$479,10,FALSE),0)</f>
        <v>0</v>
      </c>
      <c r="X297" s="19">
        <f>IFERROR(VLOOKUP(B297,[11]Feuil1!$A$1:$G$24,7,FALSE),0)</f>
        <v>0</v>
      </c>
      <c r="Y297" s="19"/>
      <c r="Z297" s="19">
        <f>IFERROR(VLOOKUP(A297,'[12]avec LE'!$A$1:$F$22,6,FALSE),0)</f>
        <v>0</v>
      </c>
      <c r="AA297" s="19">
        <f>IFERROR(VLOOKUP(B297,[13]total!$E$20:$F$40,2,FALSE),0)</f>
        <v>0</v>
      </c>
      <c r="AB297" s="19"/>
      <c r="AC297" s="24">
        <f t="shared" si="4"/>
        <v>6003953.2463768665</v>
      </c>
    </row>
    <row r="298" spans="1:29" hidden="1" x14ac:dyDescent="0.25">
      <c r="A298" s="39" t="s">
        <v>1209</v>
      </c>
      <c r="B298" s="2" t="s">
        <v>384</v>
      </c>
      <c r="C298" s="2" t="s">
        <v>92</v>
      </c>
      <c r="D298" s="2" t="s">
        <v>311</v>
      </c>
      <c r="E298" s="19">
        <f>IFERROR(VLOOKUP(A298,[1]Montants!$A$1:$W$248,21,FALSE),0)</f>
        <v>0</v>
      </c>
      <c r="F298" s="19">
        <f>IFERROR(VLOOKUP(A298,[2]Feuil1!$A$1:$I$47,8,FALSE),0)</f>
        <v>800000</v>
      </c>
      <c r="G298" s="19">
        <f>IFERROR(VLOOKUP(A298,[3]Feuil1!$A$1:$G$47,6,FALSE),0)</f>
        <v>200000</v>
      </c>
      <c r="H298" s="19">
        <f>IFERROR(VLOOKUP(B298,[4]Feuil6!$A$23:$B$73,2,FALSE),0)</f>
        <v>0</v>
      </c>
      <c r="I298" s="19">
        <f>IFERROR(VLOOKUP(A298,[5]Feuil1!$A$1:$F$9,5,FALSE),0)</f>
        <v>0</v>
      </c>
      <c r="J298" s="19">
        <f>IFERROR(VLOOKUP(A298,'[6]CRB-ES'!$A$1:$V$382,19,FALSE),0)</f>
        <v>0</v>
      </c>
      <c r="K298" s="19">
        <f>IFERROR(VLOOKUP($A298,[7]Feuil4!$A$23:$L$137,10,FALSE),0)</f>
        <v>0</v>
      </c>
      <c r="L298" s="19">
        <f>IFERROR(VLOOKUP($A298,[7]Feuil4!$A$23:$L$137,9,FALSE),0)</f>
        <v>0</v>
      </c>
      <c r="M298" s="19">
        <f>IFERROR(VLOOKUP($A298,[7]Feuil4!$A$23:$L$137,4,FALSE),0)</f>
        <v>0</v>
      </c>
      <c r="N298" s="19">
        <f>IFERROR(VLOOKUP($A298,[7]Feuil4!$A$23:$L$81,3,FALSE),0)</f>
        <v>0</v>
      </c>
      <c r="O298" s="19">
        <f>IFERROR(VLOOKUP($A298,[7]Feuil4!$A$23:$L$137,2,FALSE),0)</f>
        <v>0</v>
      </c>
      <c r="P298" s="19">
        <f>IFERROR(VLOOKUP($A298,[7]Feuil4!$A$23:$L$81,7,FALSE),0)</f>
        <v>0</v>
      </c>
      <c r="Q298" s="19">
        <f>IFERROR(VLOOKUP($A298,[7]Feuil4!$A$23:$L$137,8,FALSE),0)</f>
        <v>0</v>
      </c>
      <c r="R298" s="19">
        <f>IFERROR(VLOOKUP($A298,[7]Feuil4!$A$23:$L$137,6,FALSE),0)</f>
        <v>0</v>
      </c>
      <c r="S298" s="19">
        <f>IFERROR(VLOOKUP($A298,[7]Feuil4!$A$23:$L$137,5,FALSE),0)</f>
        <v>0</v>
      </c>
      <c r="T298" s="19">
        <v>0</v>
      </c>
      <c r="U298" s="19">
        <f>IFERROR(VLOOKUP(B298,'[8]C1-2017'!$B$1:$Q$475,14,FALSE),0)</f>
        <v>0</v>
      </c>
      <c r="V298" s="19">
        <f>IFERROR(VLOOKUP(A298,'[9]TOTAL M10 par région'!$A$1:$J$375,8,FALSE),0)</f>
        <v>0</v>
      </c>
      <c r="W298" s="19">
        <f>IFERROR(VLOOKUP(A298,'[10]TOTAL M11M12 par région'!$A$1:$J$479,10,FALSE),0)</f>
        <v>0</v>
      </c>
      <c r="X298" s="19">
        <f>IFERROR(VLOOKUP(B298,[11]Feuil1!$A$1:$G$24,7,FALSE),0)</f>
        <v>0</v>
      </c>
      <c r="Y298" s="19"/>
      <c r="Z298" s="19">
        <f>IFERROR(VLOOKUP(A298,'[12]avec LE'!$A$1:$F$22,6,FALSE),0)</f>
        <v>0</v>
      </c>
      <c r="AA298" s="19">
        <f>IFERROR(VLOOKUP(B298,[13]total!$E$20:$F$40,2,FALSE),0)</f>
        <v>0</v>
      </c>
      <c r="AB298" s="19"/>
      <c r="AC298" s="24">
        <f t="shared" si="4"/>
        <v>1000000</v>
      </c>
    </row>
    <row r="299" spans="1:29" hidden="1" x14ac:dyDescent="0.25">
      <c r="A299" s="39" t="s">
        <v>1211</v>
      </c>
      <c r="B299" s="2" t="s">
        <v>385</v>
      </c>
      <c r="C299" s="2" t="s">
        <v>92</v>
      </c>
      <c r="D299" s="2" t="s">
        <v>311</v>
      </c>
      <c r="E299" s="19">
        <f>IFERROR(VLOOKUP(A299,[1]Montants!$A$1:$W$248,21,FALSE),0)</f>
        <v>8574713.5035933927</v>
      </c>
      <c r="F299" s="19">
        <f>IFERROR(VLOOKUP(A299,[2]Feuil1!$A$1:$I$47,8,FALSE),0)</f>
        <v>0</v>
      </c>
      <c r="G299" s="19">
        <f>IFERROR(VLOOKUP(A299,[3]Feuil1!$A$1:$G$47,6,FALSE),0)</f>
        <v>0</v>
      </c>
      <c r="H299" s="19">
        <f>IFERROR(VLOOKUP(B299,[4]Feuil6!$A$23:$B$73,2,FALSE),0)</f>
        <v>0</v>
      </c>
      <c r="I299" s="19">
        <f>IFERROR(VLOOKUP(A299,[5]Feuil1!$A$1:$F$9,5,FALSE),0)</f>
        <v>0</v>
      </c>
      <c r="J299" s="19">
        <f>IFERROR(VLOOKUP(A299,'[6]CRB-ES'!$A$1:$V$382,19,FALSE),0)</f>
        <v>0</v>
      </c>
      <c r="K299" s="19">
        <f>IFERROR(VLOOKUP($A299,[7]Feuil4!$A$23:$L$137,10,FALSE),0)</f>
        <v>0</v>
      </c>
      <c r="L299" s="19">
        <f>IFERROR(VLOOKUP($A299,[7]Feuil4!$A$23:$L$137,9,FALSE),0)</f>
        <v>0</v>
      </c>
      <c r="M299" s="19">
        <f>IFERROR(VLOOKUP($A299,[7]Feuil4!$A$23:$L$137,4,FALSE),0)</f>
        <v>0</v>
      </c>
      <c r="N299" s="19">
        <f>IFERROR(VLOOKUP($A299,[7]Feuil4!$A$23:$L$81,3,FALSE),0)</f>
        <v>0</v>
      </c>
      <c r="O299" s="19">
        <f>IFERROR(VLOOKUP($A299,[7]Feuil4!$A$23:$L$137,2,FALSE),0)</f>
        <v>0</v>
      </c>
      <c r="P299" s="19">
        <f>IFERROR(VLOOKUP($A299,[7]Feuil4!$A$23:$L$81,7,FALSE),0)</f>
        <v>0</v>
      </c>
      <c r="Q299" s="19">
        <f>IFERROR(VLOOKUP($A299,[7]Feuil4!$A$23:$L$137,8,FALSE),0)</f>
        <v>0</v>
      </c>
      <c r="R299" s="19">
        <f>IFERROR(VLOOKUP($A299,[7]Feuil4!$A$23:$L$137,6,FALSE),0)</f>
        <v>0</v>
      </c>
      <c r="S299" s="19">
        <f>IFERROR(VLOOKUP($A299,[7]Feuil4!$A$23:$L$137,5,FALSE),0)</f>
        <v>0</v>
      </c>
      <c r="T299" s="19">
        <v>0</v>
      </c>
      <c r="U299" s="19">
        <f>IFERROR(VLOOKUP(B299,'[8]C1-2017'!$B$1:$Q$475,14,FALSE),0)</f>
        <v>0</v>
      </c>
      <c r="V299" s="19">
        <f>IFERROR(VLOOKUP(A299,'[9]TOTAL M10 par région'!$A$1:$J$375,8,FALSE),0)</f>
        <v>0</v>
      </c>
      <c r="W299" s="19">
        <f>IFERROR(VLOOKUP(A299,'[10]TOTAL M11M12 par région'!$A$1:$J$479,10,FALSE),0)</f>
        <v>0</v>
      </c>
      <c r="X299" s="19">
        <f>IFERROR(VLOOKUP(B299,[11]Feuil1!$A$1:$G$24,7,FALSE),0)</f>
        <v>0</v>
      </c>
      <c r="Y299" s="19"/>
      <c r="Z299" s="19">
        <f>IFERROR(VLOOKUP(A299,'[12]avec LE'!$A$1:$F$22,6,FALSE),0)</f>
        <v>0</v>
      </c>
      <c r="AA299" s="19">
        <f>IFERROR(VLOOKUP(B299,[13]total!$E$20:$F$40,2,FALSE),0)</f>
        <v>0</v>
      </c>
      <c r="AB299" s="19"/>
      <c r="AC299" s="24">
        <f t="shared" si="4"/>
        <v>8574713.5035933927</v>
      </c>
    </row>
    <row r="300" spans="1:29" ht="15" hidden="1" customHeight="1" x14ac:dyDescent="0.25">
      <c r="A300" s="38" t="s">
        <v>1212</v>
      </c>
      <c r="B300" s="2" t="s">
        <v>1142</v>
      </c>
      <c r="C300" s="2" t="s">
        <v>92</v>
      </c>
      <c r="D300" s="2" t="s">
        <v>311</v>
      </c>
      <c r="E300" s="19">
        <f>IFERROR(VLOOKUP(A300,[1]Montants!$A$1:$W$248,21,FALSE),0)</f>
        <v>0</v>
      </c>
      <c r="F300" s="19">
        <f>IFERROR(VLOOKUP(A300,[2]Feuil1!$A$1:$I$47,8,FALSE),0)</f>
        <v>0</v>
      </c>
      <c r="G300" s="19">
        <f>IFERROR(VLOOKUP(A300,[3]Feuil1!$A$1:$G$47,6,FALSE),0)</f>
        <v>0</v>
      </c>
      <c r="H300" s="19">
        <f>IFERROR(VLOOKUP(B300,[4]Feuil6!$A$23:$B$73,2,FALSE),0)</f>
        <v>0</v>
      </c>
      <c r="I300" s="19">
        <f>IFERROR(VLOOKUP(A300,[5]Feuil1!$A$1:$F$9,5,FALSE),0)</f>
        <v>0</v>
      </c>
      <c r="J300" s="19">
        <f>IFERROR(VLOOKUP(A300,'[6]CRB-ES'!$A$1:$V$382,19,FALSE),0)</f>
        <v>0</v>
      </c>
      <c r="K300" s="19">
        <f>IFERROR(VLOOKUP($A300,[7]Feuil4!$A$23:$L$137,10,FALSE),0)</f>
        <v>0</v>
      </c>
      <c r="L300" s="19">
        <f>IFERROR(VLOOKUP($A300,[7]Feuil4!$A$23:$L$137,9,FALSE),0)</f>
        <v>0</v>
      </c>
      <c r="M300" s="19">
        <f>IFERROR(VLOOKUP($A300,[7]Feuil4!$A$23:$L$137,4,FALSE),0)</f>
        <v>0</v>
      </c>
      <c r="N300" s="19">
        <f>IFERROR(VLOOKUP($A300,[7]Feuil4!$A$23:$L$81,3,FALSE),0)</f>
        <v>0</v>
      </c>
      <c r="O300" s="19">
        <f>IFERROR(VLOOKUP($A300,[7]Feuil4!$A$23:$L$137,2,FALSE),0)</f>
        <v>0</v>
      </c>
      <c r="P300" s="19">
        <f>IFERROR(VLOOKUP($A300,[7]Feuil4!$A$23:$L$81,7,FALSE),0)</f>
        <v>0</v>
      </c>
      <c r="Q300" s="19">
        <f>IFERROR(VLOOKUP($A300,[7]Feuil4!$A$23:$L$137,8,FALSE),0)</f>
        <v>0</v>
      </c>
      <c r="R300" s="19">
        <f>IFERROR(VLOOKUP($A300,[7]Feuil4!$A$23:$L$137,6,FALSE),0)</f>
        <v>0</v>
      </c>
      <c r="S300" s="19">
        <f>IFERROR(VLOOKUP($A300,[7]Feuil4!$A$23:$L$137,5,FALSE),0)</f>
        <v>0</v>
      </c>
      <c r="T300" s="19">
        <v>0</v>
      </c>
      <c r="U300" s="19">
        <f>IFERROR(VLOOKUP(B300,'[8]C1-2017'!$B$1:$Q$475,14,FALSE),0)</f>
        <v>0</v>
      </c>
      <c r="V300" s="19">
        <f>IFERROR(VLOOKUP(A300,'[9]TOTAL M10 par région'!$A$1:$J$375,8,FALSE),0)</f>
        <v>0</v>
      </c>
      <c r="W300" s="19">
        <f>IFERROR(VLOOKUP(A300,'[10]TOTAL M11M12 par région'!$A$1:$J$479,10,FALSE),0)</f>
        <v>0</v>
      </c>
      <c r="X300" s="19">
        <f>IFERROR(VLOOKUP(B300,[11]Feuil1!$A$1:$G$24,7,FALSE),0)</f>
        <v>0</v>
      </c>
      <c r="Y300" s="19"/>
      <c r="Z300" s="19">
        <f>IFERROR(VLOOKUP(A300,'[12]avec LE'!$A$1:$F$22,6,FALSE),0)</f>
        <v>0</v>
      </c>
      <c r="AA300" s="19">
        <f>IFERROR(VLOOKUP(B300,[13]total!$E$20:$F$40,2,FALSE),0)</f>
        <v>0</v>
      </c>
      <c r="AB300" s="19"/>
      <c r="AC300" s="24">
        <f t="shared" si="4"/>
        <v>0</v>
      </c>
    </row>
    <row r="301" spans="1:29" hidden="1" x14ac:dyDescent="0.25">
      <c r="A301" s="2" t="s">
        <v>370</v>
      </c>
      <c r="B301" s="2" t="s">
        <v>371</v>
      </c>
      <c r="C301" s="2" t="s">
        <v>31</v>
      </c>
      <c r="D301" s="2" t="s">
        <v>311</v>
      </c>
      <c r="E301" s="19">
        <f>IFERROR(VLOOKUP(A301,[1]Montants!$A$1:$W$248,21,FALSE),0)</f>
        <v>3051540.4164554905</v>
      </c>
      <c r="F301" s="19">
        <f>IFERROR(VLOOKUP(A301,[2]Feuil1!$A$1:$I$47,8,FALSE),0)</f>
        <v>0</v>
      </c>
      <c r="G301" s="19">
        <f>IFERROR(VLOOKUP(A301,[3]Feuil1!$A$1:$G$47,6,FALSE),0)</f>
        <v>0</v>
      </c>
      <c r="H301" s="19">
        <f>IFERROR(VLOOKUP(B301,[4]Feuil6!$A$23:$B$73,2,FALSE),0)</f>
        <v>513600</v>
      </c>
      <c r="I301" s="19">
        <f>IFERROR(VLOOKUP(A301,[5]Feuil1!$A$1:$F$9,5,FALSE),0)</f>
        <v>0</v>
      </c>
      <c r="J301" s="19">
        <f>IFERROR(VLOOKUP(A301,'[6]CRB-ES'!$A$1:$V$382,19,FALSE),0)</f>
        <v>0</v>
      </c>
      <c r="K301" s="19">
        <f>IFERROR(VLOOKUP($A301,[7]Feuil4!$A$23:$L$137,10,FALSE),0)</f>
        <v>0</v>
      </c>
      <c r="L301" s="19">
        <f>IFERROR(VLOOKUP($A301,[7]Feuil4!$A$23:$L$137,9,FALSE),0)</f>
        <v>0</v>
      </c>
      <c r="M301" s="19">
        <f>IFERROR(VLOOKUP($A301,[7]Feuil4!$A$23:$L$137,4,FALSE),0)</f>
        <v>0</v>
      </c>
      <c r="N301" s="19">
        <f>IFERROR(VLOOKUP($A301,[7]Feuil4!$A$23:$L$81,3,FALSE),0)</f>
        <v>0</v>
      </c>
      <c r="O301" s="19">
        <f>IFERROR(VLOOKUP($A301,[7]Feuil4!$A$23:$L$137,2,FALSE),0)</f>
        <v>0</v>
      </c>
      <c r="P301" s="19">
        <f>IFERROR(VLOOKUP($A301,[7]Feuil4!$A$23:$L$81,7,FALSE),0)</f>
        <v>0</v>
      </c>
      <c r="Q301" s="19">
        <f>IFERROR(VLOOKUP($A301,[7]Feuil4!$A$23:$L$137,8,FALSE),0)</f>
        <v>0</v>
      </c>
      <c r="R301" s="19">
        <f>IFERROR(VLOOKUP($A301,[7]Feuil4!$A$23:$L$137,6,FALSE),0)</f>
        <v>0</v>
      </c>
      <c r="S301" s="19">
        <f>IFERROR(VLOOKUP($A301,[7]Feuil4!$A$23:$L$137,5,FALSE),0)</f>
        <v>0</v>
      </c>
      <c r="T301" s="19">
        <v>0</v>
      </c>
      <c r="U301" s="19">
        <f>IFERROR(VLOOKUP(B301,'[8]C1-2017'!$B$1:$Q$475,14,FALSE),0)</f>
        <v>330511.73187934066</v>
      </c>
      <c r="V301" s="19">
        <f>IFERROR(VLOOKUP(A301,'[9]TOTAL M10 par région'!$A$1:$J$375,8,FALSE),0)</f>
        <v>0</v>
      </c>
      <c r="W301" s="19">
        <f>IFERROR(VLOOKUP(A301,'[10]TOTAL M11M12 par région'!$A$1:$J$479,10,FALSE),0)</f>
        <v>0</v>
      </c>
      <c r="X301" s="19">
        <f>IFERROR(VLOOKUP(B301,[11]Feuil1!$A$1:$G$24,7,FALSE),0)</f>
        <v>0</v>
      </c>
      <c r="Y301" s="19"/>
      <c r="Z301" s="19">
        <f>IFERROR(VLOOKUP(A301,'[12]avec LE'!$A$1:$F$22,6,FALSE),0)</f>
        <v>0</v>
      </c>
      <c r="AA301" s="19">
        <f>IFERROR(VLOOKUP(B301,[13]total!$E$20:$F$40,2,FALSE),0)</f>
        <v>0</v>
      </c>
      <c r="AB301" s="19"/>
      <c r="AC301" s="24">
        <f t="shared" si="4"/>
        <v>3895652.148334831</v>
      </c>
    </row>
    <row r="302" spans="1:29" hidden="1" x14ac:dyDescent="0.25">
      <c r="A302" s="27" t="s">
        <v>358</v>
      </c>
      <c r="B302" s="2" t="s">
        <v>359</v>
      </c>
      <c r="C302" s="2" t="s">
        <v>31</v>
      </c>
      <c r="D302" s="2" t="s">
        <v>311</v>
      </c>
      <c r="E302" s="19">
        <f>IFERROR(VLOOKUP(A302,[1]Montants!$A$1:$W$248,21,FALSE),0)</f>
        <v>5303671.10088416</v>
      </c>
      <c r="F302" s="19">
        <f>IFERROR(VLOOKUP(A302,[2]Feuil1!$A$1:$I$47,8,FALSE),0)</f>
        <v>0</v>
      </c>
      <c r="G302" s="19">
        <f>IFERROR(VLOOKUP(A302,[3]Feuil1!$A$1:$G$47,6,FALSE),0)</f>
        <v>0</v>
      </c>
      <c r="H302" s="19">
        <f>IFERROR(VLOOKUP(B302,[4]Feuil6!$A$23:$B$73,2,FALSE),0)</f>
        <v>513600</v>
      </c>
      <c r="I302" s="19">
        <f>IFERROR(VLOOKUP(A302,[5]Feuil1!$A$1:$F$9,5,FALSE),0)</f>
        <v>0</v>
      </c>
      <c r="J302" s="19">
        <f>IFERROR(VLOOKUP(A302,'[6]CRB-ES'!$A$1:$V$382,19,FALSE),0)</f>
        <v>149797.10580815724</v>
      </c>
      <c r="K302" s="19">
        <f>IFERROR(VLOOKUP($A302,[7]Feuil4!$A$23:$L$137,10,FALSE),0)</f>
        <v>0</v>
      </c>
      <c r="L302" s="19">
        <f>IFERROR(VLOOKUP($A302,[7]Feuil4!$A$23:$L$137,9,FALSE),0)</f>
        <v>0</v>
      </c>
      <c r="M302" s="19">
        <f>IFERROR(VLOOKUP($A302,[7]Feuil4!$A$23:$L$137,4,FALSE),0)</f>
        <v>177219</v>
      </c>
      <c r="N302" s="19">
        <f>IFERROR(VLOOKUP($A302,[7]Feuil4!$A$23:$L$81,3,FALSE),0)</f>
        <v>0</v>
      </c>
      <c r="O302" s="19">
        <f>IFERROR(VLOOKUP($A302,[7]Feuil4!$A$23:$L$137,2,FALSE),0)</f>
        <v>49250</v>
      </c>
      <c r="P302" s="19">
        <f>IFERROR(VLOOKUP($A302,[7]Feuil4!$A$23:$L$81,7,FALSE),0)</f>
        <v>0</v>
      </c>
      <c r="Q302" s="19">
        <f>IFERROR(VLOOKUP($A302,[7]Feuil4!$A$23:$L$137,8,FALSE),0)</f>
        <v>0</v>
      </c>
      <c r="R302" s="19">
        <f>IFERROR(VLOOKUP($A302,[7]Feuil4!$A$23:$L$137,6,FALSE),0)</f>
        <v>0</v>
      </c>
      <c r="S302" s="19">
        <f>IFERROR(VLOOKUP($A302,[7]Feuil4!$A$23:$L$137,5,FALSE),0)</f>
        <v>0</v>
      </c>
      <c r="T302" s="19">
        <v>0</v>
      </c>
      <c r="U302" s="19">
        <f>IFERROR(VLOOKUP(B302,'[8]C1-2017'!$B$1:$Q$475,14,FALSE),0)</f>
        <v>194395.71073483169</v>
      </c>
      <c r="V302" s="19">
        <f>IFERROR(VLOOKUP(A302,'[9]TOTAL M10 par région'!$A$1:$J$375,8,FALSE),0)</f>
        <v>0</v>
      </c>
      <c r="W302" s="19">
        <f>IFERROR(VLOOKUP(A302,'[10]TOTAL M11M12 par région'!$A$1:$J$479,10,FALSE),0)</f>
        <v>0</v>
      </c>
      <c r="X302" s="19">
        <f>IFERROR(VLOOKUP(B302,[11]Feuil1!$A$1:$G$24,7,FALSE),0)</f>
        <v>0</v>
      </c>
      <c r="Y302" s="19"/>
      <c r="Z302" s="19">
        <f>IFERROR(VLOOKUP(A302,'[12]avec LE'!$A$1:$F$22,6,FALSE),0)</f>
        <v>0</v>
      </c>
      <c r="AA302" s="19">
        <f>IFERROR(VLOOKUP(B302,[13]total!$E$20:$F$40,2,FALSE),0)</f>
        <v>0</v>
      </c>
      <c r="AB302" s="19"/>
      <c r="AC302" s="24">
        <f t="shared" si="4"/>
        <v>6387932.9174271496</v>
      </c>
    </row>
    <row r="303" spans="1:29" ht="15" hidden="1" customHeight="1" x14ac:dyDescent="0.25">
      <c r="A303" s="38" t="s">
        <v>1311</v>
      </c>
      <c r="B303" s="2" t="s">
        <v>1143</v>
      </c>
      <c r="C303" s="2" t="s">
        <v>28</v>
      </c>
      <c r="D303" s="2" t="s">
        <v>311</v>
      </c>
      <c r="E303" s="19">
        <f>IFERROR(VLOOKUP(A303,[1]Montants!$A$1:$W$248,21,FALSE),0)</f>
        <v>0</v>
      </c>
      <c r="F303" s="19">
        <f>IFERROR(VLOOKUP(A303,[2]Feuil1!$A$1:$I$47,8,FALSE),0)</f>
        <v>0</v>
      </c>
      <c r="G303" s="19">
        <f>IFERROR(VLOOKUP(A303,[3]Feuil1!$A$1:$G$47,6,FALSE),0)</f>
        <v>0</v>
      </c>
      <c r="H303" s="19">
        <f>IFERROR(VLOOKUP(B303,[4]Feuil6!$A$23:$B$73,2,FALSE),0)</f>
        <v>0</v>
      </c>
      <c r="I303" s="19">
        <f>IFERROR(VLOOKUP(A303,[5]Feuil1!$A$1:$F$9,5,FALSE),0)</f>
        <v>0</v>
      </c>
      <c r="J303" s="19">
        <f>IFERROR(VLOOKUP(A303,'[6]CRB-ES'!$A$1:$V$382,19,FALSE),0)</f>
        <v>0</v>
      </c>
      <c r="K303" s="19">
        <f>IFERROR(VLOOKUP($A303,[7]Feuil4!$A$23:$L$137,10,FALSE),0)</f>
        <v>0</v>
      </c>
      <c r="L303" s="19">
        <f>IFERROR(VLOOKUP($A303,[7]Feuil4!$A$23:$L$137,9,FALSE),0)</f>
        <v>0</v>
      </c>
      <c r="M303" s="19">
        <f>IFERROR(VLOOKUP($A303,[7]Feuil4!$A$23:$L$137,4,FALSE),0)</f>
        <v>0</v>
      </c>
      <c r="N303" s="19">
        <f>IFERROR(VLOOKUP($A303,[7]Feuil4!$A$23:$L$81,3,FALSE),0)</f>
        <v>0</v>
      </c>
      <c r="O303" s="19">
        <f>IFERROR(VLOOKUP($A303,[7]Feuil4!$A$23:$L$137,2,FALSE),0)</f>
        <v>0</v>
      </c>
      <c r="P303" s="19">
        <f>IFERROR(VLOOKUP($A303,[7]Feuil4!$A$23:$L$81,7,FALSE),0)</f>
        <v>0</v>
      </c>
      <c r="Q303" s="19">
        <f>IFERROR(VLOOKUP($A303,[7]Feuil4!$A$23:$L$137,8,FALSE),0)</f>
        <v>0</v>
      </c>
      <c r="R303" s="19">
        <f>IFERROR(VLOOKUP($A303,[7]Feuil4!$A$23:$L$137,6,FALSE),0)</f>
        <v>0</v>
      </c>
      <c r="S303" s="19">
        <f>IFERROR(VLOOKUP($A303,[7]Feuil4!$A$23:$L$137,5,FALSE),0)</f>
        <v>0</v>
      </c>
      <c r="T303" s="19">
        <v>0</v>
      </c>
      <c r="U303" s="19">
        <f>IFERROR(VLOOKUP(B303,'[8]C1-2017'!$B$1:$Q$475,14,FALSE),0)</f>
        <v>0</v>
      </c>
      <c r="V303" s="19">
        <f>IFERROR(VLOOKUP(A303,'[9]TOTAL M10 par région'!$A$1:$J$375,8,FALSE),0)</f>
        <v>0</v>
      </c>
      <c r="W303" s="19">
        <f>IFERROR(VLOOKUP(A303,'[10]TOTAL M11M12 par région'!$A$1:$J$479,10,FALSE),0)</f>
        <v>0</v>
      </c>
      <c r="X303" s="19">
        <f>IFERROR(VLOOKUP(B303,[11]Feuil1!$A$1:$G$24,7,FALSE),0)</f>
        <v>0</v>
      </c>
      <c r="Y303" s="19"/>
      <c r="Z303" s="19">
        <f>IFERROR(VLOOKUP(A303,'[12]avec LE'!$A$1:$F$22,6,FALSE),0)</f>
        <v>0</v>
      </c>
      <c r="AA303" s="19">
        <f>IFERROR(VLOOKUP(B303,[13]total!$E$20:$F$40,2,FALSE),0)</f>
        <v>0</v>
      </c>
      <c r="AB303" s="19"/>
      <c r="AC303" s="24">
        <f t="shared" si="4"/>
        <v>0</v>
      </c>
    </row>
    <row r="304" spans="1:29" ht="15" hidden="1" customHeight="1" x14ac:dyDescent="0.25">
      <c r="A304" s="38" t="s">
        <v>1312</v>
      </c>
      <c r="B304" s="2" t="s">
        <v>854</v>
      </c>
      <c r="C304" s="28" t="s">
        <v>28</v>
      </c>
      <c r="D304" s="2" t="s">
        <v>311</v>
      </c>
      <c r="E304" s="19">
        <f>IFERROR(VLOOKUP(A304,[1]Montants!$A$1:$W$248,21,FALSE),0)</f>
        <v>0</v>
      </c>
      <c r="F304" s="19">
        <f>IFERROR(VLOOKUP(A304,[2]Feuil1!$A$1:$I$47,8,FALSE),0)</f>
        <v>0</v>
      </c>
      <c r="G304" s="19">
        <f>IFERROR(VLOOKUP(A304,[3]Feuil1!$A$1:$G$47,6,FALSE),0)</f>
        <v>0</v>
      </c>
      <c r="H304" s="19">
        <f>IFERROR(VLOOKUP(B304,[4]Feuil6!$A$23:$B$73,2,FALSE),0)</f>
        <v>0</v>
      </c>
      <c r="I304" s="19">
        <f>IFERROR(VLOOKUP(A304,[5]Feuil1!$A$1:$F$9,5,FALSE),0)</f>
        <v>0</v>
      </c>
      <c r="J304" s="19">
        <f>IFERROR(VLOOKUP(A304,'[6]CRB-ES'!$A$1:$V$382,19,FALSE),0)</f>
        <v>0</v>
      </c>
      <c r="K304" s="19">
        <f>IFERROR(VLOOKUP($A304,[7]Feuil4!$A$23:$L$137,10,FALSE),0)</f>
        <v>0</v>
      </c>
      <c r="L304" s="19">
        <f>IFERROR(VLOOKUP($A304,[7]Feuil4!$A$23:$L$137,9,FALSE),0)</f>
        <v>0</v>
      </c>
      <c r="M304" s="19">
        <f>IFERROR(VLOOKUP($A304,[7]Feuil4!$A$23:$L$137,4,FALSE),0)</f>
        <v>0</v>
      </c>
      <c r="N304" s="19">
        <f>IFERROR(VLOOKUP($A304,[7]Feuil4!$A$23:$L$81,3,FALSE),0)</f>
        <v>0</v>
      </c>
      <c r="O304" s="19">
        <f>IFERROR(VLOOKUP($A304,[7]Feuil4!$A$23:$L$137,2,FALSE),0)</f>
        <v>0</v>
      </c>
      <c r="P304" s="19">
        <f>IFERROR(VLOOKUP($A304,[7]Feuil4!$A$23:$L$81,7,FALSE),0)</f>
        <v>0</v>
      </c>
      <c r="Q304" s="19">
        <f>IFERROR(VLOOKUP($A304,[7]Feuil4!$A$23:$L$137,8,FALSE),0)</f>
        <v>0</v>
      </c>
      <c r="R304" s="19">
        <f>IFERROR(VLOOKUP($A304,[7]Feuil4!$A$23:$L$137,6,FALSE),0)</f>
        <v>0</v>
      </c>
      <c r="S304" s="19">
        <f>IFERROR(VLOOKUP($A304,[7]Feuil4!$A$23:$L$137,5,FALSE),0)</f>
        <v>0</v>
      </c>
      <c r="T304" s="19">
        <v>0</v>
      </c>
      <c r="U304" s="19">
        <f>IFERROR(VLOOKUP(B304,'[8]C1-2017'!$B$1:$Q$475,14,FALSE),0)</f>
        <v>0</v>
      </c>
      <c r="V304" s="19">
        <f>IFERROR(VLOOKUP(A304,'[9]TOTAL M10 par région'!$A$1:$J$375,8,FALSE),0)</f>
        <v>0</v>
      </c>
      <c r="W304" s="19">
        <f>IFERROR(VLOOKUP(A304,'[10]TOTAL M11M12 par région'!$A$1:$J$479,10,FALSE),0)</f>
        <v>0</v>
      </c>
      <c r="X304" s="19">
        <f>IFERROR(VLOOKUP(B304,[11]Feuil1!$A$1:$G$24,7,FALSE),0)</f>
        <v>0</v>
      </c>
      <c r="Y304" s="19"/>
      <c r="Z304" s="19">
        <f>IFERROR(VLOOKUP(A304,'[12]avec LE'!$A$1:$F$22,6,FALSE),0)</f>
        <v>0</v>
      </c>
      <c r="AA304" s="19">
        <f>IFERROR(VLOOKUP(B304,[13]total!$E$20:$F$40,2,FALSE),0)</f>
        <v>0</v>
      </c>
      <c r="AB304" s="19"/>
      <c r="AC304" s="24">
        <f t="shared" si="4"/>
        <v>0</v>
      </c>
    </row>
    <row r="305" spans="1:29" hidden="1" x14ac:dyDescent="0.25">
      <c r="A305" s="2" t="s">
        <v>406</v>
      </c>
      <c r="B305" s="2" t="s">
        <v>407</v>
      </c>
      <c r="C305" s="2" t="s">
        <v>28</v>
      </c>
      <c r="D305" s="2" t="s">
        <v>311</v>
      </c>
      <c r="E305" s="19">
        <f>IFERROR(VLOOKUP(A305,[1]Montants!$A$1:$W$248,21,FALSE),0)</f>
        <v>3939663.7423493322</v>
      </c>
      <c r="F305" s="19">
        <f>IFERROR(VLOOKUP(A305,[2]Feuil1!$A$1:$I$47,8,FALSE),0)</f>
        <v>0</v>
      </c>
      <c r="G305" s="19">
        <f>IFERROR(VLOOKUP(A305,[3]Feuil1!$A$1:$G$47,6,FALSE),0)</f>
        <v>0</v>
      </c>
      <c r="H305" s="19">
        <f>IFERROR(VLOOKUP(B305,[4]Feuil6!$A$23:$B$73,2,FALSE),0)</f>
        <v>0</v>
      </c>
      <c r="I305" s="19">
        <f>IFERROR(VLOOKUP(A305,[5]Feuil1!$A$1:$F$9,5,FALSE),0)</f>
        <v>0</v>
      </c>
      <c r="J305" s="19">
        <f>IFERROR(VLOOKUP(A305,'[6]CRB-ES'!$A$1:$V$382,19,FALSE),0)</f>
        <v>124409.21298995744</v>
      </c>
      <c r="K305" s="19">
        <f>IFERROR(VLOOKUP($A305,[7]Feuil4!$A$23:$L$137,10,FALSE),0)</f>
        <v>0</v>
      </c>
      <c r="L305" s="19">
        <f>IFERROR(VLOOKUP($A305,[7]Feuil4!$A$23:$L$137,9,FALSE),0)</f>
        <v>0</v>
      </c>
      <c r="M305" s="19">
        <f>IFERROR(VLOOKUP($A305,[7]Feuil4!$A$23:$L$137,4,FALSE),0)</f>
        <v>0</v>
      </c>
      <c r="N305" s="19">
        <f>IFERROR(VLOOKUP($A305,[7]Feuil4!$A$23:$L$81,3,FALSE),0)</f>
        <v>0</v>
      </c>
      <c r="O305" s="19">
        <f>IFERROR(VLOOKUP($A305,[7]Feuil4!$A$23:$L$137,2,FALSE),0)</f>
        <v>0</v>
      </c>
      <c r="P305" s="19">
        <f>IFERROR(VLOOKUP($A305,[7]Feuil4!$A$23:$L$81,7,FALSE),0)</f>
        <v>0</v>
      </c>
      <c r="Q305" s="19">
        <f>IFERROR(VLOOKUP($A305,[7]Feuil4!$A$23:$L$137,8,FALSE),0)</f>
        <v>0</v>
      </c>
      <c r="R305" s="19">
        <f>IFERROR(VLOOKUP($A305,[7]Feuil4!$A$23:$L$137,6,FALSE),0)</f>
        <v>0</v>
      </c>
      <c r="S305" s="19">
        <f>IFERROR(VLOOKUP($A305,[7]Feuil4!$A$23:$L$137,5,FALSE),0)</f>
        <v>0</v>
      </c>
      <c r="T305" s="19">
        <v>0</v>
      </c>
      <c r="U305" s="19">
        <f>IFERROR(VLOOKUP(B305,'[8]C1-2017'!$B$1:$Q$475,14,FALSE),0)</f>
        <v>596819.705261986</v>
      </c>
      <c r="V305" s="19">
        <f>IFERROR(VLOOKUP(A305,'[9]TOTAL M10 par région'!$A$1:$J$375,8,FALSE),0)</f>
        <v>0</v>
      </c>
      <c r="W305" s="19">
        <f>IFERROR(VLOOKUP(A305,'[10]TOTAL M11M12 par région'!$A$1:$J$479,10,FALSE),0)</f>
        <v>239774.33177238354</v>
      </c>
      <c r="X305" s="19">
        <f>IFERROR(VLOOKUP(B305,[11]Feuil1!$A$1:$G$24,7,FALSE),0)</f>
        <v>0</v>
      </c>
      <c r="Y305" s="19"/>
      <c r="Z305" s="19">
        <f>IFERROR(VLOOKUP(A305,'[12]avec LE'!$A$1:$F$22,6,FALSE),0)</f>
        <v>0</v>
      </c>
      <c r="AA305" s="19">
        <f>IFERROR(VLOOKUP(B305,[13]total!$E$20:$F$40,2,FALSE),0)</f>
        <v>0</v>
      </c>
      <c r="AB305" s="19"/>
      <c r="AC305" s="24">
        <f t="shared" si="4"/>
        <v>4900666.9923736593</v>
      </c>
    </row>
    <row r="306" spans="1:29" ht="15" hidden="1" customHeight="1" x14ac:dyDescent="0.25">
      <c r="A306" s="2" t="s">
        <v>410</v>
      </c>
      <c r="B306" s="2" t="s">
        <v>411</v>
      </c>
      <c r="C306" s="2" t="s">
        <v>28</v>
      </c>
      <c r="D306" s="2" t="s">
        <v>311</v>
      </c>
      <c r="E306" s="19">
        <f>IFERROR(VLOOKUP(A306,[1]Montants!$A$1:$W$248,21,FALSE),0)</f>
        <v>0</v>
      </c>
      <c r="F306" s="19">
        <f>IFERROR(VLOOKUP(A306,[2]Feuil1!$A$1:$I$47,8,FALSE),0)</f>
        <v>0</v>
      </c>
      <c r="G306" s="19">
        <f>IFERROR(VLOOKUP(A306,[3]Feuil1!$A$1:$G$47,6,FALSE),0)</f>
        <v>0</v>
      </c>
      <c r="H306" s="19">
        <f>IFERROR(VLOOKUP(B306,[4]Feuil6!$A$23:$B$73,2,FALSE),0)</f>
        <v>0</v>
      </c>
      <c r="I306" s="19">
        <f>IFERROR(VLOOKUP(A306,[5]Feuil1!$A$1:$F$9,5,FALSE),0)</f>
        <v>0</v>
      </c>
      <c r="J306" s="19">
        <f>IFERROR(VLOOKUP(A306,'[6]CRB-ES'!$A$1:$V$382,19,FALSE),0)</f>
        <v>0</v>
      </c>
      <c r="K306" s="19">
        <f>IFERROR(VLOOKUP($A306,[7]Feuil4!$A$23:$L$137,10,FALSE),0)</f>
        <v>0</v>
      </c>
      <c r="L306" s="19">
        <f>IFERROR(VLOOKUP($A306,[7]Feuil4!$A$23:$L$137,9,FALSE),0)</f>
        <v>0</v>
      </c>
      <c r="M306" s="19">
        <f>IFERROR(VLOOKUP($A306,[7]Feuil4!$A$23:$L$137,4,FALSE),0)</f>
        <v>0</v>
      </c>
      <c r="N306" s="19">
        <f>IFERROR(VLOOKUP($A306,[7]Feuil4!$A$23:$L$81,3,FALSE),0)</f>
        <v>0</v>
      </c>
      <c r="O306" s="19">
        <f>IFERROR(VLOOKUP($A306,[7]Feuil4!$A$23:$L$137,2,FALSE),0)</f>
        <v>0</v>
      </c>
      <c r="P306" s="19">
        <f>IFERROR(VLOOKUP($A306,[7]Feuil4!$A$23:$L$81,7,FALSE),0)</f>
        <v>0</v>
      </c>
      <c r="Q306" s="19">
        <f>IFERROR(VLOOKUP($A306,[7]Feuil4!$A$23:$L$137,8,FALSE),0)</f>
        <v>0</v>
      </c>
      <c r="R306" s="19">
        <f>IFERROR(VLOOKUP($A306,[7]Feuil4!$A$23:$L$137,6,FALSE),0)</f>
        <v>0</v>
      </c>
      <c r="S306" s="19">
        <f>IFERROR(VLOOKUP($A306,[7]Feuil4!$A$23:$L$137,5,FALSE),0)</f>
        <v>0</v>
      </c>
      <c r="T306" s="19">
        <v>0</v>
      </c>
      <c r="U306" s="19">
        <f>IFERROR(VLOOKUP(B306,'[8]C1-2017'!$B$1:$Q$475,14,FALSE),0)</f>
        <v>0</v>
      </c>
      <c r="V306" s="19">
        <f>IFERROR(VLOOKUP(A306,'[9]TOTAL M10 par région'!$A$1:$J$375,8,FALSE),0)</f>
        <v>0</v>
      </c>
      <c r="W306" s="19">
        <f>IFERROR(VLOOKUP(A306,'[10]TOTAL M11M12 par région'!$A$1:$J$479,10,FALSE),0)</f>
        <v>0</v>
      </c>
      <c r="X306" s="19">
        <f>IFERROR(VLOOKUP(B306,[11]Feuil1!$A$1:$G$24,7,FALSE),0)</f>
        <v>0</v>
      </c>
      <c r="Y306" s="19"/>
      <c r="Z306" s="19">
        <f>IFERROR(VLOOKUP(A306,'[12]avec LE'!$A$1:$F$22,6,FALSE),0)</f>
        <v>0</v>
      </c>
      <c r="AA306" s="19">
        <f>IFERROR(VLOOKUP(B306,[13]total!$E$20:$F$40,2,FALSE),0)</f>
        <v>0</v>
      </c>
      <c r="AB306" s="19"/>
      <c r="AC306" s="24">
        <f t="shared" si="4"/>
        <v>0</v>
      </c>
    </row>
    <row r="307" spans="1:29" hidden="1" x14ac:dyDescent="0.25">
      <c r="A307" s="2" t="s">
        <v>404</v>
      </c>
      <c r="B307" s="2" t="s">
        <v>405</v>
      </c>
      <c r="C307" s="2" t="s">
        <v>57</v>
      </c>
      <c r="D307" s="2" t="s">
        <v>311</v>
      </c>
      <c r="E307" s="19">
        <f>IFERROR(VLOOKUP(A307,[1]Montants!$A$1:$W$248,21,FALSE),0)</f>
        <v>20564444.365899965</v>
      </c>
      <c r="F307" s="19">
        <f>IFERROR(VLOOKUP(A307,[2]Feuil1!$A$1:$I$47,8,FALSE),0)</f>
        <v>691909.53505804297</v>
      </c>
      <c r="G307" s="19">
        <f>IFERROR(VLOOKUP(A307,[3]Feuil1!$A$1:$G$47,6,FALSE),0)</f>
        <v>172977.38376451074</v>
      </c>
      <c r="H307" s="19">
        <f>IFERROR(VLOOKUP(B307,[4]Feuil6!$A$23:$B$73,2,FALSE),0)</f>
        <v>1445079</v>
      </c>
      <c r="I307" s="19">
        <f>IFERROR(VLOOKUP(A307,[5]Feuil1!$A$1:$F$9,5,FALSE),0)</f>
        <v>0</v>
      </c>
      <c r="J307" s="19">
        <f>IFERROR(VLOOKUP(A307,'[6]CRB-ES'!$A$1:$V$382,19,FALSE),0)</f>
        <v>483064.43553076411</v>
      </c>
      <c r="K307" s="19">
        <f>IFERROR(VLOOKUP($A307,[7]Feuil4!$A$23:$L$137,10,FALSE),0)</f>
        <v>0</v>
      </c>
      <c r="L307" s="19">
        <f>IFERROR(VLOOKUP($A307,[7]Feuil4!$A$23:$L$137,9,FALSE),0)</f>
        <v>0</v>
      </c>
      <c r="M307" s="19">
        <f>IFERROR(VLOOKUP($A307,[7]Feuil4!$A$23:$L$137,4,FALSE),0)</f>
        <v>0</v>
      </c>
      <c r="N307" s="19">
        <f>IFERROR(VLOOKUP($A307,[7]Feuil4!$A$23:$L$81,3,FALSE),0)</f>
        <v>459780</v>
      </c>
      <c r="O307" s="19">
        <f>IFERROR(VLOOKUP($A307,[7]Feuil4!$A$23:$L$137,2,FALSE),0)</f>
        <v>0</v>
      </c>
      <c r="P307" s="19">
        <f>IFERROR(VLOOKUP($A307,[7]Feuil4!$A$23:$L$81,7,FALSE),0)</f>
        <v>0</v>
      </c>
      <c r="Q307" s="19">
        <f>IFERROR(VLOOKUP($A307,[7]Feuil4!$A$23:$L$137,8,FALSE),0)</f>
        <v>0</v>
      </c>
      <c r="R307" s="19">
        <f>IFERROR(VLOOKUP($A307,[7]Feuil4!$A$23:$L$137,6,FALSE),0)</f>
        <v>0</v>
      </c>
      <c r="S307" s="19">
        <f>IFERROR(VLOOKUP($A307,[7]Feuil4!$A$23:$L$137,5,FALSE),0)</f>
        <v>0</v>
      </c>
      <c r="T307" s="19">
        <v>0</v>
      </c>
      <c r="U307" s="19">
        <f>IFERROR(VLOOKUP(B307,'[8]C1-2017'!$B$1:$Q$475,14,FALSE),0)</f>
        <v>6695882.3446282577</v>
      </c>
      <c r="V307" s="19">
        <f>IFERROR(VLOOKUP(A307,'[9]TOTAL M10 par région'!$A$1:$J$375,8,FALSE),0)</f>
        <v>210929.5969999996</v>
      </c>
      <c r="W307" s="19">
        <f>IFERROR(VLOOKUP(A307,'[10]TOTAL M11M12 par région'!$A$1:$J$479,10,FALSE),0)</f>
        <v>418580.68739617785</v>
      </c>
      <c r="X307" s="19">
        <f>IFERROR(VLOOKUP(B307,[11]Feuil1!$A$1:$G$24,7,FALSE),0)</f>
        <v>0</v>
      </c>
      <c r="Y307" s="19"/>
      <c r="Z307" s="19">
        <f>IFERROR(VLOOKUP(A307,'[12]avec LE'!$A$1:$F$22,6,FALSE),0)</f>
        <v>0</v>
      </c>
      <c r="AA307" s="19">
        <f>IFERROR(VLOOKUP(B307,[13]total!$E$20:$F$40,2,FALSE),0)</f>
        <v>0</v>
      </c>
      <c r="AB307" s="19"/>
      <c r="AC307" s="24">
        <f t="shared" si="4"/>
        <v>31142647.349277716</v>
      </c>
    </row>
    <row r="308" spans="1:29" ht="15" hidden="1" customHeight="1" x14ac:dyDescent="0.25">
      <c r="A308" s="2" t="s">
        <v>380</v>
      </c>
      <c r="B308" s="2" t="s">
        <v>381</v>
      </c>
      <c r="C308" s="2" t="s">
        <v>85</v>
      </c>
      <c r="D308" s="2" t="s">
        <v>311</v>
      </c>
      <c r="E308" s="19">
        <f>IFERROR(VLOOKUP(A308,[1]Montants!$A$1:$W$248,21,FALSE),0)</f>
        <v>0</v>
      </c>
      <c r="F308" s="19">
        <f>IFERROR(VLOOKUP(A308,[2]Feuil1!$A$1:$I$47,8,FALSE),0)</f>
        <v>0</v>
      </c>
      <c r="G308" s="19">
        <f>IFERROR(VLOOKUP(A308,[3]Feuil1!$A$1:$G$47,6,FALSE),0)</f>
        <v>0</v>
      </c>
      <c r="H308" s="19">
        <f>IFERROR(VLOOKUP(B308,[4]Feuil6!$A$23:$B$73,2,FALSE),0)</f>
        <v>0</v>
      </c>
      <c r="I308" s="19">
        <f>IFERROR(VLOOKUP(A308,[5]Feuil1!$A$1:$F$9,5,FALSE),0)</f>
        <v>0</v>
      </c>
      <c r="J308" s="19">
        <f>IFERROR(VLOOKUP(A308,'[6]CRB-ES'!$A$1:$V$382,19,FALSE),0)</f>
        <v>0</v>
      </c>
      <c r="K308" s="19">
        <f>IFERROR(VLOOKUP($A308,[7]Feuil4!$A$23:$L$137,10,FALSE),0)</f>
        <v>0</v>
      </c>
      <c r="L308" s="19">
        <f>IFERROR(VLOOKUP($A308,[7]Feuil4!$A$23:$L$137,9,FALSE),0)</f>
        <v>0</v>
      </c>
      <c r="M308" s="19">
        <f>IFERROR(VLOOKUP($A308,[7]Feuil4!$A$23:$L$137,4,FALSE),0)</f>
        <v>0</v>
      </c>
      <c r="N308" s="19">
        <f>IFERROR(VLOOKUP($A308,[7]Feuil4!$A$23:$L$81,3,FALSE),0)</f>
        <v>0</v>
      </c>
      <c r="O308" s="19">
        <f>IFERROR(VLOOKUP($A308,[7]Feuil4!$A$23:$L$137,2,FALSE),0)</f>
        <v>0</v>
      </c>
      <c r="P308" s="19">
        <f>IFERROR(VLOOKUP($A308,[7]Feuil4!$A$23:$L$81,7,FALSE),0)</f>
        <v>0</v>
      </c>
      <c r="Q308" s="19">
        <f>IFERROR(VLOOKUP($A308,[7]Feuil4!$A$23:$L$137,8,FALSE),0)</f>
        <v>0</v>
      </c>
      <c r="R308" s="19">
        <f>IFERROR(VLOOKUP($A308,[7]Feuil4!$A$23:$L$137,6,FALSE),0)</f>
        <v>0</v>
      </c>
      <c r="S308" s="19">
        <f>IFERROR(VLOOKUP($A308,[7]Feuil4!$A$23:$L$137,5,FALSE),0)</f>
        <v>0</v>
      </c>
      <c r="T308" s="19">
        <v>0</v>
      </c>
      <c r="U308" s="19">
        <f>IFERROR(VLOOKUP(B308,'[8]C1-2017'!$B$1:$Q$475,14,FALSE),0)</f>
        <v>0</v>
      </c>
      <c r="V308" s="19">
        <f>IFERROR(VLOOKUP(A308,'[9]TOTAL M10 par région'!$A$1:$J$375,8,FALSE),0)</f>
        <v>0</v>
      </c>
      <c r="W308" s="19">
        <f>IFERROR(VLOOKUP(A308,'[10]TOTAL M11M12 par région'!$A$1:$J$479,10,FALSE),0)</f>
        <v>0</v>
      </c>
      <c r="X308" s="19">
        <f>IFERROR(VLOOKUP(B308,[11]Feuil1!$A$1:$G$24,7,FALSE),0)</f>
        <v>0</v>
      </c>
      <c r="Y308" s="19"/>
      <c r="Z308" s="19">
        <f>IFERROR(VLOOKUP(A308,'[12]avec LE'!$A$1:$F$22,6,FALSE),0)</f>
        <v>0</v>
      </c>
      <c r="AA308" s="19">
        <f>IFERROR(VLOOKUP(B308,[13]total!$E$20:$F$40,2,FALSE),0)</f>
        <v>0</v>
      </c>
      <c r="AB308" s="19"/>
      <c r="AC308" s="24">
        <f t="shared" si="4"/>
        <v>0</v>
      </c>
    </row>
    <row r="309" spans="1:29" hidden="1" x14ac:dyDescent="0.25">
      <c r="A309" s="39" t="s">
        <v>1238</v>
      </c>
      <c r="B309" s="2" t="s">
        <v>1239</v>
      </c>
      <c r="C309" s="2" t="s">
        <v>85</v>
      </c>
      <c r="D309" s="2" t="s">
        <v>311</v>
      </c>
      <c r="E309" s="19">
        <f>IFERROR(VLOOKUP(A309,[1]Montants!$A$1:$W$248,21,FALSE),0)</f>
        <v>0</v>
      </c>
      <c r="F309" s="19">
        <f>IFERROR(VLOOKUP(A309,[2]Feuil1!$A$1:$I$47,8,FALSE),0)</f>
        <v>0</v>
      </c>
      <c r="G309" s="19">
        <f>IFERROR(VLOOKUP(A309,[3]Feuil1!$A$1:$G$47,6,FALSE),0)</f>
        <v>0</v>
      </c>
      <c r="H309" s="19">
        <f>IFERROR(VLOOKUP(B309,[4]Feuil6!$A$23:$B$73,2,FALSE),0)</f>
        <v>0</v>
      </c>
      <c r="I309" s="19">
        <f>IFERROR(VLOOKUP(A309,[5]Feuil1!$A$1:$F$9,5,FALSE),0)</f>
        <v>0</v>
      </c>
      <c r="J309" s="19">
        <f>IFERROR(VLOOKUP(A309,'[6]CRB-ES'!$A$1:$V$382,19,FALSE),0)</f>
        <v>0</v>
      </c>
      <c r="K309" s="19">
        <f>IFERROR(VLOOKUP($A309,[7]Feuil4!$A$23:$L$137,10,FALSE),0)</f>
        <v>0</v>
      </c>
      <c r="L309" s="19">
        <f>IFERROR(VLOOKUP($A309,[7]Feuil4!$A$23:$L$137,9,FALSE),0)</f>
        <v>0</v>
      </c>
      <c r="M309" s="19">
        <f>IFERROR(VLOOKUP($A309,[7]Feuil4!$A$23:$L$137,4,FALSE),0)</f>
        <v>0</v>
      </c>
      <c r="N309" s="19">
        <f>IFERROR(VLOOKUP($A309,[7]Feuil4!$A$23:$L$81,3,FALSE),0)</f>
        <v>0</v>
      </c>
      <c r="O309" s="19">
        <f>IFERROR(VLOOKUP($A309,[7]Feuil4!$A$23:$L$137,2,FALSE),0)</f>
        <v>0</v>
      </c>
      <c r="P309" s="19">
        <f>IFERROR(VLOOKUP($A309,[7]Feuil4!$A$23:$L$81,7,FALSE),0)</f>
        <v>0</v>
      </c>
      <c r="Q309" s="19">
        <f>IFERROR(VLOOKUP($A309,[7]Feuil4!$A$23:$L$137,8,FALSE),0)</f>
        <v>0</v>
      </c>
      <c r="R309" s="19">
        <f>IFERROR(VLOOKUP($A309,[7]Feuil4!$A$23:$L$137,6,FALSE),0)</f>
        <v>0</v>
      </c>
      <c r="S309" s="19">
        <f>IFERROR(VLOOKUP($A309,[7]Feuil4!$A$23:$L$137,5,FALSE),0)</f>
        <v>0</v>
      </c>
      <c r="T309" s="19">
        <v>0</v>
      </c>
      <c r="U309" s="19">
        <f>IFERROR(VLOOKUP(B309,'[8]C1-2017'!$B$1:$Q$475,14,FALSE),0)</f>
        <v>8322.75</v>
      </c>
      <c r="V309" s="19">
        <f>IFERROR(VLOOKUP(A309,'[9]TOTAL M10 par région'!$A$1:$J$375,8,FALSE),0)</f>
        <v>0</v>
      </c>
      <c r="W309" s="19">
        <f>IFERROR(VLOOKUP(A309,'[10]TOTAL M11M12 par région'!$A$1:$J$479,10,FALSE),0)</f>
        <v>0</v>
      </c>
      <c r="X309" s="19">
        <f>IFERROR(VLOOKUP(B309,[11]Feuil1!$A$1:$G$24,7,FALSE),0)</f>
        <v>0</v>
      </c>
      <c r="Y309" s="19"/>
      <c r="Z309" s="19">
        <f>IFERROR(VLOOKUP(A309,'[12]avec LE'!$A$1:$F$22,6,FALSE),0)</f>
        <v>0</v>
      </c>
      <c r="AA309" s="19">
        <f>IFERROR(VLOOKUP(B309,[13]total!$E$20:$F$40,2,FALSE),0)</f>
        <v>0</v>
      </c>
      <c r="AB309" s="19"/>
      <c r="AC309" s="24">
        <f t="shared" si="4"/>
        <v>8322.75</v>
      </c>
    </row>
    <row r="310" spans="1:29" hidden="1" x14ac:dyDescent="0.25">
      <c r="A310" s="27" t="s">
        <v>855</v>
      </c>
      <c r="B310" s="2" t="s">
        <v>856</v>
      </c>
      <c r="C310" s="2" t="s">
        <v>85</v>
      </c>
      <c r="D310" s="2" t="s">
        <v>311</v>
      </c>
      <c r="E310" s="19">
        <f>IFERROR(VLOOKUP(A310,[1]Montants!$A$1:$W$248,21,FALSE),0)</f>
        <v>0</v>
      </c>
      <c r="F310" s="19">
        <f>IFERROR(VLOOKUP(A310,[2]Feuil1!$A$1:$I$47,8,FALSE),0)</f>
        <v>0</v>
      </c>
      <c r="G310" s="19">
        <f>IFERROR(VLOOKUP(A310,[3]Feuil1!$A$1:$G$47,6,FALSE),0)</f>
        <v>0</v>
      </c>
      <c r="H310" s="19">
        <f>IFERROR(VLOOKUP(B310,[4]Feuil6!$A$23:$B$73,2,FALSE),0)</f>
        <v>0</v>
      </c>
      <c r="I310" s="19">
        <f>IFERROR(VLOOKUP(A310,[5]Feuil1!$A$1:$F$9,5,FALSE),0)</f>
        <v>0</v>
      </c>
      <c r="J310" s="19">
        <f>IFERROR(VLOOKUP(A310,'[6]CRB-ES'!$A$1:$V$382,19,FALSE),0)</f>
        <v>0</v>
      </c>
      <c r="K310" s="19">
        <f>IFERROR(VLOOKUP($A310,[7]Feuil4!$A$23:$L$137,10,FALSE),0)</f>
        <v>0</v>
      </c>
      <c r="L310" s="19">
        <f>IFERROR(VLOOKUP($A310,[7]Feuil4!$A$23:$L$137,9,FALSE),0)</f>
        <v>0</v>
      </c>
      <c r="M310" s="19">
        <f>IFERROR(VLOOKUP($A310,[7]Feuil4!$A$23:$L$137,4,FALSE),0)</f>
        <v>0</v>
      </c>
      <c r="N310" s="19">
        <f>IFERROR(VLOOKUP($A310,[7]Feuil4!$A$23:$L$81,3,FALSE),0)</f>
        <v>0</v>
      </c>
      <c r="O310" s="19">
        <f>IFERROR(VLOOKUP($A310,[7]Feuil4!$A$23:$L$137,2,FALSE),0)</f>
        <v>0</v>
      </c>
      <c r="P310" s="19">
        <f>IFERROR(VLOOKUP($A310,[7]Feuil4!$A$23:$L$81,7,FALSE),0)</f>
        <v>0</v>
      </c>
      <c r="Q310" s="19">
        <f>IFERROR(VLOOKUP($A310,[7]Feuil4!$A$23:$L$137,8,FALSE),0)</f>
        <v>0</v>
      </c>
      <c r="R310" s="19">
        <f>IFERROR(VLOOKUP($A310,[7]Feuil4!$A$23:$L$137,6,FALSE),0)</f>
        <v>0</v>
      </c>
      <c r="S310" s="19">
        <f>IFERROR(VLOOKUP($A310,[7]Feuil4!$A$23:$L$137,5,FALSE),0)</f>
        <v>0</v>
      </c>
      <c r="T310" s="19">
        <v>0</v>
      </c>
      <c r="U310" s="19">
        <f>IFERROR(VLOOKUP(B310,'[8]C1-2017'!$B$1:$Q$475,14,FALSE),0)</f>
        <v>924.75</v>
      </c>
      <c r="V310" s="19">
        <f>IFERROR(VLOOKUP(A310,'[9]TOTAL M10 par région'!$A$1:$J$375,8,FALSE),0)</f>
        <v>7565.5900000000038</v>
      </c>
      <c r="W310" s="19">
        <f>IFERROR(VLOOKUP(A310,'[10]TOTAL M11M12 par région'!$A$1:$J$479,10,FALSE),0)</f>
        <v>20425.285546618379</v>
      </c>
      <c r="X310" s="19">
        <f>IFERROR(VLOOKUP(B310,[11]Feuil1!$A$1:$G$24,7,FALSE),0)</f>
        <v>0</v>
      </c>
      <c r="Y310" s="19"/>
      <c r="Z310" s="19">
        <f>IFERROR(VLOOKUP(A310,'[12]avec LE'!$A$1:$F$22,6,FALSE),0)</f>
        <v>0</v>
      </c>
      <c r="AA310" s="19">
        <f>IFERROR(VLOOKUP(B310,[13]total!$E$20:$F$40,2,FALSE),0)</f>
        <v>0</v>
      </c>
      <c r="AB310" s="19"/>
      <c r="AC310" s="24">
        <f t="shared" si="4"/>
        <v>28915.625546618383</v>
      </c>
    </row>
    <row r="311" spans="1:29" hidden="1" x14ac:dyDescent="0.25">
      <c r="A311" s="30" t="s">
        <v>858</v>
      </c>
      <c r="B311" s="5" t="s">
        <v>1023</v>
      </c>
      <c r="C311" s="2" t="s">
        <v>85</v>
      </c>
      <c r="D311" s="2" t="s">
        <v>311</v>
      </c>
      <c r="E311" s="19">
        <f>IFERROR(VLOOKUP(A311,[1]Montants!$A$1:$W$248,21,FALSE),0)</f>
        <v>0</v>
      </c>
      <c r="F311" s="19">
        <f>IFERROR(VLOOKUP(A311,[2]Feuil1!$A$1:$I$47,8,FALSE),0)</f>
        <v>0</v>
      </c>
      <c r="G311" s="19">
        <f>IFERROR(VLOOKUP(A311,[3]Feuil1!$A$1:$G$47,6,FALSE),0)</f>
        <v>0</v>
      </c>
      <c r="H311" s="19">
        <f>IFERROR(VLOOKUP(B311,[4]Feuil6!$A$23:$B$73,2,FALSE),0)</f>
        <v>0</v>
      </c>
      <c r="I311" s="19">
        <f>IFERROR(VLOOKUP(A311,[5]Feuil1!$A$1:$F$9,5,FALSE),0)</f>
        <v>0</v>
      </c>
      <c r="J311" s="19">
        <f>IFERROR(VLOOKUP(A311,'[6]CRB-ES'!$A$1:$V$382,19,FALSE),0)</f>
        <v>0</v>
      </c>
      <c r="K311" s="19">
        <f>IFERROR(VLOOKUP($A311,[7]Feuil4!$A$23:$L$137,10,FALSE),0)</f>
        <v>0</v>
      </c>
      <c r="L311" s="19">
        <f>IFERROR(VLOOKUP($A311,[7]Feuil4!$A$23:$L$137,9,FALSE),0)</f>
        <v>0</v>
      </c>
      <c r="M311" s="19">
        <f>IFERROR(VLOOKUP($A311,[7]Feuil4!$A$23:$L$137,4,FALSE),0)</f>
        <v>0</v>
      </c>
      <c r="N311" s="19">
        <f>IFERROR(VLOOKUP($A311,[7]Feuil4!$A$23:$L$81,3,FALSE),0)</f>
        <v>0</v>
      </c>
      <c r="O311" s="19">
        <f>IFERROR(VLOOKUP($A311,[7]Feuil4!$A$23:$L$137,2,FALSE),0)</f>
        <v>0</v>
      </c>
      <c r="P311" s="19">
        <f>IFERROR(VLOOKUP($A311,[7]Feuil4!$A$23:$L$81,7,FALSE),0)</f>
        <v>0</v>
      </c>
      <c r="Q311" s="19">
        <f>IFERROR(VLOOKUP($A311,[7]Feuil4!$A$23:$L$137,8,FALSE),0)</f>
        <v>0</v>
      </c>
      <c r="R311" s="19">
        <f>IFERROR(VLOOKUP($A311,[7]Feuil4!$A$23:$L$137,6,FALSE),0)</f>
        <v>0</v>
      </c>
      <c r="S311" s="19">
        <f>IFERROR(VLOOKUP($A311,[7]Feuil4!$A$23:$L$137,5,FALSE),0)</f>
        <v>0</v>
      </c>
      <c r="T311" s="19">
        <v>0</v>
      </c>
      <c r="U311" s="19">
        <f>IFERROR(VLOOKUP(B311,'[8]C1-2017'!$B$1:$Q$475,14,FALSE),0)</f>
        <v>0</v>
      </c>
      <c r="V311" s="19">
        <f>IFERROR(VLOOKUP(A311,'[9]TOTAL M10 par région'!$A$1:$J$375,8,FALSE),0)</f>
        <v>0</v>
      </c>
      <c r="W311" s="19">
        <f>IFERROR(VLOOKUP(A311,'[10]TOTAL M11M12 par région'!$A$1:$J$479,10,FALSE),0)</f>
        <v>2850.0466770721323</v>
      </c>
      <c r="X311" s="19">
        <f>IFERROR(VLOOKUP(B311,[11]Feuil1!$A$1:$G$24,7,FALSE),0)</f>
        <v>0</v>
      </c>
      <c r="Y311" s="19"/>
      <c r="Z311" s="19">
        <f>IFERROR(VLOOKUP(A311,'[12]avec LE'!$A$1:$F$22,6,FALSE),0)</f>
        <v>0</v>
      </c>
      <c r="AA311" s="19">
        <f>IFERROR(VLOOKUP(B311,[13]total!$E$20:$F$40,2,FALSE),0)</f>
        <v>0</v>
      </c>
      <c r="AB311" s="19"/>
      <c r="AC311" s="24">
        <f t="shared" si="4"/>
        <v>2850.0466770721323</v>
      </c>
    </row>
    <row r="312" spans="1:29" hidden="1" x14ac:dyDescent="0.25">
      <c r="A312" s="48" t="s">
        <v>1325</v>
      </c>
      <c r="B312" s="2" t="s">
        <v>310</v>
      </c>
      <c r="C312" s="10" t="s">
        <v>25</v>
      </c>
      <c r="D312" s="9" t="s">
        <v>311</v>
      </c>
      <c r="E312" s="19">
        <f>IFERROR(VLOOKUP(A312,[1]Montants!$A$1:$W$248,21,FALSE),0)</f>
        <v>364981753.84638011</v>
      </c>
      <c r="F312" s="19">
        <f>IFERROR(VLOOKUP(A312,[2]Feuil1!$A$1:$I$47,8,FALSE),0)</f>
        <v>11466204.509906188</v>
      </c>
      <c r="G312" s="19">
        <f>IFERROR(VLOOKUP(A312,[3]Feuil1!$A$1:$G$47,6,FALSE),0)</f>
        <v>2841551.1274765469</v>
      </c>
      <c r="H312" s="19">
        <f>IFERROR(VLOOKUP(B312,[4]Feuil6!$A$23:$B$73,2,FALSE),0)</f>
        <v>9109550</v>
      </c>
      <c r="I312" s="19">
        <f>IFERROR(VLOOKUP(A312,[5]Feuil1!$A$1:$F$9,5,FALSE),0)</f>
        <v>0</v>
      </c>
      <c r="J312" s="19">
        <f>IFERROR(VLOOKUP(A312,'[6]CRB-ES'!$A$1:$V$382,19,FALSE),0)</f>
        <v>5960337.8302034317</v>
      </c>
      <c r="K312" s="19">
        <f>IFERROR(VLOOKUP($A312,[7]Feuil4!$A$23:$L$137,10,FALSE),0)</f>
        <v>308557</v>
      </c>
      <c r="L312" s="19">
        <f>IFERROR(VLOOKUP($A312,[7]Feuil4!$A$23:$L$137,9,FALSE),0)</f>
        <v>425963</v>
      </c>
      <c r="M312" s="19">
        <f>IFERROR(VLOOKUP($A312,[7]Feuil4!$A$23:$L$137,4,FALSE),0)</f>
        <v>2344825</v>
      </c>
      <c r="N312" s="19">
        <f>IFERROR(VLOOKUP($A312,[7]Feuil4!$A$23:$L$81,3,FALSE),0)</f>
        <v>914044</v>
      </c>
      <c r="O312" s="19">
        <f>IFERROR(VLOOKUP($A312,[7]Feuil4!$A$23:$L$137,2,FALSE),0)</f>
        <v>1767865</v>
      </c>
      <c r="P312" s="19">
        <f>IFERROR(VLOOKUP($A312,[7]Feuil4!$A$23:$L$81,7,FALSE),0)</f>
        <v>0</v>
      </c>
      <c r="Q312" s="19">
        <f>IFERROR(VLOOKUP($A312,[7]Feuil4!$A$23:$L$137,8,FALSE),0)</f>
        <v>0</v>
      </c>
      <c r="R312" s="19">
        <f>IFERROR(VLOOKUP($A312,[7]Feuil4!$A$23:$L$137,6,FALSE),0)</f>
        <v>268555</v>
      </c>
      <c r="S312" s="19">
        <f>IFERROR(VLOOKUP($A312,[7]Feuil4!$A$23:$L$137,5,FALSE),0)</f>
        <v>177764</v>
      </c>
      <c r="T312" s="19">
        <v>464200</v>
      </c>
      <c r="U312" s="19">
        <f>IFERROR(VLOOKUP(B312,'[8]C1-2017'!$B$1:$Q$475,14,FALSE),0)</f>
        <v>134637819.25675499</v>
      </c>
      <c r="V312" s="19">
        <f>IFERROR(VLOOKUP(A312,'[9]TOTAL M10 par région'!$A$1:$J$375,8,FALSE),0)</f>
        <v>5926257.8269999959</v>
      </c>
      <c r="W312" s="19">
        <f>IFERROR(VLOOKUP(A312,'[10]TOTAL M11M12 par région'!$A$1:$J$479,10,FALSE),0)</f>
        <v>17434732.520879738</v>
      </c>
      <c r="X312" s="19">
        <f>IFERROR(VLOOKUP(B312,[11]Feuil1!$A$1:$G$24,7,FALSE),0)</f>
        <v>758251.43333333335</v>
      </c>
      <c r="Y312" s="19"/>
      <c r="Z312" s="19">
        <f>IFERROR(VLOOKUP(A312,'[12]avec LE'!$A$1:$F$22,6,FALSE),0)</f>
        <v>5465110.211818831</v>
      </c>
      <c r="AA312" s="19">
        <f>IFERROR(VLOOKUP(B312,[13]total!$E$20:$F$40,2,FALSE),0)</f>
        <v>52500</v>
      </c>
      <c r="AB312" s="19"/>
      <c r="AC312" s="24">
        <f t="shared" si="4"/>
        <v>565305841.56375313</v>
      </c>
    </row>
    <row r="313" spans="1:29" hidden="1" x14ac:dyDescent="0.25">
      <c r="A313" s="39" t="s">
        <v>1210</v>
      </c>
      <c r="B313" s="2" t="s">
        <v>386</v>
      </c>
      <c r="C313" s="2" t="s">
        <v>92</v>
      </c>
      <c r="D313" s="2" t="s">
        <v>311</v>
      </c>
      <c r="E313" s="19">
        <f>IFERROR(VLOOKUP(A313,[1]Montants!$A$1:$W$248,21,FALSE),0)</f>
        <v>1310444.8222885802</v>
      </c>
      <c r="F313" s="19">
        <f>IFERROR(VLOOKUP(A313,[2]Feuil1!$A$1:$I$47,8,FALSE),0)</f>
        <v>0</v>
      </c>
      <c r="G313" s="19">
        <f>IFERROR(VLOOKUP(A313,[3]Feuil1!$A$1:$G$47,6,FALSE),0)</f>
        <v>0</v>
      </c>
      <c r="H313" s="19">
        <f>IFERROR(VLOOKUP(B313,[4]Feuil6!$A$23:$B$73,2,FALSE),0)</f>
        <v>0</v>
      </c>
      <c r="I313" s="19">
        <f>IFERROR(VLOOKUP(A313,[5]Feuil1!$A$1:$F$9,5,FALSE),0)</f>
        <v>0</v>
      </c>
      <c r="J313" s="19">
        <f>IFERROR(VLOOKUP(A313,'[6]CRB-ES'!$A$1:$V$382,19,FALSE),0)</f>
        <v>0</v>
      </c>
      <c r="K313" s="19">
        <f>IFERROR(VLOOKUP($A313,[7]Feuil4!$A$23:$L$137,10,FALSE),0)</f>
        <v>0</v>
      </c>
      <c r="L313" s="19">
        <f>IFERROR(VLOOKUP($A313,[7]Feuil4!$A$23:$L$137,9,FALSE),0)</f>
        <v>0</v>
      </c>
      <c r="M313" s="19">
        <f>IFERROR(VLOOKUP($A313,[7]Feuil4!$A$23:$L$137,4,FALSE),0)</f>
        <v>0</v>
      </c>
      <c r="N313" s="19">
        <f>IFERROR(VLOOKUP($A313,[7]Feuil4!$A$23:$L$81,3,FALSE),0)</f>
        <v>0</v>
      </c>
      <c r="O313" s="19">
        <f>IFERROR(VLOOKUP($A313,[7]Feuil4!$A$23:$L$137,2,FALSE),0)</f>
        <v>0</v>
      </c>
      <c r="P313" s="19">
        <f>IFERROR(VLOOKUP($A313,[7]Feuil4!$A$23:$L$81,7,FALSE),0)</f>
        <v>0</v>
      </c>
      <c r="Q313" s="19">
        <f>IFERROR(VLOOKUP($A313,[7]Feuil4!$A$23:$L$137,8,FALSE),0)</f>
        <v>0</v>
      </c>
      <c r="R313" s="19">
        <f>IFERROR(VLOOKUP($A313,[7]Feuil4!$A$23:$L$137,6,FALSE),0)</f>
        <v>0</v>
      </c>
      <c r="S313" s="19">
        <f>IFERROR(VLOOKUP($A313,[7]Feuil4!$A$23:$L$137,5,FALSE),0)</f>
        <v>0</v>
      </c>
      <c r="T313" s="19">
        <v>0</v>
      </c>
      <c r="U313" s="19">
        <f>IFERROR(VLOOKUP(B313,'[8]C1-2017'!$B$1:$Q$475,14,FALSE),0)</f>
        <v>0</v>
      </c>
      <c r="V313" s="19">
        <f>IFERROR(VLOOKUP(A313,'[9]TOTAL M10 par région'!$A$1:$J$375,8,FALSE),0)</f>
        <v>0</v>
      </c>
      <c r="W313" s="19">
        <f>IFERROR(VLOOKUP(A313,'[10]TOTAL M11M12 par région'!$A$1:$J$479,10,FALSE),0)</f>
        <v>0</v>
      </c>
      <c r="X313" s="19">
        <f>IFERROR(VLOOKUP(B313,[11]Feuil1!$A$1:$G$24,7,FALSE),0)</f>
        <v>0</v>
      </c>
      <c r="Y313" s="19"/>
      <c r="Z313" s="19">
        <f>IFERROR(VLOOKUP(A313,'[12]avec LE'!$A$1:$F$22,6,FALSE),0)</f>
        <v>0</v>
      </c>
      <c r="AA313" s="19">
        <f>IFERROR(VLOOKUP(B313,[13]total!$E$20:$F$40,2,FALSE),0)</f>
        <v>0</v>
      </c>
      <c r="AB313" s="19"/>
      <c r="AC313" s="24">
        <f t="shared" si="4"/>
        <v>1310444.8222885802</v>
      </c>
    </row>
    <row r="314" spans="1:29" hidden="1" x14ac:dyDescent="0.25">
      <c r="A314" s="39" t="s">
        <v>1290</v>
      </c>
      <c r="B314" s="2" t="s">
        <v>1289</v>
      </c>
      <c r="C314" s="2" t="s">
        <v>28</v>
      </c>
      <c r="D314" s="2" t="s">
        <v>311</v>
      </c>
      <c r="E314" s="19">
        <f>IFERROR(VLOOKUP(A314,[1]Montants!$A$1:$W$248,21,FALSE),0)</f>
        <v>0</v>
      </c>
      <c r="F314" s="19">
        <f>IFERROR(VLOOKUP(A314,[2]Feuil1!$A$1:$I$47,8,FALSE),0)</f>
        <v>0</v>
      </c>
      <c r="G314" s="19">
        <f>IFERROR(VLOOKUP(A314,[3]Feuil1!$A$1:$G$47,6,FALSE),0)</f>
        <v>0</v>
      </c>
      <c r="H314" s="19">
        <f>IFERROR(VLOOKUP(B314,[4]Feuil6!$A$23:$B$73,2,FALSE),0)</f>
        <v>0</v>
      </c>
      <c r="I314" s="19">
        <f>IFERROR(VLOOKUP(A314,[5]Feuil1!$A$1:$F$9,5,FALSE),0)</f>
        <v>0</v>
      </c>
      <c r="J314" s="19">
        <f>IFERROR(VLOOKUP(A314,'[6]CRB-ES'!$A$1:$V$382,19,FALSE),0)</f>
        <v>0</v>
      </c>
      <c r="K314" s="19">
        <f>IFERROR(VLOOKUP($A314,[7]Feuil4!$A$23:$L$137,10,FALSE),0)</f>
        <v>0</v>
      </c>
      <c r="L314" s="19">
        <f>IFERROR(VLOOKUP($A314,[7]Feuil4!$A$23:$L$137,9,FALSE),0)</f>
        <v>0</v>
      </c>
      <c r="M314" s="19">
        <f>IFERROR(VLOOKUP($A314,[7]Feuil4!$A$23:$L$137,4,FALSE),0)</f>
        <v>0</v>
      </c>
      <c r="N314" s="19">
        <f>IFERROR(VLOOKUP($A314,[7]Feuil4!$A$23:$L$81,3,FALSE),0)</f>
        <v>0</v>
      </c>
      <c r="O314" s="19">
        <f>IFERROR(VLOOKUP($A314,[7]Feuil4!$A$23:$L$137,2,FALSE),0)</f>
        <v>0</v>
      </c>
      <c r="P314" s="19">
        <f>IFERROR(VLOOKUP($A314,[7]Feuil4!$A$23:$L$81,7,FALSE),0)</f>
        <v>0</v>
      </c>
      <c r="Q314" s="19">
        <f>IFERROR(VLOOKUP($A314,[7]Feuil4!$A$23:$L$137,8,FALSE),0)</f>
        <v>0</v>
      </c>
      <c r="R314" s="19">
        <f>IFERROR(VLOOKUP($A314,[7]Feuil4!$A$23:$L$137,6,FALSE),0)</f>
        <v>0</v>
      </c>
      <c r="S314" s="19">
        <f>IFERROR(VLOOKUP($A314,[7]Feuil4!$A$23:$L$137,5,FALSE),0)</f>
        <v>0</v>
      </c>
      <c r="T314" s="19">
        <v>0</v>
      </c>
      <c r="U314" s="19">
        <f>IFERROR(VLOOKUP(B314,'[8]C1-2017'!$B$1:$Q$475,14,FALSE),0)</f>
        <v>0</v>
      </c>
      <c r="V314" s="19">
        <f>IFERROR(VLOOKUP(A314,'[9]TOTAL M10 par région'!$A$1:$J$375,8,FALSE),0)</f>
        <v>0</v>
      </c>
      <c r="W314" s="19">
        <f>IFERROR(VLOOKUP(A314,'[10]TOTAL M11M12 par région'!$A$1:$J$479,10,FALSE),0)</f>
        <v>123739.77550590732</v>
      </c>
      <c r="X314" s="19">
        <f>IFERROR(VLOOKUP(B314,[11]Feuil1!$A$1:$G$24,7,FALSE),0)</f>
        <v>0</v>
      </c>
      <c r="Y314" s="19"/>
      <c r="Z314" s="19">
        <f>IFERROR(VLOOKUP(A314,'[12]avec LE'!$A$1:$F$22,6,FALSE),0)</f>
        <v>0</v>
      </c>
      <c r="AA314" s="19">
        <f>IFERROR(VLOOKUP(B314,[13]total!$E$20:$F$40,2,FALSE),0)</f>
        <v>0</v>
      </c>
      <c r="AB314" s="19"/>
      <c r="AC314" s="24">
        <f t="shared" si="4"/>
        <v>123739.77550590732</v>
      </c>
    </row>
    <row r="315" spans="1:29" hidden="1" x14ac:dyDescent="0.25">
      <c r="A315" s="2" t="s">
        <v>320</v>
      </c>
      <c r="B315" s="2" t="s">
        <v>321</v>
      </c>
      <c r="C315" s="2" t="s">
        <v>31</v>
      </c>
      <c r="D315" s="2" t="s">
        <v>311</v>
      </c>
      <c r="E315" s="19">
        <f>IFERROR(VLOOKUP(A315,[1]Montants!$A$1:$W$248,21,FALSE),0)</f>
        <v>0</v>
      </c>
      <c r="F315" s="19">
        <f>IFERROR(VLOOKUP(A315,[2]Feuil1!$A$1:$I$47,8,FALSE),0)</f>
        <v>0</v>
      </c>
      <c r="G315" s="19">
        <f>IFERROR(VLOOKUP(A315,[3]Feuil1!$A$1:$G$47,6,FALSE),0)</f>
        <v>0</v>
      </c>
      <c r="H315" s="19">
        <f>IFERROR(VLOOKUP(B315,[4]Feuil6!$A$23:$B$73,2,FALSE),0)</f>
        <v>0</v>
      </c>
      <c r="I315" s="19">
        <f>IFERROR(VLOOKUP(A315,[5]Feuil1!$A$1:$F$9,5,FALSE),0)</f>
        <v>0</v>
      </c>
      <c r="J315" s="19">
        <f>IFERROR(VLOOKUP(A315,'[6]CRB-ES'!$A$1:$V$382,19,FALSE),0)</f>
        <v>0</v>
      </c>
      <c r="K315" s="19">
        <f>IFERROR(VLOOKUP($A315,[7]Feuil4!$A$23:$L$137,10,FALSE),0)</f>
        <v>0</v>
      </c>
      <c r="L315" s="19">
        <f>IFERROR(VLOOKUP($A315,[7]Feuil4!$A$23:$L$137,9,FALSE),0)</f>
        <v>0</v>
      </c>
      <c r="M315" s="19">
        <f>IFERROR(VLOOKUP($A315,[7]Feuil4!$A$23:$L$137,4,FALSE),0)</f>
        <v>0</v>
      </c>
      <c r="N315" s="19">
        <f>IFERROR(VLOOKUP($A315,[7]Feuil4!$A$23:$L$81,3,FALSE),0)</f>
        <v>0</v>
      </c>
      <c r="O315" s="19">
        <f>IFERROR(VLOOKUP($A315,[7]Feuil4!$A$23:$L$137,2,FALSE),0)</f>
        <v>0</v>
      </c>
      <c r="P315" s="19">
        <f>IFERROR(VLOOKUP($A315,[7]Feuil4!$A$23:$L$81,7,FALSE),0)</f>
        <v>0</v>
      </c>
      <c r="Q315" s="19">
        <f>IFERROR(VLOOKUP($A315,[7]Feuil4!$A$23:$L$137,8,FALSE),0)</f>
        <v>0</v>
      </c>
      <c r="R315" s="19">
        <f>IFERROR(VLOOKUP($A315,[7]Feuil4!$A$23:$L$137,6,FALSE),0)</f>
        <v>0</v>
      </c>
      <c r="S315" s="19">
        <f>IFERROR(VLOOKUP($A315,[7]Feuil4!$A$23:$L$137,5,FALSE),0)</f>
        <v>0</v>
      </c>
      <c r="T315" s="19">
        <v>0</v>
      </c>
      <c r="U315" s="19">
        <f>IFERROR(VLOOKUP(B315,'[8]C1-2017'!$B$1:$Q$475,14,FALSE),0)</f>
        <v>111846.75529621993</v>
      </c>
      <c r="V315" s="19">
        <f>IFERROR(VLOOKUP(A315,'[9]TOTAL M10 par région'!$A$1:$J$375,8,FALSE),0)</f>
        <v>8147.5999999999985</v>
      </c>
      <c r="W315" s="19">
        <f>IFERROR(VLOOKUP(A315,'[10]TOTAL M11M12 par région'!$A$1:$J$479,10,FALSE),0)</f>
        <v>59362.381782204757</v>
      </c>
      <c r="X315" s="19">
        <f>IFERROR(VLOOKUP(B315,[11]Feuil1!$A$1:$G$24,7,FALSE),0)</f>
        <v>0</v>
      </c>
      <c r="Y315" s="19"/>
      <c r="Z315" s="19">
        <f>IFERROR(VLOOKUP(A315,'[12]avec LE'!$A$1:$F$22,6,FALSE),0)</f>
        <v>0</v>
      </c>
      <c r="AA315" s="19">
        <f>IFERROR(VLOOKUP(B315,[13]total!$E$20:$F$40,2,FALSE),0)</f>
        <v>0</v>
      </c>
      <c r="AB315" s="19"/>
      <c r="AC315" s="24">
        <f t="shared" si="4"/>
        <v>179356.73707842469</v>
      </c>
    </row>
    <row r="316" spans="1:29" hidden="1" x14ac:dyDescent="0.25">
      <c r="A316" s="27" t="s">
        <v>322</v>
      </c>
      <c r="B316" s="2" t="s">
        <v>323</v>
      </c>
      <c r="C316" s="2" t="s">
        <v>31</v>
      </c>
      <c r="D316" s="2" t="s">
        <v>311</v>
      </c>
      <c r="E316" s="19">
        <f>IFERROR(VLOOKUP(A316,[1]Montants!$A$1:$W$248,21,FALSE),0)</f>
        <v>0</v>
      </c>
      <c r="F316" s="19">
        <f>IFERROR(VLOOKUP(A316,[2]Feuil1!$A$1:$I$47,8,FALSE),0)</f>
        <v>0</v>
      </c>
      <c r="G316" s="19">
        <f>IFERROR(VLOOKUP(A316,[3]Feuil1!$A$1:$G$47,6,FALSE),0)</f>
        <v>0</v>
      </c>
      <c r="H316" s="19">
        <f>IFERROR(VLOOKUP(B316,[4]Feuil6!$A$23:$B$73,2,FALSE),0)</f>
        <v>0</v>
      </c>
      <c r="I316" s="19">
        <f>IFERROR(VLOOKUP(A316,[5]Feuil1!$A$1:$F$9,5,FALSE),0)</f>
        <v>0</v>
      </c>
      <c r="J316" s="19">
        <f>IFERROR(VLOOKUP(A316,'[6]CRB-ES'!$A$1:$V$382,19,FALSE),0)</f>
        <v>0</v>
      </c>
      <c r="K316" s="19">
        <f>IFERROR(VLOOKUP($A316,[7]Feuil4!$A$23:$L$137,10,FALSE),0)</f>
        <v>0</v>
      </c>
      <c r="L316" s="19">
        <f>IFERROR(VLOOKUP($A316,[7]Feuil4!$A$23:$L$137,9,FALSE),0)</f>
        <v>0</v>
      </c>
      <c r="M316" s="19">
        <f>IFERROR(VLOOKUP($A316,[7]Feuil4!$A$23:$L$137,4,FALSE),0)</f>
        <v>0</v>
      </c>
      <c r="N316" s="19">
        <f>IFERROR(VLOOKUP($A316,[7]Feuil4!$A$23:$L$81,3,FALSE),0)</f>
        <v>0</v>
      </c>
      <c r="O316" s="19">
        <f>IFERROR(VLOOKUP($A316,[7]Feuil4!$A$23:$L$137,2,FALSE),0)</f>
        <v>0</v>
      </c>
      <c r="P316" s="19">
        <f>IFERROR(VLOOKUP($A316,[7]Feuil4!$A$23:$L$81,7,FALSE),0)</f>
        <v>0</v>
      </c>
      <c r="Q316" s="19">
        <f>IFERROR(VLOOKUP($A316,[7]Feuil4!$A$23:$L$137,8,FALSE),0)</f>
        <v>0</v>
      </c>
      <c r="R316" s="19">
        <f>IFERROR(VLOOKUP($A316,[7]Feuil4!$A$23:$L$137,6,FALSE),0)</f>
        <v>0</v>
      </c>
      <c r="S316" s="19">
        <f>IFERROR(VLOOKUP($A316,[7]Feuil4!$A$23:$L$137,5,FALSE),0)</f>
        <v>0</v>
      </c>
      <c r="T316" s="19">
        <v>0</v>
      </c>
      <c r="U316" s="19">
        <f>IFERROR(VLOOKUP(B316,'[8]C1-2017'!$B$1:$Q$475,14,FALSE),0)</f>
        <v>29569.225231587654</v>
      </c>
      <c r="V316" s="19">
        <f>IFERROR(VLOOKUP(A316,'[9]TOTAL M10 par région'!$A$1:$J$375,8,FALSE),0)</f>
        <v>37246.200000000012</v>
      </c>
      <c r="W316" s="19">
        <f>IFERROR(VLOOKUP(A316,'[10]TOTAL M11M12 par région'!$A$1:$J$479,10,FALSE),0)</f>
        <v>36338.197158499846</v>
      </c>
      <c r="X316" s="19">
        <f>IFERROR(VLOOKUP(B316,[11]Feuil1!$A$1:$G$24,7,FALSE),0)</f>
        <v>0</v>
      </c>
      <c r="Y316" s="19"/>
      <c r="Z316" s="19">
        <f>IFERROR(VLOOKUP(A316,'[12]avec LE'!$A$1:$F$22,6,FALSE),0)</f>
        <v>0</v>
      </c>
      <c r="AA316" s="19">
        <f>IFERROR(VLOOKUP(B316,[13]total!$E$20:$F$40,2,FALSE),0)</f>
        <v>0</v>
      </c>
      <c r="AB316" s="19"/>
      <c r="AC316" s="24">
        <f t="shared" si="4"/>
        <v>103153.62239008752</v>
      </c>
    </row>
    <row r="317" spans="1:29" hidden="1" x14ac:dyDescent="0.25">
      <c r="A317" s="2" t="s">
        <v>352</v>
      </c>
      <c r="B317" s="2" t="s">
        <v>353</v>
      </c>
      <c r="C317" s="2" t="s">
        <v>31</v>
      </c>
      <c r="D317" s="2" t="s">
        <v>311</v>
      </c>
      <c r="E317" s="19">
        <f>IFERROR(VLOOKUP(A317,[1]Montants!$A$1:$W$248,21,FALSE),0)</f>
        <v>590936.1500350117</v>
      </c>
      <c r="F317" s="19">
        <f>IFERROR(VLOOKUP(A317,[2]Feuil1!$A$1:$I$47,8,FALSE),0)</f>
        <v>0</v>
      </c>
      <c r="G317" s="19">
        <f>IFERROR(VLOOKUP(A317,[3]Feuil1!$A$1:$G$47,6,FALSE),0)</f>
        <v>0</v>
      </c>
      <c r="H317" s="19">
        <f>IFERROR(VLOOKUP(B317,[4]Feuil6!$A$23:$B$73,2,FALSE),0)</f>
        <v>0</v>
      </c>
      <c r="I317" s="19">
        <f>IFERROR(VLOOKUP(A317,[5]Feuil1!$A$1:$F$9,5,FALSE),0)</f>
        <v>0</v>
      </c>
      <c r="J317" s="19">
        <f>IFERROR(VLOOKUP(A317,'[6]CRB-ES'!$A$1:$V$382,19,FALSE),0)</f>
        <v>0</v>
      </c>
      <c r="K317" s="19">
        <f>IFERROR(VLOOKUP($A317,[7]Feuil4!$A$23:$L$137,10,FALSE),0)</f>
        <v>0</v>
      </c>
      <c r="L317" s="19">
        <f>IFERROR(VLOOKUP($A317,[7]Feuil4!$A$23:$L$137,9,FALSE),0)</f>
        <v>0</v>
      </c>
      <c r="M317" s="19">
        <f>IFERROR(VLOOKUP($A317,[7]Feuil4!$A$23:$L$137,4,FALSE),0)</f>
        <v>0</v>
      </c>
      <c r="N317" s="19">
        <f>IFERROR(VLOOKUP($A317,[7]Feuil4!$A$23:$L$81,3,FALSE),0)</f>
        <v>0</v>
      </c>
      <c r="O317" s="19">
        <f>IFERROR(VLOOKUP($A317,[7]Feuil4!$A$23:$L$137,2,FALSE),0)</f>
        <v>0</v>
      </c>
      <c r="P317" s="19">
        <f>IFERROR(VLOOKUP($A317,[7]Feuil4!$A$23:$L$81,7,FALSE),0)</f>
        <v>0</v>
      </c>
      <c r="Q317" s="19">
        <f>IFERROR(VLOOKUP($A317,[7]Feuil4!$A$23:$L$137,8,FALSE),0)</f>
        <v>0</v>
      </c>
      <c r="R317" s="19">
        <f>IFERROR(VLOOKUP($A317,[7]Feuil4!$A$23:$L$137,6,FALSE),0)</f>
        <v>0</v>
      </c>
      <c r="S317" s="19">
        <f>IFERROR(VLOOKUP($A317,[7]Feuil4!$A$23:$L$137,5,FALSE),0)</f>
        <v>0</v>
      </c>
      <c r="T317" s="19">
        <v>0</v>
      </c>
      <c r="U317" s="19">
        <f>IFERROR(VLOOKUP(B317,'[8]C1-2017'!$B$1:$Q$475,14,FALSE),0)</f>
        <v>72657.23309471739</v>
      </c>
      <c r="V317" s="19">
        <f>IFERROR(VLOOKUP(A317,'[9]TOTAL M10 par région'!$A$1:$J$375,8,FALSE),0)</f>
        <v>2909.8600000000006</v>
      </c>
      <c r="W317" s="19">
        <f>IFERROR(VLOOKUP(A317,'[10]TOTAL M11M12 par région'!$A$1:$J$479,10,FALSE),0)</f>
        <v>84100.386508212192</v>
      </c>
      <c r="X317" s="19">
        <f>IFERROR(VLOOKUP(B317,[11]Feuil1!$A$1:$G$24,7,FALSE),0)</f>
        <v>0</v>
      </c>
      <c r="Y317" s="19"/>
      <c r="Z317" s="19">
        <f>IFERROR(VLOOKUP(A317,'[12]avec LE'!$A$1:$F$22,6,FALSE),0)</f>
        <v>0</v>
      </c>
      <c r="AA317" s="19">
        <f>IFERROR(VLOOKUP(B317,[13]total!$E$20:$F$40,2,FALSE),0)</f>
        <v>0</v>
      </c>
      <c r="AB317" s="19"/>
      <c r="AC317" s="24">
        <f t="shared" si="4"/>
        <v>750603.62963794125</v>
      </c>
    </row>
    <row r="318" spans="1:29" hidden="1" x14ac:dyDescent="0.25">
      <c r="A318" s="27" t="s">
        <v>330</v>
      </c>
      <c r="B318" s="2" t="s">
        <v>331</v>
      </c>
      <c r="C318" s="2" t="s">
        <v>31</v>
      </c>
      <c r="D318" s="2" t="s">
        <v>311</v>
      </c>
      <c r="E318" s="19">
        <f>IFERROR(VLOOKUP(A318,[1]Montants!$A$1:$W$248,21,FALSE),0)</f>
        <v>0</v>
      </c>
      <c r="F318" s="19">
        <f>IFERROR(VLOOKUP(A318,[2]Feuil1!$A$1:$I$47,8,FALSE),0)</f>
        <v>0</v>
      </c>
      <c r="G318" s="19">
        <f>IFERROR(VLOOKUP(A318,[3]Feuil1!$A$1:$G$47,6,FALSE),0)</f>
        <v>0</v>
      </c>
      <c r="H318" s="19">
        <f>IFERROR(VLOOKUP(B318,[4]Feuil6!$A$23:$B$73,2,FALSE),0)</f>
        <v>0</v>
      </c>
      <c r="I318" s="19">
        <f>IFERROR(VLOOKUP(A318,[5]Feuil1!$A$1:$F$9,5,FALSE),0)</f>
        <v>0</v>
      </c>
      <c r="J318" s="19">
        <f>IFERROR(VLOOKUP(A318,'[6]CRB-ES'!$A$1:$V$382,19,FALSE),0)</f>
        <v>0</v>
      </c>
      <c r="K318" s="19">
        <f>IFERROR(VLOOKUP($A318,[7]Feuil4!$A$23:$L$137,10,FALSE),0)</f>
        <v>0</v>
      </c>
      <c r="L318" s="19">
        <f>IFERROR(VLOOKUP($A318,[7]Feuil4!$A$23:$L$137,9,FALSE),0)</f>
        <v>0</v>
      </c>
      <c r="M318" s="19">
        <f>IFERROR(VLOOKUP($A318,[7]Feuil4!$A$23:$L$137,4,FALSE),0)</f>
        <v>0</v>
      </c>
      <c r="N318" s="19">
        <f>IFERROR(VLOOKUP($A318,[7]Feuil4!$A$23:$L$81,3,FALSE),0)</f>
        <v>0</v>
      </c>
      <c r="O318" s="19">
        <f>IFERROR(VLOOKUP($A318,[7]Feuil4!$A$23:$L$137,2,FALSE),0)</f>
        <v>0</v>
      </c>
      <c r="P318" s="19">
        <f>IFERROR(VLOOKUP($A318,[7]Feuil4!$A$23:$L$81,7,FALSE),0)</f>
        <v>0</v>
      </c>
      <c r="Q318" s="19">
        <f>IFERROR(VLOOKUP($A318,[7]Feuil4!$A$23:$L$137,8,FALSE),0)</f>
        <v>0</v>
      </c>
      <c r="R318" s="19">
        <f>IFERROR(VLOOKUP($A318,[7]Feuil4!$A$23:$L$137,6,FALSE),0)</f>
        <v>0</v>
      </c>
      <c r="S318" s="19">
        <f>IFERROR(VLOOKUP($A318,[7]Feuil4!$A$23:$L$137,5,FALSE),0)</f>
        <v>0</v>
      </c>
      <c r="T318" s="19">
        <v>0</v>
      </c>
      <c r="U318" s="19">
        <f>IFERROR(VLOOKUP(B318,'[8]C1-2017'!$B$1:$Q$475,14,FALSE),0)</f>
        <v>2676.2280296896984</v>
      </c>
      <c r="V318" s="19">
        <f>IFERROR(VLOOKUP(A318,'[9]TOTAL M10 par région'!$A$1:$J$375,8,FALSE),0)</f>
        <v>17988.489999999991</v>
      </c>
      <c r="W318" s="19">
        <f>IFERROR(VLOOKUP(A318,'[10]TOTAL M11M12 par région'!$A$1:$J$479,10,FALSE),0)</f>
        <v>26465.554240237027</v>
      </c>
      <c r="X318" s="19">
        <f>IFERROR(VLOOKUP(B318,[11]Feuil1!$A$1:$G$24,7,FALSE),0)</f>
        <v>0</v>
      </c>
      <c r="Y318" s="19"/>
      <c r="Z318" s="19">
        <f>IFERROR(VLOOKUP(A318,'[12]avec LE'!$A$1:$F$22,6,FALSE),0)</f>
        <v>0</v>
      </c>
      <c r="AA318" s="19">
        <f>IFERROR(VLOOKUP(B318,[13]total!$E$20:$F$40,2,FALSE),0)</f>
        <v>0</v>
      </c>
      <c r="AB318" s="19"/>
      <c r="AC318" s="24">
        <f t="shared" si="4"/>
        <v>47130.272269926718</v>
      </c>
    </row>
    <row r="319" spans="1:29" hidden="1" x14ac:dyDescent="0.25">
      <c r="A319" s="2" t="s">
        <v>348</v>
      </c>
      <c r="B319" s="2" t="s">
        <v>349</v>
      </c>
      <c r="C319" s="2" t="s">
        <v>31</v>
      </c>
      <c r="D319" s="2" t="s">
        <v>311</v>
      </c>
      <c r="E319" s="19">
        <f>IFERROR(VLOOKUP(A319,[1]Montants!$A$1:$W$248,21,FALSE),0)</f>
        <v>0</v>
      </c>
      <c r="F319" s="19">
        <f>IFERROR(VLOOKUP(A319,[2]Feuil1!$A$1:$I$47,8,FALSE),0)</f>
        <v>0</v>
      </c>
      <c r="G319" s="19">
        <f>IFERROR(VLOOKUP(A319,[3]Feuil1!$A$1:$G$47,6,FALSE),0)</f>
        <v>0</v>
      </c>
      <c r="H319" s="19">
        <f>IFERROR(VLOOKUP(B319,[4]Feuil6!$A$23:$B$73,2,FALSE),0)</f>
        <v>0</v>
      </c>
      <c r="I319" s="19">
        <f>IFERROR(VLOOKUP(A319,[5]Feuil1!$A$1:$F$9,5,FALSE),0)</f>
        <v>0</v>
      </c>
      <c r="J319" s="19">
        <f>IFERROR(VLOOKUP(A319,'[6]CRB-ES'!$A$1:$V$382,19,FALSE),0)</f>
        <v>0</v>
      </c>
      <c r="K319" s="19">
        <f>IFERROR(VLOOKUP($A319,[7]Feuil4!$A$23:$L$137,10,FALSE),0)</f>
        <v>0</v>
      </c>
      <c r="L319" s="19">
        <f>IFERROR(VLOOKUP($A319,[7]Feuil4!$A$23:$L$137,9,FALSE),0)</f>
        <v>0</v>
      </c>
      <c r="M319" s="19">
        <f>IFERROR(VLOOKUP($A319,[7]Feuil4!$A$23:$L$137,4,FALSE),0)</f>
        <v>0</v>
      </c>
      <c r="N319" s="19">
        <f>IFERROR(VLOOKUP($A319,[7]Feuil4!$A$23:$L$81,3,FALSE),0)</f>
        <v>0</v>
      </c>
      <c r="O319" s="19">
        <f>IFERROR(VLOOKUP($A319,[7]Feuil4!$A$23:$L$137,2,FALSE),0)</f>
        <v>0</v>
      </c>
      <c r="P319" s="19">
        <f>IFERROR(VLOOKUP($A319,[7]Feuil4!$A$23:$L$81,7,FALSE),0)</f>
        <v>0</v>
      </c>
      <c r="Q319" s="19">
        <f>IFERROR(VLOOKUP($A319,[7]Feuil4!$A$23:$L$137,8,FALSE),0)</f>
        <v>0</v>
      </c>
      <c r="R319" s="19">
        <f>IFERROR(VLOOKUP($A319,[7]Feuil4!$A$23:$L$137,6,FALSE),0)</f>
        <v>0</v>
      </c>
      <c r="S319" s="19">
        <f>IFERROR(VLOOKUP($A319,[7]Feuil4!$A$23:$L$137,5,FALSE),0)</f>
        <v>0</v>
      </c>
      <c r="T319" s="19">
        <v>0</v>
      </c>
      <c r="U319" s="19">
        <f>IFERROR(VLOOKUP(B319,'[8]C1-2017'!$B$1:$Q$475,14,FALSE),0)</f>
        <v>3682.4994497321318</v>
      </c>
      <c r="V319" s="19">
        <f>IFERROR(VLOOKUP(A319,'[9]TOTAL M10 par région'!$A$1:$J$375,8,FALSE),0)</f>
        <v>11639.400000000009</v>
      </c>
      <c r="W319" s="19">
        <f>IFERROR(VLOOKUP(A319,'[10]TOTAL M11M12 par région'!$A$1:$J$479,10,FALSE),0)</f>
        <v>3325.0544565841305</v>
      </c>
      <c r="X319" s="19">
        <f>IFERROR(VLOOKUP(B319,[11]Feuil1!$A$1:$G$24,7,FALSE),0)</f>
        <v>0</v>
      </c>
      <c r="Y319" s="19"/>
      <c r="Z319" s="19">
        <f>IFERROR(VLOOKUP(A319,'[12]avec LE'!$A$1:$F$22,6,FALSE),0)</f>
        <v>0</v>
      </c>
      <c r="AA319" s="19">
        <f>IFERROR(VLOOKUP(B319,[13]total!$E$20:$F$40,2,FALSE),0)</f>
        <v>0</v>
      </c>
      <c r="AB319" s="19"/>
      <c r="AC319" s="24">
        <f t="shared" si="4"/>
        <v>18646.95390631627</v>
      </c>
    </row>
    <row r="320" spans="1:29" hidden="1" x14ac:dyDescent="0.25">
      <c r="A320" s="2" t="s">
        <v>332</v>
      </c>
      <c r="B320" s="2" t="s">
        <v>333</v>
      </c>
      <c r="C320" s="2" t="s">
        <v>31</v>
      </c>
      <c r="D320" s="2" t="s">
        <v>311</v>
      </c>
      <c r="E320" s="19">
        <f>IFERROR(VLOOKUP(A320,[1]Montants!$A$1:$W$248,21,FALSE),0)</f>
        <v>0</v>
      </c>
      <c r="F320" s="19">
        <f>IFERROR(VLOOKUP(A320,[2]Feuil1!$A$1:$I$47,8,FALSE),0)</f>
        <v>0</v>
      </c>
      <c r="G320" s="19">
        <f>IFERROR(VLOOKUP(A320,[3]Feuil1!$A$1:$G$47,6,FALSE),0)</f>
        <v>0</v>
      </c>
      <c r="H320" s="19">
        <f>IFERROR(VLOOKUP(B320,[4]Feuil6!$A$23:$B$73,2,FALSE),0)</f>
        <v>0</v>
      </c>
      <c r="I320" s="19">
        <f>IFERROR(VLOOKUP(A320,[5]Feuil1!$A$1:$F$9,5,FALSE),0)</f>
        <v>0</v>
      </c>
      <c r="J320" s="19">
        <f>IFERROR(VLOOKUP(A320,'[6]CRB-ES'!$A$1:$V$382,19,FALSE),0)</f>
        <v>0</v>
      </c>
      <c r="K320" s="19">
        <f>IFERROR(VLOOKUP($A320,[7]Feuil4!$A$23:$L$137,10,FALSE),0)</f>
        <v>0</v>
      </c>
      <c r="L320" s="19">
        <f>IFERROR(VLOOKUP($A320,[7]Feuil4!$A$23:$L$137,9,FALSE),0)</f>
        <v>0</v>
      </c>
      <c r="M320" s="19">
        <f>IFERROR(VLOOKUP($A320,[7]Feuil4!$A$23:$L$137,4,FALSE),0)</f>
        <v>0</v>
      </c>
      <c r="N320" s="19">
        <f>IFERROR(VLOOKUP($A320,[7]Feuil4!$A$23:$L$81,3,FALSE),0)</f>
        <v>0</v>
      </c>
      <c r="O320" s="19">
        <f>IFERROR(VLOOKUP($A320,[7]Feuil4!$A$23:$L$137,2,FALSE),0)</f>
        <v>0</v>
      </c>
      <c r="P320" s="19">
        <f>IFERROR(VLOOKUP($A320,[7]Feuil4!$A$23:$L$81,7,FALSE),0)</f>
        <v>0</v>
      </c>
      <c r="Q320" s="19">
        <f>IFERROR(VLOOKUP($A320,[7]Feuil4!$A$23:$L$137,8,FALSE),0)</f>
        <v>0</v>
      </c>
      <c r="R320" s="19">
        <f>IFERROR(VLOOKUP($A320,[7]Feuil4!$A$23:$L$137,6,FALSE),0)</f>
        <v>0</v>
      </c>
      <c r="S320" s="19">
        <f>IFERROR(VLOOKUP($A320,[7]Feuil4!$A$23:$L$137,5,FALSE),0)</f>
        <v>0</v>
      </c>
      <c r="T320" s="19">
        <v>0</v>
      </c>
      <c r="U320" s="19">
        <f>IFERROR(VLOOKUP(B320,'[8]C1-2017'!$B$1:$Q$475,14,FALSE),0)</f>
        <v>2044.6363745337094</v>
      </c>
      <c r="V320" s="19">
        <f>IFERROR(VLOOKUP(A320,'[9]TOTAL M10 par région'!$A$1:$J$375,8,FALSE),0)</f>
        <v>0</v>
      </c>
      <c r="W320" s="19">
        <f>IFERROR(VLOOKUP(A320,'[10]TOTAL M11M12 par région'!$A$1:$J$479,10,FALSE),0)</f>
        <v>0</v>
      </c>
      <c r="X320" s="19">
        <f>IFERROR(VLOOKUP(B320,[11]Feuil1!$A$1:$G$24,7,FALSE),0)</f>
        <v>0</v>
      </c>
      <c r="Y320" s="19"/>
      <c r="Z320" s="19">
        <f>IFERROR(VLOOKUP(A320,'[12]avec LE'!$A$1:$F$22,6,FALSE),0)</f>
        <v>0</v>
      </c>
      <c r="AA320" s="19">
        <f>IFERROR(VLOOKUP(B320,[13]total!$E$20:$F$40,2,FALSE),0)</f>
        <v>0</v>
      </c>
      <c r="AB320" s="19"/>
      <c r="AC320" s="24">
        <f t="shared" si="4"/>
        <v>2044.6363745337094</v>
      </c>
    </row>
    <row r="321" spans="1:29" hidden="1" x14ac:dyDescent="0.25">
      <c r="A321" s="2" t="s">
        <v>326</v>
      </c>
      <c r="B321" s="2" t="s">
        <v>327</v>
      </c>
      <c r="C321" s="2" t="s">
        <v>31</v>
      </c>
      <c r="D321" s="2" t="s">
        <v>311</v>
      </c>
      <c r="E321" s="19">
        <f>IFERROR(VLOOKUP(A321,[1]Montants!$A$1:$W$248,21,FALSE),0)</f>
        <v>0</v>
      </c>
      <c r="F321" s="19">
        <f>IFERROR(VLOOKUP(A321,[2]Feuil1!$A$1:$I$47,8,FALSE),0)</f>
        <v>0</v>
      </c>
      <c r="G321" s="19">
        <f>IFERROR(VLOOKUP(A321,[3]Feuil1!$A$1:$G$47,6,FALSE),0)</f>
        <v>0</v>
      </c>
      <c r="H321" s="19">
        <f>IFERROR(VLOOKUP(B321,[4]Feuil6!$A$23:$B$73,2,FALSE),0)</f>
        <v>0</v>
      </c>
      <c r="I321" s="19">
        <f>IFERROR(VLOOKUP(A321,[5]Feuil1!$A$1:$F$9,5,FALSE),0)</f>
        <v>0</v>
      </c>
      <c r="J321" s="19">
        <f>IFERROR(VLOOKUP(A321,'[6]CRB-ES'!$A$1:$V$382,19,FALSE),0)</f>
        <v>0</v>
      </c>
      <c r="K321" s="19">
        <f>IFERROR(VLOOKUP($A321,[7]Feuil4!$A$23:$L$137,10,FALSE),0)</f>
        <v>0</v>
      </c>
      <c r="L321" s="19">
        <f>IFERROR(VLOOKUP($A321,[7]Feuil4!$A$23:$L$137,9,FALSE),0)</f>
        <v>0</v>
      </c>
      <c r="M321" s="19">
        <f>IFERROR(VLOOKUP($A321,[7]Feuil4!$A$23:$L$137,4,FALSE),0)</f>
        <v>0</v>
      </c>
      <c r="N321" s="19">
        <f>IFERROR(VLOOKUP($A321,[7]Feuil4!$A$23:$L$81,3,FALSE),0)</f>
        <v>0</v>
      </c>
      <c r="O321" s="19">
        <f>IFERROR(VLOOKUP($A321,[7]Feuil4!$A$23:$L$137,2,FALSE),0)</f>
        <v>0</v>
      </c>
      <c r="P321" s="19">
        <f>IFERROR(VLOOKUP($A321,[7]Feuil4!$A$23:$L$81,7,FALSE),0)</f>
        <v>0</v>
      </c>
      <c r="Q321" s="19">
        <f>IFERROR(VLOOKUP($A321,[7]Feuil4!$A$23:$L$137,8,FALSE),0)</f>
        <v>0</v>
      </c>
      <c r="R321" s="19">
        <f>IFERROR(VLOOKUP($A321,[7]Feuil4!$A$23:$L$137,6,FALSE),0)</f>
        <v>0</v>
      </c>
      <c r="S321" s="19">
        <f>IFERROR(VLOOKUP($A321,[7]Feuil4!$A$23:$L$137,5,FALSE),0)</f>
        <v>0</v>
      </c>
      <c r="T321" s="19">
        <v>0</v>
      </c>
      <c r="U321" s="19">
        <f>IFERROR(VLOOKUP(B321,'[8]C1-2017'!$B$1:$Q$475,14,FALSE),0)</f>
        <v>308711.2182167999</v>
      </c>
      <c r="V321" s="19">
        <f>IFERROR(VLOOKUP(A321,'[9]TOTAL M10 par région'!$A$1:$J$375,8,FALSE),0)</f>
        <v>322708.68</v>
      </c>
      <c r="W321" s="19">
        <f>IFERROR(VLOOKUP(A321,'[10]TOTAL M11M12 par région'!$A$1:$J$479,10,FALSE),0)</f>
        <v>106978.12325515554</v>
      </c>
      <c r="X321" s="19">
        <f>IFERROR(VLOOKUP(B321,[11]Feuil1!$A$1:$G$24,7,FALSE),0)</f>
        <v>0</v>
      </c>
      <c r="Y321" s="19"/>
      <c r="Z321" s="19">
        <f>IFERROR(VLOOKUP(A321,'[12]avec LE'!$A$1:$F$22,6,FALSE),0)</f>
        <v>0</v>
      </c>
      <c r="AA321" s="19">
        <f>IFERROR(VLOOKUP(B321,[13]total!$E$20:$F$40,2,FALSE),0)</f>
        <v>0</v>
      </c>
      <c r="AB321" s="19"/>
      <c r="AC321" s="24">
        <f t="shared" si="4"/>
        <v>738398.02147195535</v>
      </c>
    </row>
    <row r="322" spans="1:29" ht="15" hidden="1" customHeight="1" x14ac:dyDescent="0.25">
      <c r="A322" s="30" t="s">
        <v>1104</v>
      </c>
      <c r="B322" s="37" t="s">
        <v>1144</v>
      </c>
      <c r="C322" s="2" t="s">
        <v>85</v>
      </c>
      <c r="D322" s="2" t="s">
        <v>311</v>
      </c>
      <c r="E322" s="19">
        <f>IFERROR(VLOOKUP(A322,[1]Montants!$A$1:$W$248,21,FALSE),0)</f>
        <v>0</v>
      </c>
      <c r="F322" s="19">
        <f>IFERROR(VLOOKUP(A322,[2]Feuil1!$A$1:$I$47,8,FALSE),0)</f>
        <v>0</v>
      </c>
      <c r="G322" s="19">
        <f>IFERROR(VLOOKUP(A322,[3]Feuil1!$A$1:$G$47,6,FALSE),0)</f>
        <v>0</v>
      </c>
      <c r="H322" s="19">
        <f>IFERROR(VLOOKUP(B322,[4]Feuil6!$A$23:$B$73,2,FALSE),0)</f>
        <v>0</v>
      </c>
      <c r="I322" s="19">
        <f>IFERROR(VLOOKUP(A322,[5]Feuil1!$A$1:$F$9,5,FALSE),0)</f>
        <v>0</v>
      </c>
      <c r="J322" s="19">
        <f>IFERROR(VLOOKUP(A322,'[6]CRB-ES'!$A$1:$V$382,19,FALSE),0)</f>
        <v>0</v>
      </c>
      <c r="K322" s="19">
        <f>IFERROR(VLOOKUP($A322,[7]Feuil4!$A$23:$L$137,10,FALSE),0)</f>
        <v>0</v>
      </c>
      <c r="L322" s="19">
        <f>IFERROR(VLOOKUP($A322,[7]Feuil4!$A$23:$L$137,9,FALSE),0)</f>
        <v>0</v>
      </c>
      <c r="M322" s="19">
        <f>IFERROR(VLOOKUP($A322,[7]Feuil4!$A$23:$L$137,4,FALSE),0)</f>
        <v>0</v>
      </c>
      <c r="N322" s="19">
        <f>IFERROR(VLOOKUP($A322,[7]Feuil4!$A$23:$L$81,3,FALSE),0)</f>
        <v>0</v>
      </c>
      <c r="O322" s="19">
        <f>IFERROR(VLOOKUP($A322,[7]Feuil4!$A$23:$L$137,2,FALSE),0)</f>
        <v>0</v>
      </c>
      <c r="P322" s="19">
        <f>IFERROR(VLOOKUP($A322,[7]Feuil4!$A$23:$L$81,7,FALSE),0)</f>
        <v>0</v>
      </c>
      <c r="Q322" s="19">
        <f>IFERROR(VLOOKUP($A322,[7]Feuil4!$A$23:$L$137,8,FALSE),0)</f>
        <v>0</v>
      </c>
      <c r="R322" s="19">
        <f>IFERROR(VLOOKUP($A322,[7]Feuil4!$A$23:$L$137,6,FALSE),0)</f>
        <v>0</v>
      </c>
      <c r="S322" s="19">
        <f>IFERROR(VLOOKUP($A322,[7]Feuil4!$A$23:$L$137,5,FALSE),0)</f>
        <v>0</v>
      </c>
      <c r="T322" s="19">
        <v>0</v>
      </c>
      <c r="U322" s="19">
        <f>IFERROR(VLOOKUP(B322,'[8]C1-2017'!$B$1:$Q$475,14,FALSE),0)</f>
        <v>0</v>
      </c>
      <c r="V322" s="19">
        <f>IFERROR(VLOOKUP(A322,'[9]TOTAL M10 par région'!$A$1:$J$375,8,FALSE),0)</f>
        <v>0</v>
      </c>
      <c r="W322" s="19">
        <f>IFERROR(VLOOKUP(A322,'[10]TOTAL M11M12 par région'!$A$1:$J$479,10,FALSE),0)</f>
        <v>0</v>
      </c>
      <c r="X322" s="19">
        <f>IFERROR(VLOOKUP(B322,[11]Feuil1!$A$1:$G$24,7,FALSE),0)</f>
        <v>0</v>
      </c>
      <c r="Y322" s="19"/>
      <c r="Z322" s="19">
        <f>IFERROR(VLOOKUP(A322,'[12]avec LE'!$A$1:$F$22,6,FALSE),0)</f>
        <v>0</v>
      </c>
      <c r="AA322" s="19">
        <f>IFERROR(VLOOKUP(B322,[13]total!$E$20:$F$40,2,FALSE),0)</f>
        <v>0</v>
      </c>
      <c r="AB322" s="19"/>
      <c r="AC322" s="24">
        <f t="shared" si="4"/>
        <v>0</v>
      </c>
    </row>
    <row r="323" spans="1:29" ht="15" hidden="1" customHeight="1" x14ac:dyDescent="0.25">
      <c r="A323" s="2" t="s">
        <v>412</v>
      </c>
      <c r="B323" s="2" t="s">
        <v>413</v>
      </c>
      <c r="C323" s="2" t="s">
        <v>85</v>
      </c>
      <c r="D323" s="2" t="s">
        <v>311</v>
      </c>
      <c r="E323" s="19">
        <f>IFERROR(VLOOKUP(A323,[1]Montants!$A$1:$W$248,21,FALSE),0)</f>
        <v>0</v>
      </c>
      <c r="F323" s="19">
        <f>IFERROR(VLOOKUP(A323,[2]Feuil1!$A$1:$I$47,8,FALSE),0)</f>
        <v>0</v>
      </c>
      <c r="G323" s="19">
        <f>IFERROR(VLOOKUP(A323,[3]Feuil1!$A$1:$G$47,6,FALSE),0)</f>
        <v>0</v>
      </c>
      <c r="H323" s="19">
        <f>IFERROR(VLOOKUP(B323,[4]Feuil6!$A$23:$B$73,2,FALSE),0)</f>
        <v>0</v>
      </c>
      <c r="I323" s="19">
        <f>IFERROR(VLOOKUP(A323,[5]Feuil1!$A$1:$F$9,5,FALSE),0)</f>
        <v>0</v>
      </c>
      <c r="J323" s="19">
        <f>IFERROR(VLOOKUP(A323,'[6]CRB-ES'!$A$1:$V$382,19,FALSE),0)</f>
        <v>0</v>
      </c>
      <c r="K323" s="19">
        <f>IFERROR(VLOOKUP($A323,[7]Feuil4!$A$23:$L$137,10,FALSE),0)</f>
        <v>0</v>
      </c>
      <c r="L323" s="19">
        <f>IFERROR(VLOOKUP($A323,[7]Feuil4!$A$23:$L$137,9,FALSE),0)</f>
        <v>0</v>
      </c>
      <c r="M323" s="19">
        <f>IFERROR(VLOOKUP($A323,[7]Feuil4!$A$23:$L$137,4,FALSE),0)</f>
        <v>0</v>
      </c>
      <c r="N323" s="19">
        <f>IFERROR(VLOOKUP($A323,[7]Feuil4!$A$23:$L$81,3,FALSE),0)</f>
        <v>0</v>
      </c>
      <c r="O323" s="19">
        <f>IFERROR(VLOOKUP($A323,[7]Feuil4!$A$23:$L$137,2,FALSE),0)</f>
        <v>0</v>
      </c>
      <c r="P323" s="19">
        <f>IFERROR(VLOOKUP($A323,[7]Feuil4!$A$23:$L$81,7,FALSE),0)</f>
        <v>0</v>
      </c>
      <c r="Q323" s="19">
        <f>IFERROR(VLOOKUP($A323,[7]Feuil4!$A$23:$L$137,8,FALSE),0)</f>
        <v>0</v>
      </c>
      <c r="R323" s="19">
        <f>IFERROR(VLOOKUP($A323,[7]Feuil4!$A$23:$L$137,6,FALSE),0)</f>
        <v>0</v>
      </c>
      <c r="S323" s="19">
        <f>IFERROR(VLOOKUP($A323,[7]Feuil4!$A$23:$L$137,5,FALSE),0)</f>
        <v>0</v>
      </c>
      <c r="T323" s="19">
        <v>0</v>
      </c>
      <c r="U323" s="19">
        <f>IFERROR(VLOOKUP(B323,'[8]C1-2017'!$B$1:$Q$475,14,FALSE),0)</f>
        <v>0</v>
      </c>
      <c r="V323" s="19">
        <f>IFERROR(VLOOKUP(A323,'[9]TOTAL M10 par région'!$A$1:$J$375,8,FALSE),0)</f>
        <v>0</v>
      </c>
      <c r="W323" s="19">
        <f>IFERROR(VLOOKUP(A323,'[10]TOTAL M11M12 par région'!$A$1:$J$479,10,FALSE),0)</f>
        <v>0</v>
      </c>
      <c r="X323" s="19">
        <f>IFERROR(VLOOKUP(B323,[11]Feuil1!$A$1:$G$24,7,FALSE),0)</f>
        <v>0</v>
      </c>
      <c r="Y323" s="19"/>
      <c r="Z323" s="19">
        <f>IFERROR(VLOOKUP(A323,'[12]avec LE'!$A$1:$F$22,6,FALSE),0)</f>
        <v>0</v>
      </c>
      <c r="AA323" s="19">
        <f>IFERROR(VLOOKUP(B323,[13]total!$E$20:$F$40,2,FALSE),0)</f>
        <v>0</v>
      </c>
      <c r="AB323" s="19"/>
      <c r="AC323" s="24">
        <f t="shared" ref="AC323:AC386" si="5">SUM(E323:AB323)</f>
        <v>0</v>
      </c>
    </row>
    <row r="324" spans="1:29" hidden="1" x14ac:dyDescent="0.25">
      <c r="A324" s="2" t="s">
        <v>328</v>
      </c>
      <c r="B324" s="2" t="s">
        <v>329</v>
      </c>
      <c r="C324" s="2" t="s">
        <v>31</v>
      </c>
      <c r="D324" s="2" t="s">
        <v>311</v>
      </c>
      <c r="E324" s="19">
        <f>IFERROR(VLOOKUP(A324,[1]Montants!$A$1:$W$248,21,FALSE),0)</f>
        <v>0</v>
      </c>
      <c r="F324" s="19">
        <f>IFERROR(VLOOKUP(A324,[2]Feuil1!$A$1:$I$47,8,FALSE),0)</f>
        <v>0</v>
      </c>
      <c r="G324" s="19">
        <f>IFERROR(VLOOKUP(A324,[3]Feuil1!$A$1:$G$47,6,FALSE),0)</f>
        <v>0</v>
      </c>
      <c r="H324" s="19">
        <f>IFERROR(VLOOKUP(B324,[4]Feuil6!$A$23:$B$73,2,FALSE),0)</f>
        <v>0</v>
      </c>
      <c r="I324" s="19">
        <f>IFERROR(VLOOKUP(A324,[5]Feuil1!$A$1:$F$9,5,FALSE),0)</f>
        <v>0</v>
      </c>
      <c r="J324" s="19">
        <f>IFERROR(VLOOKUP(A324,'[6]CRB-ES'!$A$1:$V$382,19,FALSE),0)</f>
        <v>0</v>
      </c>
      <c r="K324" s="19">
        <f>IFERROR(VLOOKUP($A324,[7]Feuil4!$A$23:$L$137,10,FALSE),0)</f>
        <v>0</v>
      </c>
      <c r="L324" s="19">
        <f>IFERROR(VLOOKUP($A324,[7]Feuil4!$A$23:$L$137,9,FALSE),0)</f>
        <v>0</v>
      </c>
      <c r="M324" s="19">
        <f>IFERROR(VLOOKUP($A324,[7]Feuil4!$A$23:$L$137,4,FALSE),0)</f>
        <v>0</v>
      </c>
      <c r="N324" s="19">
        <f>IFERROR(VLOOKUP($A324,[7]Feuil4!$A$23:$L$81,3,FALSE),0)</f>
        <v>0</v>
      </c>
      <c r="O324" s="19">
        <f>IFERROR(VLOOKUP($A324,[7]Feuil4!$A$23:$L$137,2,FALSE),0)</f>
        <v>0</v>
      </c>
      <c r="P324" s="19">
        <f>IFERROR(VLOOKUP($A324,[7]Feuil4!$A$23:$L$81,7,FALSE),0)</f>
        <v>0</v>
      </c>
      <c r="Q324" s="19">
        <f>IFERROR(VLOOKUP($A324,[7]Feuil4!$A$23:$L$137,8,FALSE),0)</f>
        <v>0</v>
      </c>
      <c r="R324" s="19">
        <f>IFERROR(VLOOKUP($A324,[7]Feuil4!$A$23:$L$137,6,FALSE),0)</f>
        <v>0</v>
      </c>
      <c r="S324" s="19">
        <f>IFERROR(VLOOKUP($A324,[7]Feuil4!$A$23:$L$137,5,FALSE),0)</f>
        <v>0</v>
      </c>
      <c r="T324" s="19">
        <v>0</v>
      </c>
      <c r="U324" s="19">
        <f>IFERROR(VLOOKUP(B324,'[8]C1-2017'!$B$1:$Q$475,14,FALSE),0)</f>
        <v>656602.53808283224</v>
      </c>
      <c r="V324" s="19">
        <f>IFERROR(VLOOKUP(A324,'[9]TOTAL M10 par région'!$A$1:$J$375,8,FALSE),0)</f>
        <v>9404.5299999999988</v>
      </c>
      <c r="W324" s="19">
        <f>IFERROR(VLOOKUP(A324,'[10]TOTAL M11M12 par région'!$A$1:$J$479,10,FALSE),0)</f>
        <v>71184.009444289884</v>
      </c>
      <c r="X324" s="19">
        <f>IFERROR(VLOOKUP(B324,[11]Feuil1!$A$1:$G$24,7,FALSE),0)</f>
        <v>0</v>
      </c>
      <c r="Y324" s="19"/>
      <c r="Z324" s="19">
        <f>IFERROR(VLOOKUP(A324,'[12]avec LE'!$A$1:$F$22,6,FALSE),0)</f>
        <v>0</v>
      </c>
      <c r="AA324" s="19">
        <f>IFERROR(VLOOKUP(B324,[13]total!$E$20:$F$40,2,FALSE),0)</f>
        <v>0</v>
      </c>
      <c r="AB324" s="19"/>
      <c r="AC324" s="24">
        <f t="shared" si="5"/>
        <v>737191.07752712211</v>
      </c>
    </row>
    <row r="325" spans="1:29" hidden="1" x14ac:dyDescent="0.25">
      <c r="A325" s="27" t="s">
        <v>1105</v>
      </c>
      <c r="B325" s="2" t="s">
        <v>1145</v>
      </c>
      <c r="C325" s="2" t="s">
        <v>85</v>
      </c>
      <c r="D325" s="2" t="s">
        <v>311</v>
      </c>
      <c r="E325" s="19">
        <f>IFERROR(VLOOKUP(A325,[1]Montants!$A$1:$W$248,21,FALSE),0)</f>
        <v>0</v>
      </c>
      <c r="F325" s="19">
        <f>IFERROR(VLOOKUP(A325,[2]Feuil1!$A$1:$I$47,8,FALSE),0)</f>
        <v>0</v>
      </c>
      <c r="G325" s="19">
        <f>IFERROR(VLOOKUP(A325,[3]Feuil1!$A$1:$G$47,6,FALSE),0)</f>
        <v>0</v>
      </c>
      <c r="H325" s="19">
        <f>IFERROR(VLOOKUP(B325,[4]Feuil6!$A$23:$B$73,2,FALSE),0)</f>
        <v>0</v>
      </c>
      <c r="I325" s="19">
        <f>IFERROR(VLOOKUP(A325,[5]Feuil1!$A$1:$F$9,5,FALSE),0)</f>
        <v>0</v>
      </c>
      <c r="J325" s="19">
        <f>IFERROR(VLOOKUP(A325,'[6]CRB-ES'!$A$1:$V$382,19,FALSE),0)</f>
        <v>0</v>
      </c>
      <c r="K325" s="19">
        <f>IFERROR(VLOOKUP($A325,[7]Feuil4!$A$23:$L$137,10,FALSE),0)</f>
        <v>0</v>
      </c>
      <c r="L325" s="19">
        <f>IFERROR(VLOOKUP($A325,[7]Feuil4!$A$23:$L$137,9,FALSE),0)</f>
        <v>0</v>
      </c>
      <c r="M325" s="19">
        <f>IFERROR(VLOOKUP($A325,[7]Feuil4!$A$23:$L$137,4,FALSE),0)</f>
        <v>0</v>
      </c>
      <c r="N325" s="19">
        <f>IFERROR(VLOOKUP($A325,[7]Feuil4!$A$23:$L$81,3,FALSE),0)</f>
        <v>0</v>
      </c>
      <c r="O325" s="19">
        <f>IFERROR(VLOOKUP($A325,[7]Feuil4!$A$23:$L$137,2,FALSE),0)</f>
        <v>0</v>
      </c>
      <c r="P325" s="19">
        <f>IFERROR(VLOOKUP($A325,[7]Feuil4!$A$23:$L$81,7,FALSE),0)</f>
        <v>0</v>
      </c>
      <c r="Q325" s="19">
        <f>IFERROR(VLOOKUP($A325,[7]Feuil4!$A$23:$L$137,8,FALSE),0)</f>
        <v>0</v>
      </c>
      <c r="R325" s="19">
        <f>IFERROR(VLOOKUP($A325,[7]Feuil4!$A$23:$L$137,6,FALSE),0)</f>
        <v>0</v>
      </c>
      <c r="S325" s="19">
        <f>IFERROR(VLOOKUP($A325,[7]Feuil4!$A$23:$L$137,5,FALSE),0)</f>
        <v>0</v>
      </c>
      <c r="T325" s="19">
        <v>0</v>
      </c>
      <c r="U325" s="19">
        <f>IFERROR(VLOOKUP(B325,'[8]C1-2017'!$B$1:$Q$475,14,FALSE),0)</f>
        <v>0</v>
      </c>
      <c r="V325" s="19">
        <f>IFERROR(VLOOKUP(A325,'[9]TOTAL M10 par région'!$A$1:$J$375,8,FALSE),0)</f>
        <v>5921.7999999999993</v>
      </c>
      <c r="W325" s="19">
        <f>IFERROR(VLOOKUP(A325,'[10]TOTAL M11M12 par région'!$A$1:$J$479,10,FALSE),0)</f>
        <v>9666.8249865604284</v>
      </c>
      <c r="X325" s="19">
        <f>IFERROR(VLOOKUP(B325,[11]Feuil1!$A$1:$G$24,7,FALSE),0)</f>
        <v>0</v>
      </c>
      <c r="Y325" s="19"/>
      <c r="Z325" s="19">
        <f>IFERROR(VLOOKUP(A325,'[12]avec LE'!$A$1:$F$22,6,FALSE),0)</f>
        <v>0</v>
      </c>
      <c r="AA325" s="19">
        <f>IFERROR(VLOOKUP(B325,[13]total!$E$20:$F$40,2,FALSE),0)</f>
        <v>0</v>
      </c>
      <c r="AB325" s="19"/>
      <c r="AC325" s="24">
        <f t="shared" si="5"/>
        <v>15588.624986560428</v>
      </c>
    </row>
    <row r="326" spans="1:29" hidden="1" x14ac:dyDescent="0.25">
      <c r="A326" s="27" t="s">
        <v>346</v>
      </c>
      <c r="B326" s="2" t="s">
        <v>347</v>
      </c>
      <c r="C326" s="2" t="s">
        <v>31</v>
      </c>
      <c r="D326" s="2" t="s">
        <v>311</v>
      </c>
      <c r="E326" s="19">
        <f>IFERROR(VLOOKUP(A326,[1]Montants!$A$1:$W$248,21,FALSE),0)</f>
        <v>3088750.722378822</v>
      </c>
      <c r="F326" s="19">
        <f>IFERROR(VLOOKUP(A326,[2]Feuil1!$A$1:$I$47,8,FALSE),0)</f>
        <v>0</v>
      </c>
      <c r="G326" s="19">
        <f>IFERROR(VLOOKUP(A326,[3]Feuil1!$A$1:$G$47,6,FALSE),0)</f>
        <v>0</v>
      </c>
      <c r="H326" s="19">
        <f>IFERROR(VLOOKUP(B326,[4]Feuil6!$A$23:$B$73,2,FALSE),0)</f>
        <v>0</v>
      </c>
      <c r="I326" s="19">
        <f>IFERROR(VLOOKUP(A326,[5]Feuil1!$A$1:$F$9,5,FALSE),0)</f>
        <v>0</v>
      </c>
      <c r="J326" s="19">
        <f>IFERROR(VLOOKUP(A326,'[6]CRB-ES'!$A$1:$V$382,19,FALSE),0)</f>
        <v>0</v>
      </c>
      <c r="K326" s="19">
        <f>IFERROR(VLOOKUP($A326,[7]Feuil4!$A$23:$L$137,10,FALSE),0)</f>
        <v>0</v>
      </c>
      <c r="L326" s="19">
        <f>IFERROR(VLOOKUP($A326,[7]Feuil4!$A$23:$L$137,9,FALSE),0)</f>
        <v>0</v>
      </c>
      <c r="M326" s="19">
        <f>IFERROR(VLOOKUP($A326,[7]Feuil4!$A$23:$L$137,4,FALSE),0)</f>
        <v>0</v>
      </c>
      <c r="N326" s="19">
        <f>IFERROR(VLOOKUP($A326,[7]Feuil4!$A$23:$L$81,3,FALSE),0)</f>
        <v>0</v>
      </c>
      <c r="O326" s="19">
        <f>IFERROR(VLOOKUP($A326,[7]Feuil4!$A$23:$L$137,2,FALSE),0)</f>
        <v>118950</v>
      </c>
      <c r="P326" s="19">
        <f>IFERROR(VLOOKUP($A326,[7]Feuil4!$A$23:$L$81,7,FALSE),0)</f>
        <v>0</v>
      </c>
      <c r="Q326" s="19">
        <f>IFERROR(VLOOKUP($A326,[7]Feuil4!$A$23:$L$137,8,FALSE),0)</f>
        <v>0</v>
      </c>
      <c r="R326" s="19">
        <f>IFERROR(VLOOKUP($A326,[7]Feuil4!$A$23:$L$137,6,FALSE),0)</f>
        <v>0</v>
      </c>
      <c r="S326" s="19">
        <f>IFERROR(VLOOKUP($A326,[7]Feuil4!$A$23:$L$137,5,FALSE),0)</f>
        <v>11203</v>
      </c>
      <c r="T326" s="19">
        <v>0</v>
      </c>
      <c r="U326" s="19">
        <f>IFERROR(VLOOKUP(B326,'[8]C1-2017'!$B$1:$Q$475,14,FALSE),0)</f>
        <v>1234418.021057134</v>
      </c>
      <c r="V326" s="19">
        <f>IFERROR(VLOOKUP(A326,'[9]TOTAL M10 par région'!$A$1:$J$375,8,FALSE),0)</f>
        <v>95193.904000000068</v>
      </c>
      <c r="W326" s="19">
        <f>IFERROR(VLOOKUP(A326,'[10]TOTAL M11M12 par région'!$A$1:$J$479,10,FALSE),0)</f>
        <v>242867.54354848139</v>
      </c>
      <c r="X326" s="19">
        <f>IFERROR(VLOOKUP(B326,[11]Feuil1!$A$1:$G$24,7,FALSE),0)</f>
        <v>0</v>
      </c>
      <c r="Y326" s="19"/>
      <c r="Z326" s="19">
        <f>IFERROR(VLOOKUP(A326,'[12]avec LE'!$A$1:$F$22,6,FALSE),0)</f>
        <v>0</v>
      </c>
      <c r="AA326" s="19">
        <f>IFERROR(VLOOKUP(B326,[13]total!$E$20:$F$40,2,FALSE),0)</f>
        <v>0</v>
      </c>
      <c r="AB326" s="19"/>
      <c r="AC326" s="24">
        <f t="shared" si="5"/>
        <v>4791383.1909844382</v>
      </c>
    </row>
    <row r="327" spans="1:29" hidden="1" x14ac:dyDescent="0.25">
      <c r="A327" s="2" t="s">
        <v>344</v>
      </c>
      <c r="B327" s="2" t="s">
        <v>345</v>
      </c>
      <c r="C327" s="2" t="s">
        <v>31</v>
      </c>
      <c r="D327" s="2" t="s">
        <v>311</v>
      </c>
      <c r="E327" s="19">
        <f>IFERROR(VLOOKUP(A327,[1]Montants!$A$1:$W$248,21,FALSE),0)</f>
        <v>0</v>
      </c>
      <c r="F327" s="19">
        <f>IFERROR(VLOOKUP(A327,[2]Feuil1!$A$1:$I$47,8,FALSE),0)</f>
        <v>0</v>
      </c>
      <c r="G327" s="19">
        <f>IFERROR(VLOOKUP(A327,[3]Feuil1!$A$1:$G$47,6,FALSE),0)</f>
        <v>0</v>
      </c>
      <c r="H327" s="19">
        <f>IFERROR(VLOOKUP(B327,[4]Feuil6!$A$23:$B$73,2,FALSE),0)</f>
        <v>0</v>
      </c>
      <c r="I327" s="19">
        <f>IFERROR(VLOOKUP(A327,[5]Feuil1!$A$1:$F$9,5,FALSE),0)</f>
        <v>0</v>
      </c>
      <c r="J327" s="19">
        <f>IFERROR(VLOOKUP(A327,'[6]CRB-ES'!$A$1:$V$382,19,FALSE),0)</f>
        <v>0</v>
      </c>
      <c r="K327" s="19">
        <f>IFERROR(VLOOKUP($A327,[7]Feuil4!$A$23:$L$137,10,FALSE),0)</f>
        <v>0</v>
      </c>
      <c r="L327" s="19">
        <f>IFERROR(VLOOKUP($A327,[7]Feuil4!$A$23:$L$137,9,FALSE),0)</f>
        <v>0</v>
      </c>
      <c r="M327" s="19">
        <f>IFERROR(VLOOKUP($A327,[7]Feuil4!$A$23:$L$137,4,FALSE),0)</f>
        <v>0</v>
      </c>
      <c r="N327" s="19">
        <f>IFERROR(VLOOKUP($A327,[7]Feuil4!$A$23:$L$81,3,FALSE),0)</f>
        <v>0</v>
      </c>
      <c r="O327" s="19">
        <f>IFERROR(VLOOKUP($A327,[7]Feuil4!$A$23:$L$137,2,FALSE),0)</f>
        <v>0</v>
      </c>
      <c r="P327" s="19">
        <f>IFERROR(VLOOKUP($A327,[7]Feuil4!$A$23:$L$81,7,FALSE),0)</f>
        <v>0</v>
      </c>
      <c r="Q327" s="19">
        <f>IFERROR(VLOOKUP($A327,[7]Feuil4!$A$23:$L$137,8,FALSE),0)</f>
        <v>0</v>
      </c>
      <c r="R327" s="19">
        <f>IFERROR(VLOOKUP($A327,[7]Feuil4!$A$23:$L$137,6,FALSE),0)</f>
        <v>0</v>
      </c>
      <c r="S327" s="19">
        <f>IFERROR(VLOOKUP($A327,[7]Feuil4!$A$23:$L$137,5,FALSE),0)</f>
        <v>0</v>
      </c>
      <c r="T327" s="19">
        <v>0</v>
      </c>
      <c r="U327" s="19">
        <f>IFERROR(VLOOKUP(B327,'[8]C1-2017'!$B$1:$Q$475,14,FALSE),0)</f>
        <v>44807.575289736873</v>
      </c>
      <c r="V327" s="19">
        <f>IFERROR(VLOOKUP(A327,'[9]TOTAL M10 par région'!$A$1:$J$375,8,FALSE),0)</f>
        <v>0</v>
      </c>
      <c r="W327" s="19">
        <f>IFERROR(VLOOKUP(A327,'[10]TOTAL M11M12 par région'!$A$1:$J$479,10,FALSE),0)</f>
        <v>0</v>
      </c>
      <c r="X327" s="19">
        <f>IFERROR(VLOOKUP(B327,[11]Feuil1!$A$1:$G$24,7,FALSE),0)</f>
        <v>0</v>
      </c>
      <c r="Y327" s="19"/>
      <c r="Z327" s="19">
        <f>IFERROR(VLOOKUP(A327,'[12]avec LE'!$A$1:$F$22,6,FALSE),0)</f>
        <v>0</v>
      </c>
      <c r="AA327" s="19">
        <f>IFERROR(VLOOKUP(B327,[13]total!$E$20:$F$40,2,FALSE),0)</f>
        <v>0</v>
      </c>
      <c r="AB327" s="19"/>
      <c r="AC327" s="24">
        <f t="shared" si="5"/>
        <v>44807.575289736873</v>
      </c>
    </row>
    <row r="328" spans="1:29" hidden="1" x14ac:dyDescent="0.25">
      <c r="A328" s="27" t="s">
        <v>859</v>
      </c>
      <c r="B328" s="2" t="s">
        <v>1240</v>
      </c>
      <c r="C328" s="2" t="s">
        <v>31</v>
      </c>
      <c r="D328" s="2" t="s">
        <v>311</v>
      </c>
      <c r="E328" s="19">
        <f>IFERROR(VLOOKUP(A328,[1]Montants!$A$1:$W$248,21,FALSE),0)</f>
        <v>0</v>
      </c>
      <c r="F328" s="19">
        <f>IFERROR(VLOOKUP(A328,[2]Feuil1!$A$1:$I$47,8,FALSE),0)</f>
        <v>0</v>
      </c>
      <c r="G328" s="19">
        <f>IFERROR(VLOOKUP(A328,[3]Feuil1!$A$1:$G$47,6,FALSE),0)</f>
        <v>0</v>
      </c>
      <c r="H328" s="19">
        <f>IFERROR(VLOOKUP(B328,[4]Feuil6!$A$23:$B$73,2,FALSE),0)</f>
        <v>0</v>
      </c>
      <c r="I328" s="19">
        <f>IFERROR(VLOOKUP(A328,[5]Feuil1!$A$1:$F$9,5,FALSE),0)</f>
        <v>0</v>
      </c>
      <c r="J328" s="19">
        <f>IFERROR(VLOOKUP(A328,'[6]CRB-ES'!$A$1:$V$382,19,FALSE),0)</f>
        <v>0</v>
      </c>
      <c r="K328" s="19">
        <f>IFERROR(VLOOKUP($A328,[7]Feuil4!$A$23:$L$137,10,FALSE),0)</f>
        <v>0</v>
      </c>
      <c r="L328" s="19">
        <f>IFERROR(VLOOKUP($A328,[7]Feuil4!$A$23:$L$137,9,FALSE),0)</f>
        <v>0</v>
      </c>
      <c r="M328" s="19">
        <f>IFERROR(VLOOKUP($A328,[7]Feuil4!$A$23:$L$137,4,FALSE),0)</f>
        <v>0</v>
      </c>
      <c r="N328" s="19">
        <f>IFERROR(VLOOKUP($A328,[7]Feuil4!$A$23:$L$81,3,FALSE),0)</f>
        <v>0</v>
      </c>
      <c r="O328" s="19">
        <f>IFERROR(VLOOKUP($A328,[7]Feuil4!$A$23:$L$137,2,FALSE),0)</f>
        <v>0</v>
      </c>
      <c r="P328" s="19">
        <f>IFERROR(VLOOKUP($A328,[7]Feuil4!$A$23:$L$81,7,FALSE),0)</f>
        <v>0</v>
      </c>
      <c r="Q328" s="19">
        <f>IFERROR(VLOOKUP($A328,[7]Feuil4!$A$23:$L$137,8,FALSE),0)</f>
        <v>0</v>
      </c>
      <c r="R328" s="19">
        <f>IFERROR(VLOOKUP($A328,[7]Feuil4!$A$23:$L$137,6,FALSE),0)</f>
        <v>0</v>
      </c>
      <c r="S328" s="19">
        <f>IFERROR(VLOOKUP($A328,[7]Feuil4!$A$23:$L$137,5,FALSE),0)</f>
        <v>0</v>
      </c>
      <c r="T328" s="19">
        <v>0</v>
      </c>
      <c r="U328" s="19">
        <f>IFERROR(VLOOKUP(B328,'[8]C1-2017'!$B$1:$Q$475,14,FALSE),0)</f>
        <v>5746.4152596243684</v>
      </c>
      <c r="V328" s="19">
        <f>IFERROR(VLOOKUP(A328,'[9]TOTAL M10 par région'!$A$1:$J$375,8,FALSE),0)</f>
        <v>314417.34299999988</v>
      </c>
      <c r="W328" s="19">
        <f>IFERROR(VLOOKUP(A328,'[10]TOTAL M11M12 par région'!$A$1:$J$479,10,FALSE),0)</f>
        <v>350139.13308560284</v>
      </c>
      <c r="X328" s="19">
        <f>IFERROR(VLOOKUP(B328,[11]Feuil1!$A$1:$G$24,7,FALSE),0)</f>
        <v>0</v>
      </c>
      <c r="Y328" s="19"/>
      <c r="Z328" s="19">
        <f>IFERROR(VLOOKUP(A328,'[12]avec LE'!$A$1:$F$22,6,FALSE),0)</f>
        <v>0</v>
      </c>
      <c r="AA328" s="19">
        <f>IFERROR(VLOOKUP(B328,[13]total!$E$20:$F$40,2,FALSE),0)</f>
        <v>0</v>
      </c>
      <c r="AB328" s="19"/>
      <c r="AC328" s="24">
        <f t="shared" si="5"/>
        <v>670302.89134522714</v>
      </c>
    </row>
    <row r="329" spans="1:29" hidden="1" x14ac:dyDescent="0.25">
      <c r="A329" s="2" t="s">
        <v>334</v>
      </c>
      <c r="B329" s="2" t="s">
        <v>335</v>
      </c>
      <c r="C329" s="2" t="s">
        <v>31</v>
      </c>
      <c r="D329" s="2" t="s">
        <v>311</v>
      </c>
      <c r="E329" s="19">
        <f>IFERROR(VLOOKUP(A329,[1]Montants!$A$1:$W$248,21,FALSE),0)</f>
        <v>0</v>
      </c>
      <c r="F329" s="19">
        <f>IFERROR(VLOOKUP(A329,[2]Feuil1!$A$1:$I$47,8,FALSE),0)</f>
        <v>0</v>
      </c>
      <c r="G329" s="19">
        <f>IFERROR(VLOOKUP(A329,[3]Feuil1!$A$1:$G$47,6,FALSE),0)</f>
        <v>0</v>
      </c>
      <c r="H329" s="19">
        <f>IFERROR(VLOOKUP(B329,[4]Feuil6!$A$23:$B$73,2,FALSE),0)</f>
        <v>0</v>
      </c>
      <c r="I329" s="19">
        <f>IFERROR(VLOOKUP(A329,[5]Feuil1!$A$1:$F$9,5,FALSE),0)</f>
        <v>0</v>
      </c>
      <c r="J329" s="19">
        <f>IFERROR(VLOOKUP(A329,'[6]CRB-ES'!$A$1:$V$382,19,FALSE),0)</f>
        <v>0</v>
      </c>
      <c r="K329" s="19">
        <f>IFERROR(VLOOKUP($A329,[7]Feuil4!$A$23:$L$137,10,FALSE),0)</f>
        <v>0</v>
      </c>
      <c r="L329" s="19">
        <f>IFERROR(VLOOKUP($A329,[7]Feuil4!$A$23:$L$137,9,FALSE),0)</f>
        <v>0</v>
      </c>
      <c r="M329" s="19">
        <f>IFERROR(VLOOKUP($A329,[7]Feuil4!$A$23:$L$137,4,FALSE),0)</f>
        <v>0</v>
      </c>
      <c r="N329" s="19">
        <f>IFERROR(VLOOKUP($A329,[7]Feuil4!$A$23:$L$81,3,FALSE),0)</f>
        <v>0</v>
      </c>
      <c r="O329" s="19">
        <f>IFERROR(VLOOKUP($A329,[7]Feuil4!$A$23:$L$137,2,FALSE),0)</f>
        <v>0</v>
      </c>
      <c r="P329" s="19">
        <f>IFERROR(VLOOKUP($A329,[7]Feuil4!$A$23:$L$81,7,FALSE),0)</f>
        <v>0</v>
      </c>
      <c r="Q329" s="19">
        <f>IFERROR(VLOOKUP($A329,[7]Feuil4!$A$23:$L$137,8,FALSE),0)</f>
        <v>0</v>
      </c>
      <c r="R329" s="19">
        <f>IFERROR(VLOOKUP($A329,[7]Feuil4!$A$23:$L$137,6,FALSE),0)</f>
        <v>0</v>
      </c>
      <c r="S329" s="19">
        <f>IFERROR(VLOOKUP($A329,[7]Feuil4!$A$23:$L$137,5,FALSE),0)</f>
        <v>0</v>
      </c>
      <c r="T329" s="19">
        <v>0</v>
      </c>
      <c r="U329" s="19">
        <f>IFERROR(VLOOKUP(B329,'[8]C1-2017'!$B$1:$Q$475,14,FALSE),0)</f>
        <v>4184.1994398097086</v>
      </c>
      <c r="V329" s="19">
        <f>IFERROR(VLOOKUP(A329,'[9]TOTAL M10 par région'!$A$1:$J$375,8,FALSE),0)</f>
        <v>800.8859999999986</v>
      </c>
      <c r="W329" s="19">
        <f>IFERROR(VLOOKUP(A329,'[10]TOTAL M11M12 par région'!$A$1:$J$479,10,FALSE),0)</f>
        <v>2963.4830761933681</v>
      </c>
      <c r="X329" s="19">
        <f>IFERROR(VLOOKUP(B329,[11]Feuil1!$A$1:$G$24,7,FALSE),0)</f>
        <v>0</v>
      </c>
      <c r="Y329" s="19"/>
      <c r="Z329" s="19">
        <f>IFERROR(VLOOKUP(A329,'[12]avec LE'!$A$1:$F$22,6,FALSE),0)</f>
        <v>0</v>
      </c>
      <c r="AA329" s="19">
        <f>IFERROR(VLOOKUP(B329,[13]total!$E$20:$F$40,2,FALSE),0)</f>
        <v>0</v>
      </c>
      <c r="AB329" s="19"/>
      <c r="AC329" s="24">
        <f t="shared" si="5"/>
        <v>7948.5685160030753</v>
      </c>
    </row>
    <row r="330" spans="1:29" hidden="1" x14ac:dyDescent="0.25">
      <c r="A330" s="27" t="s">
        <v>338</v>
      </c>
      <c r="B330" s="2" t="s">
        <v>339</v>
      </c>
      <c r="C330" s="2" t="s">
        <v>31</v>
      </c>
      <c r="D330" s="2" t="s">
        <v>311</v>
      </c>
      <c r="E330" s="19">
        <f>IFERROR(VLOOKUP(A330,[1]Montants!$A$1:$W$248,21,FALSE),0)</f>
        <v>6446143.4120836016</v>
      </c>
      <c r="F330" s="19">
        <f>IFERROR(VLOOKUP(A330,[2]Feuil1!$A$1:$I$47,8,FALSE),0)</f>
        <v>0</v>
      </c>
      <c r="G330" s="19">
        <f>IFERROR(VLOOKUP(A330,[3]Feuil1!$A$1:$G$47,6,FALSE),0)</f>
        <v>0</v>
      </c>
      <c r="H330" s="19">
        <f>IFERROR(VLOOKUP(B330,[4]Feuil6!$A$23:$B$73,2,FALSE),0)</f>
        <v>0</v>
      </c>
      <c r="I330" s="19">
        <f>IFERROR(VLOOKUP(A330,[5]Feuil1!$A$1:$F$9,5,FALSE),0)</f>
        <v>0</v>
      </c>
      <c r="J330" s="19">
        <f>IFERROR(VLOOKUP(A330,'[6]CRB-ES'!$A$1:$V$382,19,FALSE),0)</f>
        <v>0</v>
      </c>
      <c r="K330" s="19">
        <f>IFERROR(VLOOKUP($A330,[7]Feuil4!$A$23:$L$137,10,FALSE),0)</f>
        <v>0</v>
      </c>
      <c r="L330" s="19">
        <f>IFERROR(VLOOKUP($A330,[7]Feuil4!$A$23:$L$137,9,FALSE),0)</f>
        <v>0</v>
      </c>
      <c r="M330" s="19">
        <f>IFERROR(VLOOKUP($A330,[7]Feuil4!$A$23:$L$137,4,FALSE),0)</f>
        <v>0</v>
      </c>
      <c r="N330" s="19">
        <f>IFERROR(VLOOKUP($A330,[7]Feuil4!$A$23:$L$81,3,FALSE),0)</f>
        <v>0</v>
      </c>
      <c r="O330" s="19">
        <f>IFERROR(VLOOKUP($A330,[7]Feuil4!$A$23:$L$137,2,FALSE),0)</f>
        <v>0</v>
      </c>
      <c r="P330" s="19">
        <f>IFERROR(VLOOKUP($A330,[7]Feuil4!$A$23:$L$81,7,FALSE),0)</f>
        <v>0</v>
      </c>
      <c r="Q330" s="19">
        <f>IFERROR(VLOOKUP($A330,[7]Feuil4!$A$23:$L$137,8,FALSE),0)</f>
        <v>0</v>
      </c>
      <c r="R330" s="19">
        <f>IFERROR(VLOOKUP($A330,[7]Feuil4!$A$23:$L$137,6,FALSE),0)</f>
        <v>0</v>
      </c>
      <c r="S330" s="19">
        <f>IFERROR(VLOOKUP($A330,[7]Feuil4!$A$23:$L$137,5,FALSE),0)</f>
        <v>0</v>
      </c>
      <c r="T330" s="19">
        <v>0</v>
      </c>
      <c r="U330" s="19">
        <f>IFERROR(VLOOKUP(B330,'[8]C1-2017'!$B$1:$Q$475,14,FALSE),0)</f>
        <v>987439.26617954287</v>
      </c>
      <c r="V330" s="19">
        <f>IFERROR(VLOOKUP(A330,'[9]TOTAL M10 par région'!$A$1:$J$375,8,FALSE),0)</f>
        <v>124400.75200000009</v>
      </c>
      <c r="W330" s="19">
        <f>IFERROR(VLOOKUP(A330,'[10]TOTAL M11M12 par région'!$A$1:$J$479,10,FALSE),0)</f>
        <v>230768.91738964157</v>
      </c>
      <c r="X330" s="19">
        <f>IFERROR(VLOOKUP(B330,[11]Feuil1!$A$1:$G$24,7,FALSE),0)</f>
        <v>0</v>
      </c>
      <c r="Y330" s="19"/>
      <c r="Z330" s="19">
        <f>IFERROR(VLOOKUP(A330,'[12]avec LE'!$A$1:$F$22,6,FALSE),0)</f>
        <v>0</v>
      </c>
      <c r="AA330" s="19">
        <f>IFERROR(VLOOKUP(B330,[13]total!$E$20:$F$40,2,FALSE),0)</f>
        <v>0</v>
      </c>
      <c r="AB330" s="19"/>
      <c r="AC330" s="24">
        <f t="shared" si="5"/>
        <v>7788752.3476527864</v>
      </c>
    </row>
    <row r="331" spans="1:29" hidden="1" x14ac:dyDescent="0.25">
      <c r="A331" s="38" t="s">
        <v>1188</v>
      </c>
      <c r="B331" s="2" t="s">
        <v>1146</v>
      </c>
      <c r="C331" s="2" t="s">
        <v>28</v>
      </c>
      <c r="D331" s="2" t="s">
        <v>311</v>
      </c>
      <c r="E331" s="19">
        <f>IFERROR(VLOOKUP(A331,[1]Montants!$A$1:$W$248,21,FALSE),0)</f>
        <v>0</v>
      </c>
      <c r="F331" s="19">
        <f>IFERROR(VLOOKUP(A331,[2]Feuil1!$A$1:$I$47,8,FALSE),0)</f>
        <v>0</v>
      </c>
      <c r="G331" s="19">
        <f>IFERROR(VLOOKUP(A331,[3]Feuil1!$A$1:$G$47,6,FALSE),0)</f>
        <v>0</v>
      </c>
      <c r="H331" s="19">
        <f>IFERROR(VLOOKUP(B331,[4]Feuil6!$A$23:$B$73,2,FALSE),0)</f>
        <v>0</v>
      </c>
      <c r="I331" s="19">
        <f>IFERROR(VLOOKUP(A331,[5]Feuil1!$A$1:$F$9,5,FALSE),0)</f>
        <v>0</v>
      </c>
      <c r="J331" s="19">
        <f>IFERROR(VLOOKUP(A331,'[6]CRB-ES'!$A$1:$V$382,19,FALSE),0)</f>
        <v>0</v>
      </c>
      <c r="K331" s="19">
        <f>IFERROR(VLOOKUP($A331,[7]Feuil4!$A$23:$L$137,10,FALSE),0)</f>
        <v>0</v>
      </c>
      <c r="L331" s="19">
        <f>IFERROR(VLOOKUP($A331,[7]Feuil4!$A$23:$L$137,9,FALSE),0)</f>
        <v>0</v>
      </c>
      <c r="M331" s="19">
        <f>IFERROR(VLOOKUP($A331,[7]Feuil4!$A$23:$L$137,4,FALSE),0)</f>
        <v>0</v>
      </c>
      <c r="N331" s="19">
        <f>IFERROR(VLOOKUP($A331,[7]Feuil4!$A$23:$L$81,3,FALSE),0)</f>
        <v>0</v>
      </c>
      <c r="O331" s="19">
        <f>IFERROR(VLOOKUP($A331,[7]Feuil4!$A$23:$L$137,2,FALSE),0)</f>
        <v>0</v>
      </c>
      <c r="P331" s="19">
        <f>IFERROR(VLOOKUP($A331,[7]Feuil4!$A$23:$L$81,7,FALSE),0)</f>
        <v>0</v>
      </c>
      <c r="Q331" s="19">
        <f>IFERROR(VLOOKUP($A331,[7]Feuil4!$A$23:$L$137,8,FALSE),0)</f>
        <v>0</v>
      </c>
      <c r="R331" s="19">
        <f>IFERROR(VLOOKUP($A331,[7]Feuil4!$A$23:$L$137,6,FALSE),0)</f>
        <v>0</v>
      </c>
      <c r="S331" s="19">
        <f>IFERROR(VLOOKUP($A331,[7]Feuil4!$A$23:$L$137,5,FALSE),0)</f>
        <v>0</v>
      </c>
      <c r="T331" s="19">
        <v>0</v>
      </c>
      <c r="U331" s="19">
        <f>IFERROR(VLOOKUP(B331,'[8]C1-2017'!$B$1:$Q$475,14,FALSE),0)</f>
        <v>0</v>
      </c>
      <c r="V331" s="19">
        <f>IFERROR(VLOOKUP(A331,'[9]TOTAL M10 par région'!$A$1:$J$375,8,FALSE),0)</f>
        <v>5383.2219999999998</v>
      </c>
      <c r="W331" s="19">
        <f>IFERROR(VLOOKUP(A331,'[10]TOTAL M11M12 par région'!$A$1:$J$479,10,FALSE),0)</f>
        <v>2018.7826548227697</v>
      </c>
      <c r="X331" s="19">
        <f>IFERROR(VLOOKUP(B331,[11]Feuil1!$A$1:$G$24,7,FALSE),0)</f>
        <v>0</v>
      </c>
      <c r="Y331" s="19"/>
      <c r="Z331" s="19">
        <f>IFERROR(VLOOKUP(A331,'[12]avec LE'!$A$1:$F$22,6,FALSE),0)</f>
        <v>0</v>
      </c>
      <c r="AA331" s="19">
        <f>IFERROR(VLOOKUP(B331,[13]total!$E$20:$F$40,2,FALSE),0)</f>
        <v>0</v>
      </c>
      <c r="AB331" s="19"/>
      <c r="AC331" s="24">
        <f t="shared" si="5"/>
        <v>7402.0046548227692</v>
      </c>
    </row>
    <row r="332" spans="1:29" hidden="1" x14ac:dyDescent="0.25">
      <c r="A332" s="27" t="s">
        <v>860</v>
      </c>
      <c r="B332" s="2" t="s">
        <v>861</v>
      </c>
      <c r="C332" s="2" t="s">
        <v>85</v>
      </c>
      <c r="D332" s="2" t="s">
        <v>311</v>
      </c>
      <c r="E332" s="19">
        <f>IFERROR(VLOOKUP(A332,[1]Montants!$A$1:$W$248,21,FALSE),0)</f>
        <v>0</v>
      </c>
      <c r="F332" s="19">
        <f>IFERROR(VLOOKUP(A332,[2]Feuil1!$A$1:$I$47,8,FALSE),0)</f>
        <v>0</v>
      </c>
      <c r="G332" s="19">
        <f>IFERROR(VLOOKUP(A332,[3]Feuil1!$A$1:$G$47,6,FALSE),0)</f>
        <v>0</v>
      </c>
      <c r="H332" s="19">
        <f>IFERROR(VLOOKUP(B332,[4]Feuil6!$A$23:$B$73,2,FALSE),0)</f>
        <v>0</v>
      </c>
      <c r="I332" s="19">
        <f>IFERROR(VLOOKUP(A332,[5]Feuil1!$A$1:$F$9,5,FALSE),0)</f>
        <v>0</v>
      </c>
      <c r="J332" s="19">
        <f>IFERROR(VLOOKUP(A332,'[6]CRB-ES'!$A$1:$V$382,19,FALSE),0)</f>
        <v>0</v>
      </c>
      <c r="K332" s="19">
        <f>IFERROR(VLOOKUP($A332,[7]Feuil4!$A$23:$L$137,10,FALSE),0)</f>
        <v>0</v>
      </c>
      <c r="L332" s="19">
        <f>IFERROR(VLOOKUP($A332,[7]Feuil4!$A$23:$L$137,9,FALSE),0)</f>
        <v>0</v>
      </c>
      <c r="M332" s="19">
        <f>IFERROR(VLOOKUP($A332,[7]Feuil4!$A$23:$L$137,4,FALSE),0)</f>
        <v>0</v>
      </c>
      <c r="N332" s="19">
        <f>IFERROR(VLOOKUP($A332,[7]Feuil4!$A$23:$L$81,3,FALSE),0)</f>
        <v>0</v>
      </c>
      <c r="O332" s="19">
        <f>IFERROR(VLOOKUP($A332,[7]Feuil4!$A$23:$L$137,2,FALSE),0)</f>
        <v>0</v>
      </c>
      <c r="P332" s="19">
        <f>IFERROR(VLOOKUP($A332,[7]Feuil4!$A$23:$L$81,7,FALSE),0)</f>
        <v>0</v>
      </c>
      <c r="Q332" s="19">
        <f>IFERROR(VLOOKUP($A332,[7]Feuil4!$A$23:$L$137,8,FALSE),0)</f>
        <v>0</v>
      </c>
      <c r="R332" s="19">
        <f>IFERROR(VLOOKUP($A332,[7]Feuil4!$A$23:$L$137,6,FALSE),0)</f>
        <v>0</v>
      </c>
      <c r="S332" s="19">
        <f>IFERROR(VLOOKUP($A332,[7]Feuil4!$A$23:$L$137,5,FALSE),0)</f>
        <v>0</v>
      </c>
      <c r="T332" s="19">
        <v>0</v>
      </c>
      <c r="U332" s="19">
        <f>IFERROR(VLOOKUP(B332,'[8]C1-2017'!$B$1:$Q$475,14,FALSE),0)</f>
        <v>0</v>
      </c>
      <c r="V332" s="19">
        <f>IFERROR(VLOOKUP(A332,'[9]TOTAL M10 par région'!$A$1:$J$375,8,FALSE),0)</f>
        <v>0</v>
      </c>
      <c r="W332" s="19">
        <f>IFERROR(VLOOKUP(A332,'[10]TOTAL M11M12 par région'!$A$1:$J$479,10,FALSE),0)</f>
        <v>14500.237479840644</v>
      </c>
      <c r="X332" s="19">
        <f>IFERROR(VLOOKUP(B332,[11]Feuil1!$A$1:$G$24,7,FALSE),0)</f>
        <v>0</v>
      </c>
      <c r="Y332" s="19"/>
      <c r="Z332" s="19">
        <f>IFERROR(VLOOKUP(A332,'[12]avec LE'!$A$1:$F$22,6,FALSE),0)</f>
        <v>0</v>
      </c>
      <c r="AA332" s="19">
        <f>IFERROR(VLOOKUP(B332,[13]total!$E$20:$F$40,2,FALSE),0)</f>
        <v>0</v>
      </c>
      <c r="AB332" s="19"/>
      <c r="AC332" s="24">
        <f t="shared" si="5"/>
        <v>14500.237479840644</v>
      </c>
    </row>
    <row r="333" spans="1:29" hidden="1" x14ac:dyDescent="0.25">
      <c r="A333" s="27" t="s">
        <v>862</v>
      </c>
      <c r="B333" s="2" t="s">
        <v>1055</v>
      </c>
      <c r="C333" s="2" t="s">
        <v>85</v>
      </c>
      <c r="D333" s="2" t="s">
        <v>311</v>
      </c>
      <c r="E333" s="19">
        <f>IFERROR(VLOOKUP(A333,[1]Montants!$A$1:$W$248,21,FALSE),0)</f>
        <v>0</v>
      </c>
      <c r="F333" s="19">
        <f>IFERROR(VLOOKUP(A333,[2]Feuil1!$A$1:$I$47,8,FALSE),0)</f>
        <v>0</v>
      </c>
      <c r="G333" s="19">
        <f>IFERROR(VLOOKUP(A333,[3]Feuil1!$A$1:$G$47,6,FALSE),0)</f>
        <v>0</v>
      </c>
      <c r="H333" s="19">
        <f>IFERROR(VLOOKUP(B333,[4]Feuil6!$A$23:$B$73,2,FALSE),0)</f>
        <v>0</v>
      </c>
      <c r="I333" s="19">
        <f>IFERROR(VLOOKUP(A333,[5]Feuil1!$A$1:$F$9,5,FALSE),0)</f>
        <v>0</v>
      </c>
      <c r="J333" s="19">
        <f>IFERROR(VLOOKUP(A333,'[6]CRB-ES'!$A$1:$V$382,19,FALSE),0)</f>
        <v>0</v>
      </c>
      <c r="K333" s="19">
        <f>IFERROR(VLOOKUP($A333,[7]Feuil4!$A$23:$L$137,10,FALSE),0)</f>
        <v>0</v>
      </c>
      <c r="L333" s="19">
        <f>IFERROR(VLOOKUP($A333,[7]Feuil4!$A$23:$L$137,9,FALSE),0)</f>
        <v>0</v>
      </c>
      <c r="M333" s="19">
        <f>IFERROR(VLOOKUP($A333,[7]Feuil4!$A$23:$L$137,4,FALSE),0)</f>
        <v>0</v>
      </c>
      <c r="N333" s="19">
        <f>IFERROR(VLOOKUP($A333,[7]Feuil4!$A$23:$L$81,3,FALSE),0)</f>
        <v>0</v>
      </c>
      <c r="O333" s="19">
        <f>IFERROR(VLOOKUP($A333,[7]Feuil4!$A$23:$L$137,2,FALSE),0)</f>
        <v>0</v>
      </c>
      <c r="P333" s="19">
        <f>IFERROR(VLOOKUP($A333,[7]Feuil4!$A$23:$L$81,7,FALSE),0)</f>
        <v>0</v>
      </c>
      <c r="Q333" s="19">
        <f>IFERROR(VLOOKUP($A333,[7]Feuil4!$A$23:$L$137,8,FALSE),0)</f>
        <v>0</v>
      </c>
      <c r="R333" s="19">
        <f>IFERROR(VLOOKUP($A333,[7]Feuil4!$A$23:$L$137,6,FALSE),0)</f>
        <v>0</v>
      </c>
      <c r="S333" s="19">
        <f>IFERROR(VLOOKUP($A333,[7]Feuil4!$A$23:$L$137,5,FALSE),0)</f>
        <v>0</v>
      </c>
      <c r="T333" s="19">
        <v>0</v>
      </c>
      <c r="U333" s="19">
        <f>IFERROR(VLOOKUP(B333,'[8]C1-2017'!$B$1:$Q$475,14,FALSE),0)</f>
        <v>0</v>
      </c>
      <c r="V333" s="19">
        <f>IFERROR(VLOOKUP(A333,'[9]TOTAL M10 par région'!$A$1:$J$375,8,FALSE),0)</f>
        <v>34336.320000000007</v>
      </c>
      <c r="W333" s="19">
        <f>IFERROR(VLOOKUP(A333,'[10]TOTAL M11M12 par région'!$A$1:$J$479,10,FALSE),0)</f>
        <v>63632.935726462107</v>
      </c>
      <c r="X333" s="19">
        <f>IFERROR(VLOOKUP(B333,[11]Feuil1!$A$1:$G$24,7,FALSE),0)</f>
        <v>0</v>
      </c>
      <c r="Y333" s="19"/>
      <c r="Z333" s="19">
        <f>IFERROR(VLOOKUP(A333,'[12]avec LE'!$A$1:$F$22,6,FALSE),0)</f>
        <v>0</v>
      </c>
      <c r="AA333" s="19">
        <f>IFERROR(VLOOKUP(B333,[13]total!$E$20:$F$40,2,FALSE),0)</f>
        <v>0</v>
      </c>
      <c r="AB333" s="19"/>
      <c r="AC333" s="24">
        <f t="shared" si="5"/>
        <v>97969.255726462114</v>
      </c>
    </row>
    <row r="334" spans="1:29" hidden="1" x14ac:dyDescent="0.25">
      <c r="A334" s="2" t="s">
        <v>362</v>
      </c>
      <c r="B334" s="2" t="s">
        <v>363</v>
      </c>
      <c r="C334" s="2" t="s">
        <v>31</v>
      </c>
      <c r="D334" s="2" t="s">
        <v>311</v>
      </c>
      <c r="E334" s="19">
        <f>IFERROR(VLOOKUP(A334,[1]Montants!$A$1:$W$248,21,FALSE),0)</f>
        <v>2281530.6462433222</v>
      </c>
      <c r="F334" s="19">
        <f>IFERROR(VLOOKUP(A334,[2]Feuil1!$A$1:$I$47,8,FALSE),0)</f>
        <v>0</v>
      </c>
      <c r="G334" s="19">
        <f>IFERROR(VLOOKUP(A334,[3]Feuil1!$A$1:$G$47,6,FALSE),0)</f>
        <v>0</v>
      </c>
      <c r="H334" s="19">
        <f>IFERROR(VLOOKUP(B334,[4]Feuil6!$A$23:$B$73,2,FALSE),0)</f>
        <v>0</v>
      </c>
      <c r="I334" s="19">
        <f>IFERROR(VLOOKUP(A334,[5]Feuil1!$A$1:$F$9,5,FALSE),0)</f>
        <v>0</v>
      </c>
      <c r="J334" s="19">
        <f>IFERROR(VLOOKUP(A334,'[6]CRB-ES'!$A$1:$V$382,19,FALSE),0)</f>
        <v>0</v>
      </c>
      <c r="K334" s="19">
        <f>IFERROR(VLOOKUP($A334,[7]Feuil4!$A$23:$L$137,10,FALSE),0)</f>
        <v>0</v>
      </c>
      <c r="L334" s="19">
        <f>IFERROR(VLOOKUP($A334,[7]Feuil4!$A$23:$L$137,9,FALSE),0)</f>
        <v>0</v>
      </c>
      <c r="M334" s="19">
        <f>IFERROR(VLOOKUP($A334,[7]Feuil4!$A$23:$L$137,4,FALSE),0)</f>
        <v>0</v>
      </c>
      <c r="N334" s="19">
        <f>IFERROR(VLOOKUP($A334,[7]Feuil4!$A$23:$L$81,3,FALSE),0)</f>
        <v>0</v>
      </c>
      <c r="O334" s="19">
        <f>IFERROR(VLOOKUP($A334,[7]Feuil4!$A$23:$L$137,2,FALSE),0)</f>
        <v>0</v>
      </c>
      <c r="P334" s="19">
        <f>IFERROR(VLOOKUP($A334,[7]Feuil4!$A$23:$L$81,7,FALSE),0)</f>
        <v>0</v>
      </c>
      <c r="Q334" s="19">
        <f>IFERROR(VLOOKUP($A334,[7]Feuil4!$A$23:$L$137,8,FALSE),0)</f>
        <v>0</v>
      </c>
      <c r="R334" s="19">
        <f>IFERROR(VLOOKUP($A334,[7]Feuil4!$A$23:$L$137,6,FALSE),0)</f>
        <v>0</v>
      </c>
      <c r="S334" s="19">
        <f>IFERROR(VLOOKUP($A334,[7]Feuil4!$A$23:$L$137,5,FALSE),0)</f>
        <v>0</v>
      </c>
      <c r="T334" s="19">
        <v>0</v>
      </c>
      <c r="U334" s="19">
        <f>IFERROR(VLOOKUP(B334,'[8]C1-2017'!$B$1:$Q$475,14,FALSE),0)</f>
        <v>41716.78081329108</v>
      </c>
      <c r="V334" s="19">
        <f>IFERROR(VLOOKUP(A334,'[9]TOTAL M10 par région'!$A$1:$J$375,8,FALSE),0)</f>
        <v>193404.31999999995</v>
      </c>
      <c r="W334" s="19">
        <f>IFERROR(VLOOKUP(A334,'[10]TOTAL M11M12 par région'!$A$1:$J$479,10,FALSE),0)</f>
        <v>233916.61259151375</v>
      </c>
      <c r="X334" s="19">
        <f>IFERROR(VLOOKUP(B334,[11]Feuil1!$A$1:$G$24,7,FALSE),0)</f>
        <v>0</v>
      </c>
      <c r="Y334" s="19"/>
      <c r="Z334" s="19">
        <f>IFERROR(VLOOKUP(A334,'[12]avec LE'!$A$1:$F$22,6,FALSE),0)</f>
        <v>0</v>
      </c>
      <c r="AA334" s="19">
        <f>IFERROR(VLOOKUP(B334,[13]total!$E$20:$F$40,2,FALSE),0)</f>
        <v>0</v>
      </c>
      <c r="AB334" s="19"/>
      <c r="AC334" s="24">
        <f t="shared" si="5"/>
        <v>2750568.3596481271</v>
      </c>
    </row>
    <row r="335" spans="1:29" hidden="1" x14ac:dyDescent="0.25">
      <c r="A335" s="2" t="s">
        <v>360</v>
      </c>
      <c r="B335" s="2" t="s">
        <v>361</v>
      </c>
      <c r="C335" s="2" t="s">
        <v>31</v>
      </c>
      <c r="D335" s="2" t="s">
        <v>311</v>
      </c>
      <c r="E335" s="19">
        <f>IFERROR(VLOOKUP(A335,[1]Montants!$A$1:$W$248,21,FALSE),0)</f>
        <v>356777.54978339159</v>
      </c>
      <c r="F335" s="19">
        <f>IFERROR(VLOOKUP(A335,[2]Feuil1!$A$1:$I$47,8,FALSE),0)</f>
        <v>0</v>
      </c>
      <c r="G335" s="19">
        <f>IFERROR(VLOOKUP(A335,[3]Feuil1!$A$1:$G$47,6,FALSE),0)</f>
        <v>0</v>
      </c>
      <c r="H335" s="19">
        <f>IFERROR(VLOOKUP(B335,[4]Feuil6!$A$23:$B$73,2,FALSE),0)</f>
        <v>0</v>
      </c>
      <c r="I335" s="19">
        <f>IFERROR(VLOOKUP(A335,[5]Feuil1!$A$1:$F$9,5,FALSE),0)</f>
        <v>0</v>
      </c>
      <c r="J335" s="19">
        <f>IFERROR(VLOOKUP(A335,'[6]CRB-ES'!$A$1:$V$382,19,FALSE),0)</f>
        <v>0</v>
      </c>
      <c r="K335" s="19">
        <f>IFERROR(VLOOKUP($A335,[7]Feuil4!$A$23:$L$137,10,FALSE),0)</f>
        <v>0</v>
      </c>
      <c r="L335" s="19">
        <f>IFERROR(VLOOKUP($A335,[7]Feuil4!$A$23:$L$137,9,FALSE),0)</f>
        <v>0</v>
      </c>
      <c r="M335" s="19">
        <f>IFERROR(VLOOKUP($A335,[7]Feuil4!$A$23:$L$137,4,FALSE),0)</f>
        <v>0</v>
      </c>
      <c r="N335" s="19">
        <f>IFERROR(VLOOKUP($A335,[7]Feuil4!$A$23:$L$81,3,FALSE),0)</f>
        <v>0</v>
      </c>
      <c r="O335" s="19">
        <f>IFERROR(VLOOKUP($A335,[7]Feuil4!$A$23:$L$137,2,FALSE),0)</f>
        <v>0</v>
      </c>
      <c r="P335" s="19">
        <f>IFERROR(VLOOKUP($A335,[7]Feuil4!$A$23:$L$81,7,FALSE),0)</f>
        <v>0</v>
      </c>
      <c r="Q335" s="19">
        <f>IFERROR(VLOOKUP($A335,[7]Feuil4!$A$23:$L$137,8,FALSE),0)</f>
        <v>0</v>
      </c>
      <c r="R335" s="19">
        <f>IFERROR(VLOOKUP($A335,[7]Feuil4!$A$23:$L$137,6,FALSE),0)</f>
        <v>0</v>
      </c>
      <c r="S335" s="19">
        <f>IFERROR(VLOOKUP($A335,[7]Feuil4!$A$23:$L$137,5,FALSE),0)</f>
        <v>0</v>
      </c>
      <c r="T335" s="19">
        <v>0</v>
      </c>
      <c r="U335" s="19">
        <f>IFERROR(VLOOKUP(B335,'[8]C1-2017'!$B$1:$Q$475,14,FALSE),0)</f>
        <v>119622.00178302857</v>
      </c>
      <c r="V335" s="19">
        <f>IFERROR(VLOOKUP(A335,'[9]TOTAL M10 par région'!$A$1:$J$375,8,FALSE),0)</f>
        <v>0</v>
      </c>
      <c r="W335" s="19">
        <f>IFERROR(VLOOKUP(A335,'[10]TOTAL M11M12 par région'!$A$1:$J$479,10,FALSE),0)</f>
        <v>83599.206246514106</v>
      </c>
      <c r="X335" s="19">
        <f>IFERROR(VLOOKUP(B335,[11]Feuil1!$A$1:$G$24,7,FALSE),0)</f>
        <v>0</v>
      </c>
      <c r="Y335" s="19"/>
      <c r="Z335" s="19">
        <f>IFERROR(VLOOKUP(A335,'[12]avec LE'!$A$1:$F$22,6,FALSE),0)</f>
        <v>0</v>
      </c>
      <c r="AA335" s="19">
        <f>IFERROR(VLOOKUP(B335,[13]total!$E$20:$F$40,2,FALSE),0)</f>
        <v>0</v>
      </c>
      <c r="AB335" s="19"/>
      <c r="AC335" s="24">
        <f t="shared" si="5"/>
        <v>559998.75781293423</v>
      </c>
    </row>
    <row r="336" spans="1:29" hidden="1" x14ac:dyDescent="0.25">
      <c r="A336" s="2" t="s">
        <v>350</v>
      </c>
      <c r="B336" s="2" t="s">
        <v>351</v>
      </c>
      <c r="C336" s="2" t="s">
        <v>31</v>
      </c>
      <c r="D336" s="2" t="s">
        <v>311</v>
      </c>
      <c r="E336" s="19">
        <f>IFERROR(VLOOKUP(A336,[1]Montants!$A$1:$W$248,21,FALSE),0)</f>
        <v>0</v>
      </c>
      <c r="F336" s="19">
        <f>IFERROR(VLOOKUP(A336,[2]Feuil1!$A$1:$I$47,8,FALSE),0)</f>
        <v>0</v>
      </c>
      <c r="G336" s="19">
        <f>IFERROR(VLOOKUP(A336,[3]Feuil1!$A$1:$G$47,6,FALSE),0)</f>
        <v>0</v>
      </c>
      <c r="H336" s="19">
        <f>IFERROR(VLOOKUP(B336,[4]Feuil6!$A$23:$B$73,2,FALSE),0)</f>
        <v>0</v>
      </c>
      <c r="I336" s="19">
        <f>IFERROR(VLOOKUP(A336,[5]Feuil1!$A$1:$F$9,5,FALSE),0)</f>
        <v>0</v>
      </c>
      <c r="J336" s="19">
        <f>IFERROR(VLOOKUP(A336,'[6]CRB-ES'!$A$1:$V$382,19,FALSE),0)</f>
        <v>0</v>
      </c>
      <c r="K336" s="19">
        <f>IFERROR(VLOOKUP($A336,[7]Feuil4!$A$23:$L$137,10,FALSE),0)</f>
        <v>0</v>
      </c>
      <c r="L336" s="19">
        <f>IFERROR(VLOOKUP($A336,[7]Feuil4!$A$23:$L$137,9,FALSE),0)</f>
        <v>0</v>
      </c>
      <c r="M336" s="19">
        <f>IFERROR(VLOOKUP($A336,[7]Feuil4!$A$23:$L$137,4,FALSE),0)</f>
        <v>0</v>
      </c>
      <c r="N336" s="19">
        <f>IFERROR(VLOOKUP($A336,[7]Feuil4!$A$23:$L$81,3,FALSE),0)</f>
        <v>0</v>
      </c>
      <c r="O336" s="19">
        <f>IFERROR(VLOOKUP($A336,[7]Feuil4!$A$23:$L$137,2,FALSE),0)</f>
        <v>0</v>
      </c>
      <c r="P336" s="19">
        <f>IFERROR(VLOOKUP($A336,[7]Feuil4!$A$23:$L$81,7,FALSE),0)</f>
        <v>0</v>
      </c>
      <c r="Q336" s="19">
        <f>IFERROR(VLOOKUP($A336,[7]Feuil4!$A$23:$L$137,8,FALSE),0)</f>
        <v>0</v>
      </c>
      <c r="R336" s="19">
        <f>IFERROR(VLOOKUP($A336,[7]Feuil4!$A$23:$L$137,6,FALSE),0)</f>
        <v>0</v>
      </c>
      <c r="S336" s="19">
        <f>IFERROR(VLOOKUP($A336,[7]Feuil4!$A$23:$L$137,5,FALSE),0)</f>
        <v>0</v>
      </c>
      <c r="T336" s="19">
        <v>0</v>
      </c>
      <c r="U336" s="19">
        <f>IFERROR(VLOOKUP(B336,'[8]C1-2017'!$B$1:$Q$475,14,FALSE),0)</f>
        <v>124524.24095207811</v>
      </c>
      <c r="V336" s="19">
        <f>IFERROR(VLOOKUP(A336,'[9]TOTAL M10 par région'!$A$1:$J$375,8,FALSE),0)</f>
        <v>42100.449999999983</v>
      </c>
      <c r="W336" s="19">
        <f>IFERROR(VLOOKUP(A336,'[10]TOTAL M11M12 par région'!$A$1:$J$479,10,FALSE),0)</f>
        <v>66606.1267644568</v>
      </c>
      <c r="X336" s="19">
        <f>IFERROR(VLOOKUP(B336,[11]Feuil1!$A$1:$G$24,7,FALSE),0)</f>
        <v>0</v>
      </c>
      <c r="Y336" s="19"/>
      <c r="Z336" s="19">
        <f>IFERROR(VLOOKUP(A336,'[12]avec LE'!$A$1:$F$22,6,FALSE),0)</f>
        <v>0</v>
      </c>
      <c r="AA336" s="19">
        <f>IFERROR(VLOOKUP(B336,[13]total!$E$20:$F$40,2,FALSE),0)</f>
        <v>0</v>
      </c>
      <c r="AB336" s="19"/>
      <c r="AC336" s="24">
        <f t="shared" si="5"/>
        <v>233230.81771653489</v>
      </c>
    </row>
    <row r="337" spans="1:29" hidden="1" x14ac:dyDescent="0.25">
      <c r="A337" s="2" t="s">
        <v>340</v>
      </c>
      <c r="B337" s="2" t="s">
        <v>341</v>
      </c>
      <c r="C337" s="2" t="s">
        <v>31</v>
      </c>
      <c r="D337" s="2" t="s">
        <v>311</v>
      </c>
      <c r="E337" s="19">
        <f>IFERROR(VLOOKUP(A337,[1]Montants!$A$1:$W$248,21,FALSE),0)</f>
        <v>597030.38135241403</v>
      </c>
      <c r="F337" s="19">
        <f>IFERROR(VLOOKUP(A337,[2]Feuil1!$A$1:$I$47,8,FALSE),0)</f>
        <v>0</v>
      </c>
      <c r="G337" s="19">
        <f>IFERROR(VLOOKUP(A337,[3]Feuil1!$A$1:$G$47,6,FALSE),0)</f>
        <v>0</v>
      </c>
      <c r="H337" s="19">
        <f>IFERROR(VLOOKUP(B337,[4]Feuil6!$A$23:$B$73,2,FALSE),0)</f>
        <v>0</v>
      </c>
      <c r="I337" s="19">
        <f>IFERROR(VLOOKUP(A337,[5]Feuil1!$A$1:$F$9,5,FALSE),0)</f>
        <v>0</v>
      </c>
      <c r="J337" s="19">
        <f>IFERROR(VLOOKUP(A337,'[6]CRB-ES'!$A$1:$V$382,19,FALSE),0)</f>
        <v>0</v>
      </c>
      <c r="K337" s="19">
        <f>IFERROR(VLOOKUP($A337,[7]Feuil4!$A$23:$L$137,10,FALSE),0)</f>
        <v>0</v>
      </c>
      <c r="L337" s="19">
        <f>IFERROR(VLOOKUP($A337,[7]Feuil4!$A$23:$L$137,9,FALSE),0)</f>
        <v>0</v>
      </c>
      <c r="M337" s="19">
        <f>IFERROR(VLOOKUP($A337,[7]Feuil4!$A$23:$L$137,4,FALSE),0)</f>
        <v>0</v>
      </c>
      <c r="N337" s="19">
        <f>IFERROR(VLOOKUP($A337,[7]Feuil4!$A$23:$L$81,3,FALSE),0)</f>
        <v>0</v>
      </c>
      <c r="O337" s="19">
        <f>IFERROR(VLOOKUP($A337,[7]Feuil4!$A$23:$L$137,2,FALSE),0)</f>
        <v>0</v>
      </c>
      <c r="P337" s="19">
        <f>IFERROR(VLOOKUP($A337,[7]Feuil4!$A$23:$L$81,7,FALSE),0)</f>
        <v>0</v>
      </c>
      <c r="Q337" s="19">
        <f>IFERROR(VLOOKUP($A337,[7]Feuil4!$A$23:$L$137,8,FALSE),0)</f>
        <v>0</v>
      </c>
      <c r="R337" s="19">
        <f>IFERROR(VLOOKUP($A337,[7]Feuil4!$A$23:$L$137,6,FALSE),0)</f>
        <v>0</v>
      </c>
      <c r="S337" s="19">
        <f>IFERROR(VLOOKUP($A337,[7]Feuil4!$A$23:$L$137,5,FALSE),0)</f>
        <v>0</v>
      </c>
      <c r="T337" s="19">
        <v>0</v>
      </c>
      <c r="U337" s="19">
        <f>IFERROR(VLOOKUP(B337,'[8]C1-2017'!$B$1:$Q$475,14,FALSE),0)</f>
        <v>137811.21850678793</v>
      </c>
      <c r="V337" s="19">
        <f>IFERROR(VLOOKUP(A337,'[9]TOTAL M10 par région'!$A$1:$J$375,8,FALSE),0)</f>
        <v>0</v>
      </c>
      <c r="W337" s="19">
        <f>IFERROR(VLOOKUP(A337,'[10]TOTAL M11M12 par région'!$A$1:$J$479,10,FALSE),0)</f>
        <v>0</v>
      </c>
      <c r="X337" s="19">
        <f>IFERROR(VLOOKUP(B337,[11]Feuil1!$A$1:$G$24,7,FALSE),0)</f>
        <v>0</v>
      </c>
      <c r="Y337" s="19"/>
      <c r="Z337" s="19">
        <f>IFERROR(VLOOKUP(A337,'[12]avec LE'!$A$1:$F$22,6,FALSE),0)</f>
        <v>0</v>
      </c>
      <c r="AA337" s="19">
        <f>IFERROR(VLOOKUP(B337,[13]total!$E$20:$F$40,2,FALSE),0)</f>
        <v>0</v>
      </c>
      <c r="AB337" s="19"/>
      <c r="AC337" s="24">
        <f t="shared" si="5"/>
        <v>734841.59985920193</v>
      </c>
    </row>
    <row r="338" spans="1:29" hidden="1" x14ac:dyDescent="0.25">
      <c r="A338" s="27" t="s">
        <v>376</v>
      </c>
      <c r="B338" s="2" t="s">
        <v>377</v>
      </c>
      <c r="C338" s="2" t="s">
        <v>28</v>
      </c>
      <c r="D338" s="2" t="s">
        <v>311</v>
      </c>
      <c r="E338" s="19">
        <f>IFERROR(VLOOKUP(A338,[1]Montants!$A$1:$W$248,21,FALSE),0)</f>
        <v>0</v>
      </c>
      <c r="F338" s="19">
        <f>IFERROR(VLOOKUP(A338,[2]Feuil1!$A$1:$I$47,8,FALSE),0)</f>
        <v>0</v>
      </c>
      <c r="G338" s="19">
        <f>IFERROR(VLOOKUP(A338,[3]Feuil1!$A$1:$G$47,6,FALSE),0)</f>
        <v>0</v>
      </c>
      <c r="H338" s="19">
        <f>IFERROR(VLOOKUP(B338,[4]Feuil6!$A$23:$B$73,2,FALSE),0)</f>
        <v>0</v>
      </c>
      <c r="I338" s="19">
        <f>IFERROR(VLOOKUP(A338,[5]Feuil1!$A$1:$F$9,5,FALSE),0)</f>
        <v>0</v>
      </c>
      <c r="J338" s="19">
        <f>IFERROR(VLOOKUP(A338,'[6]CRB-ES'!$A$1:$V$382,19,FALSE),0)</f>
        <v>0</v>
      </c>
      <c r="K338" s="19">
        <f>IFERROR(VLOOKUP($A338,[7]Feuil4!$A$23:$L$137,10,FALSE),0)</f>
        <v>0</v>
      </c>
      <c r="L338" s="19">
        <f>IFERROR(VLOOKUP($A338,[7]Feuil4!$A$23:$L$137,9,FALSE),0)</f>
        <v>0</v>
      </c>
      <c r="M338" s="19">
        <f>IFERROR(VLOOKUP($A338,[7]Feuil4!$A$23:$L$137,4,FALSE),0)</f>
        <v>0</v>
      </c>
      <c r="N338" s="19">
        <f>IFERROR(VLOOKUP($A338,[7]Feuil4!$A$23:$L$81,3,FALSE),0)</f>
        <v>0</v>
      </c>
      <c r="O338" s="19">
        <f>IFERROR(VLOOKUP($A338,[7]Feuil4!$A$23:$L$137,2,FALSE),0)</f>
        <v>0</v>
      </c>
      <c r="P338" s="19">
        <f>IFERROR(VLOOKUP($A338,[7]Feuil4!$A$23:$L$81,7,FALSE),0)</f>
        <v>0</v>
      </c>
      <c r="Q338" s="19">
        <f>IFERROR(VLOOKUP($A338,[7]Feuil4!$A$23:$L$137,8,FALSE),0)</f>
        <v>0</v>
      </c>
      <c r="R338" s="19">
        <f>IFERROR(VLOOKUP($A338,[7]Feuil4!$A$23:$L$137,6,FALSE),0)</f>
        <v>0</v>
      </c>
      <c r="S338" s="19">
        <f>IFERROR(VLOOKUP($A338,[7]Feuil4!$A$23:$L$137,5,FALSE),0)</f>
        <v>0</v>
      </c>
      <c r="T338" s="19">
        <v>0</v>
      </c>
      <c r="U338" s="19">
        <f>IFERROR(VLOOKUP(B338,'[8]C1-2017'!$B$1:$Q$475,14,FALSE),0)</f>
        <v>2812.9546412376899</v>
      </c>
      <c r="V338" s="19">
        <f>IFERROR(VLOOKUP(A338,'[9]TOTAL M10 par région'!$A$1:$J$375,8,FALSE),0)</f>
        <v>52377.303000000073</v>
      </c>
      <c r="W338" s="19">
        <f>IFERROR(VLOOKUP(A338,'[10]TOTAL M11M12 par région'!$A$1:$J$479,10,FALSE),0)</f>
        <v>79269.303468688566</v>
      </c>
      <c r="X338" s="19">
        <f>IFERROR(VLOOKUP(B338,[11]Feuil1!$A$1:$G$24,7,FALSE),0)</f>
        <v>0</v>
      </c>
      <c r="Y338" s="19"/>
      <c r="Z338" s="19">
        <f>IFERROR(VLOOKUP(A338,'[12]avec LE'!$A$1:$F$22,6,FALSE),0)</f>
        <v>0</v>
      </c>
      <c r="AA338" s="19">
        <f>IFERROR(VLOOKUP(B338,[13]total!$E$20:$F$40,2,FALSE),0)</f>
        <v>0</v>
      </c>
      <c r="AB338" s="19"/>
      <c r="AC338" s="24">
        <f t="shared" si="5"/>
        <v>134459.56110992632</v>
      </c>
    </row>
    <row r="339" spans="1:29" hidden="1" x14ac:dyDescent="0.25">
      <c r="A339" s="38" t="s">
        <v>1249</v>
      </c>
      <c r="B339" t="s">
        <v>1250</v>
      </c>
      <c r="C339" s="2" t="s">
        <v>85</v>
      </c>
      <c r="D339" s="2" t="s">
        <v>311</v>
      </c>
      <c r="E339" s="19">
        <f>IFERROR(VLOOKUP(A339,[1]Montants!$A$1:$W$248,21,FALSE),0)</f>
        <v>0</v>
      </c>
      <c r="F339" s="19">
        <f>IFERROR(VLOOKUP(A339,[2]Feuil1!$A$1:$I$47,8,FALSE),0)</f>
        <v>0</v>
      </c>
      <c r="G339" s="19">
        <f>IFERROR(VLOOKUP(A339,[3]Feuil1!$A$1:$G$47,6,FALSE),0)</f>
        <v>0</v>
      </c>
      <c r="H339" s="19">
        <f>IFERROR(VLOOKUP(B339,[4]Feuil6!$A$23:$B$73,2,FALSE),0)</f>
        <v>0</v>
      </c>
      <c r="I339" s="19">
        <f>IFERROR(VLOOKUP(A339,[5]Feuil1!$A$1:$F$9,5,FALSE),0)</f>
        <v>0</v>
      </c>
      <c r="J339" s="19">
        <f>IFERROR(VLOOKUP(A339,'[6]CRB-ES'!$A$1:$V$382,19,FALSE),0)</f>
        <v>0</v>
      </c>
      <c r="K339" s="19">
        <f>IFERROR(VLOOKUP($A339,[7]Feuil4!$A$23:$L$137,10,FALSE),0)</f>
        <v>0</v>
      </c>
      <c r="L339" s="19">
        <f>IFERROR(VLOOKUP($A339,[7]Feuil4!$A$23:$L$137,9,FALSE),0)</f>
        <v>0</v>
      </c>
      <c r="M339" s="19">
        <f>IFERROR(VLOOKUP($A339,[7]Feuil4!$A$23:$L$137,4,FALSE),0)</f>
        <v>0</v>
      </c>
      <c r="N339" s="19">
        <f>IFERROR(VLOOKUP($A339,[7]Feuil4!$A$23:$L$81,3,FALSE),0)</f>
        <v>0</v>
      </c>
      <c r="O339" s="19">
        <f>IFERROR(VLOOKUP($A339,[7]Feuil4!$A$23:$L$137,2,FALSE),0)</f>
        <v>0</v>
      </c>
      <c r="P339" s="19">
        <f>IFERROR(VLOOKUP($A339,[7]Feuil4!$A$23:$L$81,7,FALSE),0)</f>
        <v>0</v>
      </c>
      <c r="Q339" s="19">
        <f>IFERROR(VLOOKUP($A339,[7]Feuil4!$A$23:$L$137,8,FALSE),0)</f>
        <v>0</v>
      </c>
      <c r="R339" s="19">
        <f>IFERROR(VLOOKUP($A339,[7]Feuil4!$A$23:$L$137,6,FALSE),0)</f>
        <v>0</v>
      </c>
      <c r="S339" s="19">
        <f>IFERROR(VLOOKUP($A339,[7]Feuil4!$A$23:$L$137,5,FALSE),0)</f>
        <v>0</v>
      </c>
      <c r="T339" s="19">
        <v>0</v>
      </c>
      <c r="U339" s="19">
        <f>IFERROR(VLOOKUP(B339,'[8]C1-2017'!$B$1:$Q$475,14,FALSE),0)</f>
        <v>6010.875</v>
      </c>
      <c r="V339" s="19">
        <f>IFERROR(VLOOKUP(A339,'[9]TOTAL M10 par région'!$A$1:$J$375,8,FALSE),0)</f>
        <v>0</v>
      </c>
      <c r="W339" s="19">
        <f>IFERROR(VLOOKUP(A339,'[10]TOTAL M11M12 par région'!$A$1:$J$479,10,FALSE),0)</f>
        <v>7125.0922064810529</v>
      </c>
      <c r="X339" s="19">
        <f>IFERROR(VLOOKUP(B339,[11]Feuil1!$A$1:$G$24,7,FALSE),0)</f>
        <v>0</v>
      </c>
      <c r="Y339" s="19"/>
      <c r="Z339" s="19">
        <f>IFERROR(VLOOKUP(A339,'[12]avec LE'!$A$1:$F$22,6,FALSE),0)</f>
        <v>0</v>
      </c>
      <c r="AA339" s="19">
        <f>IFERROR(VLOOKUP(B339,[13]total!$E$20:$F$40,2,FALSE),0)</f>
        <v>0</v>
      </c>
      <c r="AB339" s="19"/>
      <c r="AC339" s="24">
        <f t="shared" si="5"/>
        <v>13135.967206481053</v>
      </c>
    </row>
    <row r="340" spans="1:29" hidden="1" x14ac:dyDescent="0.25">
      <c r="A340" s="38" t="s">
        <v>1248</v>
      </c>
      <c r="B340" s="26" t="s">
        <v>1251</v>
      </c>
      <c r="C340" s="2" t="s">
        <v>85</v>
      </c>
      <c r="D340" s="2" t="s">
        <v>311</v>
      </c>
      <c r="E340" s="19">
        <f>IFERROR(VLOOKUP(A340,[1]Montants!$A$1:$W$248,21,FALSE),0)</f>
        <v>0</v>
      </c>
      <c r="F340" s="19">
        <f>IFERROR(VLOOKUP(A340,[2]Feuil1!$A$1:$I$47,8,FALSE),0)</f>
        <v>0</v>
      </c>
      <c r="G340" s="19">
        <f>IFERROR(VLOOKUP(A340,[3]Feuil1!$A$1:$G$47,6,FALSE),0)</f>
        <v>0</v>
      </c>
      <c r="H340" s="19">
        <f>IFERROR(VLOOKUP(B340,[4]Feuil6!$A$23:$B$73,2,FALSE),0)</f>
        <v>0</v>
      </c>
      <c r="I340" s="19">
        <f>IFERROR(VLOOKUP(A340,[5]Feuil1!$A$1:$F$9,5,FALSE),0)</f>
        <v>0</v>
      </c>
      <c r="J340" s="19">
        <f>IFERROR(VLOOKUP(A340,'[6]CRB-ES'!$A$1:$V$382,19,FALSE),0)</f>
        <v>0</v>
      </c>
      <c r="K340" s="19">
        <f>IFERROR(VLOOKUP($A340,[7]Feuil4!$A$23:$L$137,10,FALSE),0)</f>
        <v>0</v>
      </c>
      <c r="L340" s="19">
        <f>IFERROR(VLOOKUP($A340,[7]Feuil4!$A$23:$L$137,9,FALSE),0)</f>
        <v>0</v>
      </c>
      <c r="M340" s="19">
        <f>IFERROR(VLOOKUP($A340,[7]Feuil4!$A$23:$L$137,4,FALSE),0)</f>
        <v>0</v>
      </c>
      <c r="N340" s="19">
        <f>IFERROR(VLOOKUP($A340,[7]Feuil4!$A$23:$L$81,3,FALSE),0)</f>
        <v>0</v>
      </c>
      <c r="O340" s="19">
        <f>IFERROR(VLOOKUP($A340,[7]Feuil4!$A$23:$L$137,2,FALSE),0)</f>
        <v>0</v>
      </c>
      <c r="P340" s="19">
        <f>IFERROR(VLOOKUP($A340,[7]Feuil4!$A$23:$L$81,7,FALSE),0)</f>
        <v>0</v>
      </c>
      <c r="Q340" s="19">
        <f>IFERROR(VLOOKUP($A340,[7]Feuil4!$A$23:$L$137,8,FALSE),0)</f>
        <v>0</v>
      </c>
      <c r="R340" s="19">
        <f>IFERROR(VLOOKUP($A340,[7]Feuil4!$A$23:$L$137,6,FALSE),0)</f>
        <v>0</v>
      </c>
      <c r="S340" s="19">
        <f>IFERROR(VLOOKUP($A340,[7]Feuil4!$A$23:$L$137,5,FALSE),0)</f>
        <v>0</v>
      </c>
      <c r="T340" s="19">
        <v>0</v>
      </c>
      <c r="U340" s="19">
        <f>IFERROR(VLOOKUP(B340,'[8]C1-2017'!$B$1:$Q$475,14,FALSE),0)</f>
        <v>4623.75</v>
      </c>
      <c r="V340" s="19">
        <f>IFERROR(VLOOKUP(A340,'[9]TOTAL M10 par région'!$A$1:$J$375,8,FALSE),0)</f>
        <v>0</v>
      </c>
      <c r="W340" s="19">
        <f>IFERROR(VLOOKUP(A340,'[10]TOTAL M11M12 par région'!$A$1:$J$479,10,FALSE),0)</f>
        <v>0</v>
      </c>
      <c r="X340" s="19">
        <f>IFERROR(VLOOKUP(B340,[11]Feuil1!$A$1:$G$24,7,FALSE),0)</f>
        <v>0</v>
      </c>
      <c r="Y340" s="19"/>
      <c r="Z340" s="19">
        <f>IFERROR(VLOOKUP(A340,'[12]avec LE'!$A$1:$F$22,6,FALSE),0)</f>
        <v>0</v>
      </c>
      <c r="AA340" s="19">
        <f>IFERROR(VLOOKUP(B340,[13]total!$E$20:$F$40,2,FALSE),0)</f>
        <v>0</v>
      </c>
      <c r="AB340" s="19"/>
      <c r="AC340" s="24">
        <f t="shared" si="5"/>
        <v>4623.75</v>
      </c>
    </row>
    <row r="341" spans="1:29" hidden="1" x14ac:dyDescent="0.25">
      <c r="A341" s="2" t="s">
        <v>400</v>
      </c>
      <c r="B341" s="2" t="s">
        <v>401</v>
      </c>
      <c r="C341" s="2" t="s">
        <v>85</v>
      </c>
      <c r="D341" s="2" t="s">
        <v>311</v>
      </c>
      <c r="E341" s="19">
        <f>IFERROR(VLOOKUP(A341,[1]Montants!$A$1:$W$248,21,FALSE),0)</f>
        <v>0</v>
      </c>
      <c r="F341" s="19">
        <f>IFERROR(VLOOKUP(A341,[2]Feuil1!$A$1:$I$47,8,FALSE),0)</f>
        <v>0</v>
      </c>
      <c r="G341" s="19">
        <f>IFERROR(VLOOKUP(A341,[3]Feuil1!$A$1:$G$47,6,FALSE),0)</f>
        <v>0</v>
      </c>
      <c r="H341" s="19">
        <f>IFERROR(VLOOKUP(B341,[4]Feuil6!$A$23:$B$73,2,FALSE),0)</f>
        <v>0</v>
      </c>
      <c r="I341" s="19">
        <f>IFERROR(VLOOKUP(A341,[5]Feuil1!$A$1:$F$9,5,FALSE),0)</f>
        <v>0</v>
      </c>
      <c r="J341" s="19">
        <f>IFERROR(VLOOKUP(A341,'[6]CRB-ES'!$A$1:$V$382,19,FALSE),0)</f>
        <v>0</v>
      </c>
      <c r="K341" s="19">
        <f>IFERROR(VLOOKUP($A341,[7]Feuil4!$A$23:$L$137,10,FALSE),0)</f>
        <v>0</v>
      </c>
      <c r="L341" s="19">
        <f>IFERROR(VLOOKUP($A341,[7]Feuil4!$A$23:$L$137,9,FALSE),0)</f>
        <v>0</v>
      </c>
      <c r="M341" s="19">
        <f>IFERROR(VLOOKUP($A341,[7]Feuil4!$A$23:$L$137,4,FALSE),0)</f>
        <v>0</v>
      </c>
      <c r="N341" s="19">
        <f>IFERROR(VLOOKUP($A341,[7]Feuil4!$A$23:$L$81,3,FALSE),0)</f>
        <v>0</v>
      </c>
      <c r="O341" s="19">
        <f>IFERROR(VLOOKUP($A341,[7]Feuil4!$A$23:$L$137,2,FALSE),0)</f>
        <v>0</v>
      </c>
      <c r="P341" s="19">
        <f>IFERROR(VLOOKUP($A341,[7]Feuil4!$A$23:$L$81,7,FALSE),0)</f>
        <v>0</v>
      </c>
      <c r="Q341" s="19">
        <f>IFERROR(VLOOKUP($A341,[7]Feuil4!$A$23:$L$137,8,FALSE),0)</f>
        <v>0</v>
      </c>
      <c r="R341" s="19">
        <f>IFERROR(VLOOKUP($A341,[7]Feuil4!$A$23:$L$137,6,FALSE),0)</f>
        <v>0</v>
      </c>
      <c r="S341" s="19">
        <f>IFERROR(VLOOKUP($A341,[7]Feuil4!$A$23:$L$137,5,FALSE),0)</f>
        <v>0</v>
      </c>
      <c r="T341" s="19">
        <v>0</v>
      </c>
      <c r="U341" s="19">
        <f>IFERROR(VLOOKUP(B341,'[8]C1-2017'!$B$1:$Q$475,14,FALSE),0)</f>
        <v>0</v>
      </c>
      <c r="V341" s="19">
        <f>IFERROR(VLOOKUP(A341,'[9]TOTAL M10 par région'!$A$1:$J$375,8,FALSE),0)</f>
        <v>6970.8040000000037</v>
      </c>
      <c r="W341" s="19">
        <f>IFERROR(VLOOKUP(A341,'[10]TOTAL M11M12 par région'!$A$1:$J$479,10,FALSE),0)</f>
        <v>8181.7778115631845</v>
      </c>
      <c r="X341" s="19">
        <f>IFERROR(VLOOKUP(B341,[11]Feuil1!$A$1:$G$24,7,FALSE),0)</f>
        <v>0</v>
      </c>
      <c r="Y341" s="19"/>
      <c r="Z341" s="19">
        <f>IFERROR(VLOOKUP(A341,'[12]avec LE'!$A$1:$F$22,6,FALSE),0)</f>
        <v>0</v>
      </c>
      <c r="AA341" s="19">
        <f>IFERROR(VLOOKUP(B341,[13]total!$E$20:$F$40,2,FALSE),0)</f>
        <v>0</v>
      </c>
      <c r="AB341" s="19"/>
      <c r="AC341" s="24">
        <f t="shared" si="5"/>
        <v>15152.581811563188</v>
      </c>
    </row>
    <row r="342" spans="1:29" hidden="1" x14ac:dyDescent="0.25">
      <c r="A342" s="39" t="s">
        <v>1252</v>
      </c>
      <c r="B342" s="2" t="s">
        <v>1323</v>
      </c>
      <c r="C342" s="2" t="s">
        <v>85</v>
      </c>
      <c r="D342" s="2" t="s">
        <v>311</v>
      </c>
      <c r="E342" s="19">
        <f>IFERROR(VLOOKUP(A342,[1]Montants!$A$1:$W$248,21,FALSE),0)</f>
        <v>0</v>
      </c>
      <c r="F342" s="19">
        <f>IFERROR(VLOOKUP(A342,[2]Feuil1!$A$1:$I$47,8,FALSE),0)</f>
        <v>0</v>
      </c>
      <c r="G342" s="19">
        <f>IFERROR(VLOOKUP(A342,[3]Feuil1!$A$1:$G$47,6,FALSE),0)</f>
        <v>0</v>
      </c>
      <c r="H342" s="19">
        <f>IFERROR(VLOOKUP(B342,[4]Feuil6!$A$23:$B$73,2,FALSE),0)</f>
        <v>0</v>
      </c>
      <c r="I342" s="19">
        <f>IFERROR(VLOOKUP(A342,[5]Feuil1!$A$1:$F$9,5,FALSE),0)</f>
        <v>0</v>
      </c>
      <c r="J342" s="19">
        <f>IFERROR(VLOOKUP(A342,'[6]CRB-ES'!$A$1:$V$382,19,FALSE),0)</f>
        <v>0</v>
      </c>
      <c r="K342" s="19">
        <f>IFERROR(VLOOKUP($A342,[7]Feuil4!$A$23:$L$137,10,FALSE),0)</f>
        <v>0</v>
      </c>
      <c r="L342" s="19">
        <f>IFERROR(VLOOKUP($A342,[7]Feuil4!$A$23:$L$137,9,FALSE),0)</f>
        <v>0</v>
      </c>
      <c r="M342" s="19">
        <f>IFERROR(VLOOKUP($A342,[7]Feuil4!$A$23:$L$137,4,FALSE),0)</f>
        <v>0</v>
      </c>
      <c r="N342" s="19">
        <f>IFERROR(VLOOKUP($A342,[7]Feuil4!$A$23:$L$81,3,FALSE),0)</f>
        <v>0</v>
      </c>
      <c r="O342" s="19">
        <f>IFERROR(VLOOKUP($A342,[7]Feuil4!$A$23:$L$137,2,FALSE),0)</f>
        <v>0</v>
      </c>
      <c r="P342" s="19">
        <f>IFERROR(VLOOKUP($A342,[7]Feuil4!$A$23:$L$81,7,FALSE),0)</f>
        <v>0</v>
      </c>
      <c r="Q342" s="19">
        <f>IFERROR(VLOOKUP($A342,[7]Feuil4!$A$23:$L$137,8,FALSE),0)</f>
        <v>0</v>
      </c>
      <c r="R342" s="19">
        <f>IFERROR(VLOOKUP($A342,[7]Feuil4!$A$23:$L$137,6,FALSE),0)</f>
        <v>0</v>
      </c>
      <c r="S342" s="19">
        <f>IFERROR(VLOOKUP($A342,[7]Feuil4!$A$23:$L$137,5,FALSE),0)</f>
        <v>0</v>
      </c>
      <c r="T342" s="19">
        <v>0</v>
      </c>
      <c r="U342" s="19">
        <f>IFERROR(VLOOKUP(B342,'[8]C1-2017'!$B$1:$Q$475,14,FALSE),0)</f>
        <v>1849.5</v>
      </c>
      <c r="V342" s="19">
        <f>IFERROR(VLOOKUP(A342,'[9]TOTAL M10 par région'!$A$1:$J$375,8,FALSE),0)</f>
        <v>0</v>
      </c>
      <c r="W342" s="19">
        <f>IFERROR(VLOOKUP(A342,'[10]TOTAL M11M12 par région'!$A$1:$J$479,10,FALSE),0)</f>
        <v>0</v>
      </c>
      <c r="X342" s="19">
        <f>IFERROR(VLOOKUP(B342,[11]Feuil1!$A$1:$G$24,7,FALSE),0)</f>
        <v>0</v>
      </c>
      <c r="Y342" s="19"/>
      <c r="Z342" s="19">
        <f>IFERROR(VLOOKUP(A342,'[12]avec LE'!$A$1:$F$22,6,FALSE),0)</f>
        <v>0</v>
      </c>
      <c r="AA342" s="19">
        <f>IFERROR(VLOOKUP(B342,[13]total!$E$20:$F$40,2,FALSE),0)</f>
        <v>0</v>
      </c>
      <c r="AB342" s="19"/>
      <c r="AC342" s="24">
        <f t="shared" si="5"/>
        <v>1849.5</v>
      </c>
    </row>
    <row r="343" spans="1:29" hidden="1" x14ac:dyDescent="0.25">
      <c r="A343" s="27" t="s">
        <v>1106</v>
      </c>
      <c r="B343" s="2" t="s">
        <v>1147</v>
      </c>
      <c r="C343" s="2" t="s">
        <v>85</v>
      </c>
      <c r="D343" s="2" t="s">
        <v>311</v>
      </c>
      <c r="E343" s="19">
        <f>IFERROR(VLOOKUP(A343,[1]Montants!$A$1:$W$248,21,FALSE),0)</f>
        <v>0</v>
      </c>
      <c r="F343" s="19">
        <f>IFERROR(VLOOKUP(A343,[2]Feuil1!$A$1:$I$47,8,FALSE),0)</f>
        <v>0</v>
      </c>
      <c r="G343" s="19">
        <f>IFERROR(VLOOKUP(A343,[3]Feuil1!$A$1:$G$47,6,FALSE),0)</f>
        <v>0</v>
      </c>
      <c r="H343" s="19">
        <f>IFERROR(VLOOKUP(B343,[4]Feuil6!$A$23:$B$73,2,FALSE),0)</f>
        <v>0</v>
      </c>
      <c r="I343" s="19">
        <f>IFERROR(VLOOKUP(A343,[5]Feuil1!$A$1:$F$9,5,FALSE),0)</f>
        <v>0</v>
      </c>
      <c r="J343" s="19">
        <f>IFERROR(VLOOKUP(A343,'[6]CRB-ES'!$A$1:$V$382,19,FALSE),0)</f>
        <v>0</v>
      </c>
      <c r="K343" s="19">
        <f>IFERROR(VLOOKUP($A343,[7]Feuil4!$A$23:$L$137,10,FALSE),0)</f>
        <v>0</v>
      </c>
      <c r="L343" s="19">
        <f>IFERROR(VLOOKUP($A343,[7]Feuil4!$A$23:$L$137,9,FALSE),0)</f>
        <v>0</v>
      </c>
      <c r="M343" s="19">
        <f>IFERROR(VLOOKUP($A343,[7]Feuil4!$A$23:$L$137,4,FALSE),0)</f>
        <v>0</v>
      </c>
      <c r="N343" s="19">
        <f>IFERROR(VLOOKUP($A343,[7]Feuil4!$A$23:$L$81,3,FALSE),0)</f>
        <v>0</v>
      </c>
      <c r="O343" s="19">
        <f>IFERROR(VLOOKUP($A343,[7]Feuil4!$A$23:$L$137,2,FALSE),0)</f>
        <v>0</v>
      </c>
      <c r="P343" s="19">
        <f>IFERROR(VLOOKUP($A343,[7]Feuil4!$A$23:$L$81,7,FALSE),0)</f>
        <v>0</v>
      </c>
      <c r="Q343" s="19">
        <f>IFERROR(VLOOKUP($A343,[7]Feuil4!$A$23:$L$137,8,FALSE),0)</f>
        <v>0</v>
      </c>
      <c r="R343" s="19">
        <f>IFERROR(VLOOKUP($A343,[7]Feuil4!$A$23:$L$137,6,FALSE),0)</f>
        <v>0</v>
      </c>
      <c r="S343" s="19">
        <f>IFERROR(VLOOKUP($A343,[7]Feuil4!$A$23:$L$137,5,FALSE),0)</f>
        <v>0</v>
      </c>
      <c r="T343" s="19">
        <v>0</v>
      </c>
      <c r="U343" s="19">
        <f>IFERROR(VLOOKUP(B343,'[8]C1-2017'!$B$1:$Q$475,14,FALSE),0)</f>
        <v>462.375</v>
      </c>
      <c r="V343" s="19">
        <f>IFERROR(VLOOKUP(A343,'[9]TOTAL M10 par région'!$A$1:$J$375,8,FALSE),0)</f>
        <v>0</v>
      </c>
      <c r="W343" s="19">
        <f>IFERROR(VLOOKUP(A343,'[10]TOTAL M11M12 par région'!$A$1:$J$479,10,FALSE),0)</f>
        <v>0</v>
      </c>
      <c r="X343" s="19">
        <f>IFERROR(VLOOKUP(B343,[11]Feuil1!$A$1:$G$24,7,FALSE),0)</f>
        <v>0</v>
      </c>
      <c r="Y343" s="19"/>
      <c r="Z343" s="19">
        <f>IFERROR(VLOOKUP(A343,'[12]avec LE'!$A$1:$F$22,6,FALSE),0)</f>
        <v>0</v>
      </c>
      <c r="AA343" s="19">
        <f>IFERROR(VLOOKUP(B343,[13]total!$E$20:$F$40,2,FALSE),0)</f>
        <v>0</v>
      </c>
      <c r="AB343" s="19"/>
      <c r="AC343" s="24">
        <f t="shared" si="5"/>
        <v>462.375</v>
      </c>
    </row>
    <row r="344" spans="1:29" hidden="1" x14ac:dyDescent="0.25">
      <c r="A344" s="31" t="s">
        <v>1056</v>
      </c>
      <c r="B344" s="28" t="s">
        <v>1057</v>
      </c>
      <c r="C344" s="2" t="s">
        <v>57</v>
      </c>
      <c r="D344" s="2" t="s">
        <v>311</v>
      </c>
      <c r="E344" s="19">
        <f>IFERROR(VLOOKUP(A344,[1]Montants!$A$1:$W$248,21,FALSE),0)</f>
        <v>0</v>
      </c>
      <c r="F344" s="19">
        <f>IFERROR(VLOOKUP(A344,[2]Feuil1!$A$1:$I$47,8,FALSE),0)</f>
        <v>0</v>
      </c>
      <c r="G344" s="19">
        <f>IFERROR(VLOOKUP(A344,[3]Feuil1!$A$1:$G$47,6,FALSE),0)</f>
        <v>0</v>
      </c>
      <c r="H344" s="19">
        <f>IFERROR(VLOOKUP(B344,[4]Feuil6!$A$23:$B$73,2,FALSE),0)</f>
        <v>0</v>
      </c>
      <c r="I344" s="19">
        <f>IFERROR(VLOOKUP(A344,[5]Feuil1!$A$1:$F$9,5,FALSE),0)</f>
        <v>0</v>
      </c>
      <c r="J344" s="19">
        <f>IFERROR(VLOOKUP(A344,'[6]CRB-ES'!$A$1:$V$382,19,FALSE),0)</f>
        <v>0</v>
      </c>
      <c r="K344" s="19">
        <f>IFERROR(VLOOKUP($A344,[7]Feuil4!$A$23:$L$137,10,FALSE),0)</f>
        <v>0</v>
      </c>
      <c r="L344" s="19">
        <f>IFERROR(VLOOKUP($A344,[7]Feuil4!$A$23:$L$137,9,FALSE),0)</f>
        <v>0</v>
      </c>
      <c r="M344" s="19">
        <f>IFERROR(VLOOKUP($A344,[7]Feuil4!$A$23:$L$137,4,FALSE),0)</f>
        <v>0</v>
      </c>
      <c r="N344" s="19">
        <f>IFERROR(VLOOKUP($A344,[7]Feuil4!$A$23:$L$81,3,FALSE),0)</f>
        <v>0</v>
      </c>
      <c r="O344" s="19">
        <f>IFERROR(VLOOKUP($A344,[7]Feuil4!$A$23:$L$137,2,FALSE),0)</f>
        <v>0</v>
      </c>
      <c r="P344" s="19">
        <f>IFERROR(VLOOKUP($A344,[7]Feuil4!$A$23:$L$81,7,FALSE),0)</f>
        <v>0</v>
      </c>
      <c r="Q344" s="19">
        <f>IFERROR(VLOOKUP($A344,[7]Feuil4!$A$23:$L$137,8,FALSE),0)</f>
        <v>0</v>
      </c>
      <c r="R344" s="19">
        <f>IFERROR(VLOOKUP($A344,[7]Feuil4!$A$23:$L$137,6,FALSE),0)</f>
        <v>0</v>
      </c>
      <c r="S344" s="19">
        <f>IFERROR(VLOOKUP($A344,[7]Feuil4!$A$23:$L$137,5,FALSE),0)</f>
        <v>0</v>
      </c>
      <c r="T344" s="19">
        <v>0</v>
      </c>
      <c r="U344" s="19">
        <f>IFERROR(VLOOKUP(B344,'[8]C1-2017'!$B$1:$Q$475,14,FALSE),0)</f>
        <v>18800.074802566189</v>
      </c>
      <c r="V344" s="19">
        <f>IFERROR(VLOOKUP(A344,'[9]TOTAL M10 par région'!$A$1:$J$375,8,FALSE),0)</f>
        <v>108906.48199999996</v>
      </c>
      <c r="W344" s="19">
        <f>IFERROR(VLOOKUP(A344,'[10]TOTAL M11M12 par région'!$A$1:$J$479,10,FALSE),0)</f>
        <v>193839.65276436074</v>
      </c>
      <c r="X344" s="19">
        <f>IFERROR(VLOOKUP(B344,[11]Feuil1!$A$1:$G$24,7,FALSE),0)</f>
        <v>0</v>
      </c>
      <c r="Y344" s="19"/>
      <c r="Z344" s="19">
        <f>IFERROR(VLOOKUP(A344,'[12]avec LE'!$A$1:$F$22,6,FALSE),0)</f>
        <v>0</v>
      </c>
      <c r="AA344" s="19">
        <f>IFERROR(VLOOKUP(B344,[13]total!$E$20:$F$40,2,FALSE),0)</f>
        <v>0</v>
      </c>
      <c r="AB344" s="19"/>
      <c r="AC344" s="24">
        <f t="shared" si="5"/>
        <v>321546.20956692687</v>
      </c>
    </row>
    <row r="345" spans="1:29" hidden="1" x14ac:dyDescent="0.25">
      <c r="A345" s="27" t="s">
        <v>863</v>
      </c>
      <c r="B345" s="2" t="s">
        <v>1322</v>
      </c>
      <c r="C345" s="28" t="s">
        <v>28</v>
      </c>
      <c r="D345" s="2" t="s">
        <v>311</v>
      </c>
      <c r="E345" s="19">
        <f>IFERROR(VLOOKUP(A345,[1]Montants!$A$1:$W$248,21,FALSE),0)</f>
        <v>0</v>
      </c>
      <c r="F345" s="19">
        <f>IFERROR(VLOOKUP(A345,[2]Feuil1!$A$1:$I$47,8,FALSE),0)</f>
        <v>0</v>
      </c>
      <c r="G345" s="19">
        <f>IFERROR(VLOOKUP(A345,[3]Feuil1!$A$1:$G$47,6,FALSE),0)</f>
        <v>0</v>
      </c>
      <c r="H345" s="19">
        <f>IFERROR(VLOOKUP(B345,[4]Feuil6!$A$23:$B$73,2,FALSE),0)</f>
        <v>0</v>
      </c>
      <c r="I345" s="19">
        <f>IFERROR(VLOOKUP(A345,[5]Feuil1!$A$1:$F$9,5,FALSE),0)</f>
        <v>0</v>
      </c>
      <c r="J345" s="19">
        <f>IFERROR(VLOOKUP(A345,'[6]CRB-ES'!$A$1:$V$382,19,FALSE),0)</f>
        <v>0</v>
      </c>
      <c r="K345" s="19">
        <f>IFERROR(VLOOKUP($A345,[7]Feuil4!$A$23:$L$137,10,FALSE),0)</f>
        <v>0</v>
      </c>
      <c r="L345" s="19">
        <f>IFERROR(VLOOKUP($A345,[7]Feuil4!$A$23:$L$137,9,FALSE),0)</f>
        <v>0</v>
      </c>
      <c r="M345" s="19">
        <f>IFERROR(VLOOKUP($A345,[7]Feuil4!$A$23:$L$137,4,FALSE),0)</f>
        <v>0</v>
      </c>
      <c r="N345" s="19">
        <f>IFERROR(VLOOKUP($A345,[7]Feuil4!$A$23:$L$81,3,FALSE),0)</f>
        <v>0</v>
      </c>
      <c r="O345" s="19">
        <f>IFERROR(VLOOKUP($A345,[7]Feuil4!$A$23:$L$137,2,FALSE),0)</f>
        <v>0</v>
      </c>
      <c r="P345" s="19">
        <f>IFERROR(VLOOKUP($A345,[7]Feuil4!$A$23:$L$81,7,FALSE),0)</f>
        <v>0</v>
      </c>
      <c r="Q345" s="19">
        <f>IFERROR(VLOOKUP($A345,[7]Feuil4!$A$23:$L$137,8,FALSE),0)</f>
        <v>0</v>
      </c>
      <c r="R345" s="19">
        <f>IFERROR(VLOOKUP($A345,[7]Feuil4!$A$23:$L$137,6,FALSE),0)</f>
        <v>0</v>
      </c>
      <c r="S345" s="19">
        <f>IFERROR(VLOOKUP($A345,[7]Feuil4!$A$23:$L$137,5,FALSE),0)</f>
        <v>0</v>
      </c>
      <c r="T345" s="19">
        <v>0</v>
      </c>
      <c r="U345" s="19">
        <f>IFERROR(VLOOKUP(B345,'[8]C1-2017'!$B$1:$Q$475,14,FALSE),0)</f>
        <v>1387.125</v>
      </c>
      <c r="V345" s="19">
        <f>IFERROR(VLOOKUP(A345,'[9]TOTAL M10 par région'!$A$1:$J$375,8,FALSE),0)</f>
        <v>25315.695</v>
      </c>
      <c r="W345" s="19">
        <f>IFERROR(VLOOKUP(A345,'[10]TOTAL M11M12 par région'!$A$1:$J$479,10,FALSE),0)</f>
        <v>30875.505668281385</v>
      </c>
      <c r="X345" s="19">
        <f>IFERROR(VLOOKUP(B345,[11]Feuil1!$A$1:$G$24,7,FALSE),0)</f>
        <v>0</v>
      </c>
      <c r="Y345" s="19"/>
      <c r="Z345" s="19">
        <f>IFERROR(VLOOKUP(A345,'[12]avec LE'!$A$1:$F$22,6,FALSE),0)</f>
        <v>0</v>
      </c>
      <c r="AA345" s="19">
        <f>IFERROR(VLOOKUP(B345,[13]total!$E$20:$F$40,2,FALSE),0)</f>
        <v>0</v>
      </c>
      <c r="AB345" s="19"/>
      <c r="AC345" s="24">
        <f t="shared" si="5"/>
        <v>57578.325668281381</v>
      </c>
    </row>
    <row r="346" spans="1:29" hidden="1" x14ac:dyDescent="0.25">
      <c r="A346" s="27" t="s">
        <v>396</v>
      </c>
      <c r="B346" s="2" t="s">
        <v>397</v>
      </c>
      <c r="C346" s="2" t="s">
        <v>28</v>
      </c>
      <c r="D346" s="2" t="s">
        <v>311</v>
      </c>
      <c r="E346" s="19">
        <f>IFERROR(VLOOKUP(A346,[1]Montants!$A$1:$W$248,21,FALSE),0)</f>
        <v>9977192.5773324352</v>
      </c>
      <c r="F346" s="19">
        <f>IFERROR(VLOOKUP(A346,[2]Feuil1!$A$1:$I$47,8,FALSE),0)</f>
        <v>579256.19054531364</v>
      </c>
      <c r="G346" s="19">
        <f>IFERROR(VLOOKUP(A346,[3]Feuil1!$A$1:$G$47,6,FALSE),0)</f>
        <v>144814.04763632841</v>
      </c>
      <c r="H346" s="19">
        <f>IFERROR(VLOOKUP(B346,[4]Feuil6!$A$23:$B$73,2,FALSE),0)</f>
        <v>513600</v>
      </c>
      <c r="I346" s="19">
        <f>IFERROR(VLOOKUP(A346,[5]Feuil1!$A$1:$F$9,5,FALSE),0)</f>
        <v>0</v>
      </c>
      <c r="J346" s="19">
        <f>IFERROR(VLOOKUP(A346,'[6]CRB-ES'!$A$1:$V$382,19,FALSE),0)</f>
        <v>240354.16349643495</v>
      </c>
      <c r="K346" s="19">
        <f>IFERROR(VLOOKUP($A346,[7]Feuil4!$A$23:$L$137,10,FALSE),0)</f>
        <v>0</v>
      </c>
      <c r="L346" s="19">
        <f>IFERROR(VLOOKUP($A346,[7]Feuil4!$A$23:$L$137,9,FALSE),0)</f>
        <v>0</v>
      </c>
      <c r="M346" s="19">
        <f>IFERROR(VLOOKUP($A346,[7]Feuil4!$A$23:$L$137,4,FALSE),0)</f>
        <v>0</v>
      </c>
      <c r="N346" s="19">
        <f>IFERROR(VLOOKUP($A346,[7]Feuil4!$A$23:$L$81,3,FALSE),0)</f>
        <v>0</v>
      </c>
      <c r="O346" s="19">
        <f>IFERROR(VLOOKUP($A346,[7]Feuil4!$A$23:$L$137,2,FALSE),0)</f>
        <v>0</v>
      </c>
      <c r="P346" s="19">
        <f>IFERROR(VLOOKUP($A346,[7]Feuil4!$A$23:$L$81,7,FALSE),0)</f>
        <v>0</v>
      </c>
      <c r="Q346" s="19">
        <f>IFERROR(VLOOKUP($A346,[7]Feuil4!$A$23:$L$137,8,FALSE),0)</f>
        <v>0</v>
      </c>
      <c r="R346" s="19">
        <f>IFERROR(VLOOKUP($A346,[7]Feuil4!$A$23:$L$137,6,FALSE),0)</f>
        <v>0</v>
      </c>
      <c r="S346" s="19">
        <f>IFERROR(VLOOKUP($A346,[7]Feuil4!$A$23:$L$137,5,FALSE),0)</f>
        <v>0</v>
      </c>
      <c r="T346" s="19">
        <v>0</v>
      </c>
      <c r="U346" s="19">
        <f>IFERROR(VLOOKUP(B346,'[8]C1-2017'!$B$1:$Q$475,14,FALSE),0)</f>
        <v>1052110.4323240865</v>
      </c>
      <c r="V346" s="19">
        <f>IFERROR(VLOOKUP(A346,'[9]TOTAL M10 par région'!$A$1:$J$375,8,FALSE),0)</f>
        <v>198648.29999999958</v>
      </c>
      <c r="W346" s="19">
        <f>IFERROR(VLOOKUP(A346,'[10]TOTAL M11M12 par région'!$A$1:$J$479,10,FALSE),0)</f>
        <v>442468.94183569861</v>
      </c>
      <c r="X346" s="19">
        <f>IFERROR(VLOOKUP(B346,[11]Feuil1!$A$1:$G$24,7,FALSE),0)</f>
        <v>0</v>
      </c>
      <c r="Y346" s="19"/>
      <c r="Z346" s="19">
        <f>IFERROR(VLOOKUP(A346,'[12]avec LE'!$A$1:$F$22,6,FALSE),0)</f>
        <v>0</v>
      </c>
      <c r="AA346" s="19">
        <f>IFERROR(VLOOKUP(B346,[13]total!$E$20:$F$40,2,FALSE),0)</f>
        <v>0</v>
      </c>
      <c r="AB346" s="19"/>
      <c r="AC346" s="24">
        <f t="shared" si="5"/>
        <v>13148444.653170295</v>
      </c>
    </row>
    <row r="347" spans="1:29" hidden="1" x14ac:dyDescent="0.25">
      <c r="A347" s="2" t="s">
        <v>314</v>
      </c>
      <c r="B347" s="2" t="s">
        <v>315</v>
      </c>
      <c r="C347" s="2" t="s">
        <v>28</v>
      </c>
      <c r="D347" s="2" t="s">
        <v>311</v>
      </c>
      <c r="E347" s="19">
        <f>IFERROR(VLOOKUP(A347,[1]Montants!$A$1:$W$248,21,FALSE),0)</f>
        <v>4217322.6505354224</v>
      </c>
      <c r="F347" s="19">
        <f>IFERROR(VLOOKUP(A347,[2]Feuil1!$A$1:$I$47,8,FALSE),0)</f>
        <v>0</v>
      </c>
      <c r="G347" s="19">
        <f>IFERROR(VLOOKUP(A347,[3]Feuil1!$A$1:$G$47,6,FALSE),0)</f>
        <v>0</v>
      </c>
      <c r="H347" s="19">
        <f>IFERROR(VLOOKUP(B347,[4]Feuil6!$A$23:$B$73,2,FALSE),0)</f>
        <v>0</v>
      </c>
      <c r="I347" s="19">
        <f>IFERROR(VLOOKUP(A347,[5]Feuil1!$A$1:$F$9,5,FALSE),0)</f>
        <v>0</v>
      </c>
      <c r="J347" s="19">
        <f>IFERROR(VLOOKUP(A347,'[6]CRB-ES'!$A$1:$V$382,19,FALSE),0)</f>
        <v>170765.95816083511</v>
      </c>
      <c r="K347" s="19">
        <f>IFERROR(VLOOKUP($A347,[7]Feuil4!$A$23:$L$137,10,FALSE),0)</f>
        <v>0</v>
      </c>
      <c r="L347" s="19">
        <f>IFERROR(VLOOKUP($A347,[7]Feuil4!$A$23:$L$137,9,FALSE),0)</f>
        <v>0</v>
      </c>
      <c r="M347" s="19">
        <f>IFERROR(VLOOKUP($A347,[7]Feuil4!$A$23:$L$137,4,FALSE),0)</f>
        <v>46200</v>
      </c>
      <c r="N347" s="19">
        <f>IFERROR(VLOOKUP($A347,[7]Feuil4!$A$23:$L$81,3,FALSE),0)</f>
        <v>0</v>
      </c>
      <c r="O347" s="19">
        <f>IFERROR(VLOOKUP($A347,[7]Feuil4!$A$23:$L$137,2,FALSE),0)</f>
        <v>0</v>
      </c>
      <c r="P347" s="19">
        <f>IFERROR(VLOOKUP($A347,[7]Feuil4!$A$23:$L$81,7,FALSE),0)</f>
        <v>0</v>
      </c>
      <c r="Q347" s="19">
        <f>IFERROR(VLOOKUP($A347,[7]Feuil4!$A$23:$L$137,8,FALSE),0)</f>
        <v>0</v>
      </c>
      <c r="R347" s="19">
        <f>IFERROR(VLOOKUP($A347,[7]Feuil4!$A$23:$L$137,6,FALSE),0)</f>
        <v>0</v>
      </c>
      <c r="S347" s="19">
        <f>IFERROR(VLOOKUP($A347,[7]Feuil4!$A$23:$L$137,5,FALSE),0)</f>
        <v>0</v>
      </c>
      <c r="T347" s="19">
        <v>0</v>
      </c>
      <c r="U347" s="19">
        <f>IFERROR(VLOOKUP(B347,'[8]C1-2017'!$B$1:$Q$475,14,FALSE),0)</f>
        <v>257742.51277961384</v>
      </c>
      <c r="V347" s="19">
        <f>IFERROR(VLOOKUP(A347,'[9]TOTAL M10 par région'!$A$1:$J$375,8,FALSE),0)</f>
        <v>0</v>
      </c>
      <c r="W347" s="19">
        <f>IFERROR(VLOOKUP(A347,'[10]TOTAL M11M12 par région'!$A$1:$J$479,10,FALSE),0)</f>
        <v>9799.3622535204468</v>
      </c>
      <c r="X347" s="19">
        <f>IFERROR(VLOOKUP(B347,[11]Feuil1!$A$1:$G$24,7,FALSE),0)</f>
        <v>0</v>
      </c>
      <c r="Y347" s="19"/>
      <c r="Z347" s="19">
        <f>IFERROR(VLOOKUP(A347,'[12]avec LE'!$A$1:$F$22,6,FALSE),0)</f>
        <v>0</v>
      </c>
      <c r="AA347" s="19">
        <f>IFERROR(VLOOKUP(B347,[13]total!$E$20:$F$40,2,FALSE),0)</f>
        <v>0</v>
      </c>
      <c r="AB347" s="19"/>
      <c r="AC347" s="24">
        <f t="shared" si="5"/>
        <v>4701830.4837293923</v>
      </c>
    </row>
    <row r="348" spans="1:29" hidden="1" x14ac:dyDescent="0.25">
      <c r="A348" s="27" t="s">
        <v>864</v>
      </c>
      <c r="B348" s="2" t="s">
        <v>1058</v>
      </c>
      <c r="C348" s="2" t="s">
        <v>28</v>
      </c>
      <c r="D348" s="2" t="s">
        <v>311</v>
      </c>
      <c r="E348" s="19">
        <f>IFERROR(VLOOKUP(A348,[1]Montants!$A$1:$W$248,21,FALSE),0)</f>
        <v>0</v>
      </c>
      <c r="F348" s="19">
        <f>IFERROR(VLOOKUP(A348,[2]Feuil1!$A$1:$I$47,8,FALSE),0)</f>
        <v>0</v>
      </c>
      <c r="G348" s="19">
        <f>IFERROR(VLOOKUP(A348,[3]Feuil1!$A$1:$G$47,6,FALSE),0)</f>
        <v>0</v>
      </c>
      <c r="H348" s="19">
        <f>IFERROR(VLOOKUP(B348,[4]Feuil6!$A$23:$B$73,2,FALSE),0)</f>
        <v>0</v>
      </c>
      <c r="I348" s="19">
        <f>IFERROR(VLOOKUP(A348,[5]Feuil1!$A$1:$F$9,5,FALSE),0)</f>
        <v>0</v>
      </c>
      <c r="J348" s="19">
        <f>IFERROR(VLOOKUP(A348,'[6]CRB-ES'!$A$1:$V$382,19,FALSE),0)</f>
        <v>0</v>
      </c>
      <c r="K348" s="19">
        <f>IFERROR(VLOOKUP($A348,[7]Feuil4!$A$23:$L$137,10,FALSE),0)</f>
        <v>0</v>
      </c>
      <c r="L348" s="19">
        <f>IFERROR(VLOOKUP($A348,[7]Feuil4!$A$23:$L$137,9,FALSE),0)</f>
        <v>0</v>
      </c>
      <c r="M348" s="19">
        <f>IFERROR(VLOOKUP($A348,[7]Feuil4!$A$23:$L$137,4,FALSE),0)</f>
        <v>0</v>
      </c>
      <c r="N348" s="19">
        <f>IFERROR(VLOOKUP($A348,[7]Feuil4!$A$23:$L$81,3,FALSE),0)</f>
        <v>0</v>
      </c>
      <c r="O348" s="19">
        <f>IFERROR(VLOOKUP($A348,[7]Feuil4!$A$23:$L$137,2,FALSE),0)</f>
        <v>0</v>
      </c>
      <c r="P348" s="19">
        <f>IFERROR(VLOOKUP($A348,[7]Feuil4!$A$23:$L$81,7,FALSE),0)</f>
        <v>0</v>
      </c>
      <c r="Q348" s="19">
        <f>IFERROR(VLOOKUP($A348,[7]Feuil4!$A$23:$L$137,8,FALSE),0)</f>
        <v>0</v>
      </c>
      <c r="R348" s="19">
        <f>IFERROR(VLOOKUP($A348,[7]Feuil4!$A$23:$L$137,6,FALSE),0)</f>
        <v>0</v>
      </c>
      <c r="S348" s="19">
        <f>IFERROR(VLOOKUP($A348,[7]Feuil4!$A$23:$L$137,5,FALSE),0)</f>
        <v>0</v>
      </c>
      <c r="T348" s="19">
        <v>0</v>
      </c>
      <c r="U348" s="19">
        <f>IFERROR(VLOOKUP(B348,'[8]C1-2017'!$B$1:$Q$475,14,FALSE),0)</f>
        <v>6010.875</v>
      </c>
      <c r="V348" s="19">
        <f>IFERROR(VLOOKUP(A348,'[9]TOTAL M10 par région'!$A$1:$J$375,8,FALSE),0)</f>
        <v>3928.3199999999924</v>
      </c>
      <c r="W348" s="19">
        <f>IFERROR(VLOOKUP(A348,'[10]TOTAL M11M12 par région'!$A$1:$J$479,10,FALSE),0)</f>
        <v>6412.6417527111789</v>
      </c>
      <c r="X348" s="19">
        <f>IFERROR(VLOOKUP(B348,[11]Feuil1!$A$1:$G$24,7,FALSE),0)</f>
        <v>0</v>
      </c>
      <c r="Y348" s="19"/>
      <c r="Z348" s="19">
        <f>IFERROR(VLOOKUP(A348,'[12]avec LE'!$A$1:$F$22,6,FALSE),0)</f>
        <v>0</v>
      </c>
      <c r="AA348" s="19">
        <f>IFERROR(VLOOKUP(B348,[13]total!$E$20:$F$40,2,FALSE),0)</f>
        <v>0</v>
      </c>
      <c r="AB348" s="19"/>
      <c r="AC348" s="24">
        <f t="shared" si="5"/>
        <v>16351.836752711171</v>
      </c>
    </row>
    <row r="349" spans="1:29" hidden="1" x14ac:dyDescent="0.25">
      <c r="A349" s="2" t="s">
        <v>366</v>
      </c>
      <c r="B349" s="2" t="s">
        <v>367</v>
      </c>
      <c r="C349" s="2" t="s">
        <v>31</v>
      </c>
      <c r="D349" s="2" t="s">
        <v>311</v>
      </c>
      <c r="E349" s="19">
        <f>IFERROR(VLOOKUP(A349,[1]Montants!$A$1:$W$248,21,FALSE),0)</f>
        <v>0</v>
      </c>
      <c r="F349" s="19">
        <f>IFERROR(VLOOKUP(A349,[2]Feuil1!$A$1:$I$47,8,FALSE),0)</f>
        <v>0</v>
      </c>
      <c r="G349" s="19">
        <f>IFERROR(VLOOKUP(A349,[3]Feuil1!$A$1:$G$47,6,FALSE),0)</f>
        <v>0</v>
      </c>
      <c r="H349" s="19">
        <f>IFERROR(VLOOKUP(B349,[4]Feuil6!$A$23:$B$73,2,FALSE),0)</f>
        <v>0</v>
      </c>
      <c r="I349" s="19">
        <f>IFERROR(VLOOKUP(A349,[5]Feuil1!$A$1:$F$9,5,FALSE),0)</f>
        <v>0</v>
      </c>
      <c r="J349" s="19">
        <f>IFERROR(VLOOKUP(A349,'[6]CRB-ES'!$A$1:$V$382,19,FALSE),0)</f>
        <v>0</v>
      </c>
      <c r="K349" s="19">
        <f>IFERROR(VLOOKUP($A349,[7]Feuil4!$A$23:$L$137,10,FALSE),0)</f>
        <v>0</v>
      </c>
      <c r="L349" s="19">
        <f>IFERROR(VLOOKUP($A349,[7]Feuil4!$A$23:$L$137,9,FALSE),0)</f>
        <v>0</v>
      </c>
      <c r="M349" s="19">
        <f>IFERROR(VLOOKUP($A349,[7]Feuil4!$A$23:$L$137,4,FALSE),0)</f>
        <v>0</v>
      </c>
      <c r="N349" s="19">
        <f>IFERROR(VLOOKUP($A349,[7]Feuil4!$A$23:$L$81,3,FALSE),0)</f>
        <v>0</v>
      </c>
      <c r="O349" s="19">
        <f>IFERROR(VLOOKUP($A349,[7]Feuil4!$A$23:$L$137,2,FALSE),0)</f>
        <v>0</v>
      </c>
      <c r="P349" s="19">
        <f>IFERROR(VLOOKUP($A349,[7]Feuil4!$A$23:$L$81,7,FALSE),0)</f>
        <v>0</v>
      </c>
      <c r="Q349" s="19">
        <f>IFERROR(VLOOKUP($A349,[7]Feuil4!$A$23:$L$137,8,FALSE),0)</f>
        <v>0</v>
      </c>
      <c r="R349" s="19">
        <f>IFERROR(VLOOKUP($A349,[7]Feuil4!$A$23:$L$137,6,FALSE),0)</f>
        <v>0</v>
      </c>
      <c r="S349" s="19">
        <f>IFERROR(VLOOKUP($A349,[7]Feuil4!$A$23:$L$137,5,FALSE),0)</f>
        <v>0</v>
      </c>
      <c r="T349" s="19">
        <v>0</v>
      </c>
      <c r="U349" s="19">
        <f>IFERROR(VLOOKUP(B349,'[8]C1-2017'!$B$1:$Q$475,14,FALSE),0)</f>
        <v>11593.565965891268</v>
      </c>
      <c r="V349" s="19">
        <f>IFERROR(VLOOKUP(A349,'[9]TOTAL M10 par région'!$A$1:$J$375,8,FALSE),0)</f>
        <v>0</v>
      </c>
      <c r="W349" s="19">
        <f>IFERROR(VLOOKUP(A349,'[10]TOTAL M11M12 par région'!$A$1:$J$479,10,FALSE),0)</f>
        <v>0</v>
      </c>
      <c r="X349" s="19">
        <f>IFERROR(VLOOKUP(B349,[11]Feuil1!$A$1:$G$24,7,FALSE),0)</f>
        <v>0</v>
      </c>
      <c r="Y349" s="19"/>
      <c r="Z349" s="19">
        <f>IFERROR(VLOOKUP(A349,'[12]avec LE'!$A$1:$F$22,6,FALSE),0)</f>
        <v>0</v>
      </c>
      <c r="AA349" s="19">
        <f>IFERROR(VLOOKUP(B349,[13]total!$E$20:$F$40,2,FALSE),0)</f>
        <v>0</v>
      </c>
      <c r="AB349" s="19"/>
      <c r="AC349" s="24">
        <f t="shared" si="5"/>
        <v>11593.565965891268</v>
      </c>
    </row>
    <row r="350" spans="1:29" hidden="1" x14ac:dyDescent="0.25">
      <c r="A350" s="2" t="s">
        <v>312</v>
      </c>
      <c r="B350" s="2" t="s">
        <v>313</v>
      </c>
      <c r="C350" s="2" t="s">
        <v>31</v>
      </c>
      <c r="D350" s="2" t="s">
        <v>311</v>
      </c>
      <c r="E350" s="19">
        <f>IFERROR(VLOOKUP(A350,[1]Montants!$A$1:$W$248,21,FALSE),0)</f>
        <v>0</v>
      </c>
      <c r="F350" s="19">
        <f>IFERROR(VLOOKUP(A350,[2]Feuil1!$A$1:$I$47,8,FALSE),0)</f>
        <v>0</v>
      </c>
      <c r="G350" s="19">
        <f>IFERROR(VLOOKUP(A350,[3]Feuil1!$A$1:$G$47,6,FALSE),0)</f>
        <v>0</v>
      </c>
      <c r="H350" s="19">
        <f>IFERROR(VLOOKUP(B350,[4]Feuil6!$A$23:$B$73,2,FALSE),0)</f>
        <v>0</v>
      </c>
      <c r="I350" s="19">
        <f>IFERROR(VLOOKUP(A350,[5]Feuil1!$A$1:$F$9,5,FALSE),0)</f>
        <v>0</v>
      </c>
      <c r="J350" s="19">
        <f>IFERROR(VLOOKUP(A350,'[6]CRB-ES'!$A$1:$V$382,19,FALSE),0)</f>
        <v>0</v>
      </c>
      <c r="K350" s="19">
        <f>IFERROR(VLOOKUP($A350,[7]Feuil4!$A$23:$L$137,10,FALSE),0)</f>
        <v>0</v>
      </c>
      <c r="L350" s="19">
        <f>IFERROR(VLOOKUP($A350,[7]Feuil4!$A$23:$L$137,9,FALSE),0)</f>
        <v>0</v>
      </c>
      <c r="M350" s="19">
        <f>IFERROR(VLOOKUP($A350,[7]Feuil4!$A$23:$L$137,4,FALSE),0)</f>
        <v>0</v>
      </c>
      <c r="N350" s="19">
        <f>IFERROR(VLOOKUP($A350,[7]Feuil4!$A$23:$L$81,3,FALSE),0)</f>
        <v>0</v>
      </c>
      <c r="O350" s="19">
        <f>IFERROR(VLOOKUP($A350,[7]Feuil4!$A$23:$L$137,2,FALSE),0)</f>
        <v>0</v>
      </c>
      <c r="P350" s="19">
        <f>IFERROR(VLOOKUP($A350,[7]Feuil4!$A$23:$L$81,7,FALSE),0)</f>
        <v>0</v>
      </c>
      <c r="Q350" s="19">
        <f>IFERROR(VLOOKUP($A350,[7]Feuil4!$A$23:$L$137,8,FALSE),0)</f>
        <v>0</v>
      </c>
      <c r="R350" s="19">
        <f>IFERROR(VLOOKUP($A350,[7]Feuil4!$A$23:$L$137,6,FALSE),0)</f>
        <v>0</v>
      </c>
      <c r="S350" s="19">
        <f>IFERROR(VLOOKUP($A350,[7]Feuil4!$A$23:$L$137,5,FALSE),0)</f>
        <v>0</v>
      </c>
      <c r="T350" s="19">
        <v>0</v>
      </c>
      <c r="U350" s="19">
        <f>IFERROR(VLOOKUP(B350,'[8]C1-2017'!$B$1:$Q$475,14,FALSE),0)</f>
        <v>37106.616882674934</v>
      </c>
      <c r="V350" s="19">
        <f>IFERROR(VLOOKUP(A350,'[9]TOTAL M10 par région'!$A$1:$J$375,8,FALSE),0)</f>
        <v>0</v>
      </c>
      <c r="W350" s="19">
        <f>IFERROR(VLOOKUP(A350,'[10]TOTAL M11M12 par région'!$A$1:$J$479,10,FALSE),0)</f>
        <v>0</v>
      </c>
      <c r="X350" s="19">
        <f>IFERROR(VLOOKUP(B350,[11]Feuil1!$A$1:$G$24,7,FALSE),0)</f>
        <v>0</v>
      </c>
      <c r="Y350" s="19"/>
      <c r="Z350" s="19">
        <f>IFERROR(VLOOKUP(A350,'[12]avec LE'!$A$1:$F$22,6,FALSE),0)</f>
        <v>0</v>
      </c>
      <c r="AA350" s="19">
        <f>IFERROR(VLOOKUP(B350,[13]total!$E$20:$F$40,2,FALSE),0)</f>
        <v>0</v>
      </c>
      <c r="AB350" s="19"/>
      <c r="AC350" s="24">
        <f t="shared" si="5"/>
        <v>37106.616882674934</v>
      </c>
    </row>
    <row r="351" spans="1:29" hidden="1" x14ac:dyDescent="0.25">
      <c r="A351" s="2" t="s">
        <v>398</v>
      </c>
      <c r="B351" s="2" t="s">
        <v>399</v>
      </c>
      <c r="C351" s="2" t="s">
        <v>85</v>
      </c>
      <c r="D351" s="2" t="s">
        <v>311</v>
      </c>
      <c r="E351" s="19">
        <f>IFERROR(VLOOKUP(A351,[1]Montants!$A$1:$W$248,21,FALSE),0)</f>
        <v>0</v>
      </c>
      <c r="F351" s="19">
        <f>IFERROR(VLOOKUP(A351,[2]Feuil1!$A$1:$I$47,8,FALSE),0)</f>
        <v>0</v>
      </c>
      <c r="G351" s="19">
        <f>IFERROR(VLOOKUP(A351,[3]Feuil1!$A$1:$G$47,6,FALSE),0)</f>
        <v>0</v>
      </c>
      <c r="H351" s="19">
        <f>IFERROR(VLOOKUP(B351,[4]Feuil6!$A$23:$B$73,2,FALSE),0)</f>
        <v>0</v>
      </c>
      <c r="I351" s="19">
        <f>IFERROR(VLOOKUP(A351,[5]Feuil1!$A$1:$F$9,5,FALSE),0)</f>
        <v>0</v>
      </c>
      <c r="J351" s="19">
        <f>IFERROR(VLOOKUP(A351,'[6]CRB-ES'!$A$1:$V$382,19,FALSE),0)</f>
        <v>0</v>
      </c>
      <c r="K351" s="19">
        <f>IFERROR(VLOOKUP($A351,[7]Feuil4!$A$23:$L$137,10,FALSE),0)</f>
        <v>0</v>
      </c>
      <c r="L351" s="19">
        <f>IFERROR(VLOOKUP($A351,[7]Feuil4!$A$23:$L$137,9,FALSE),0)</f>
        <v>0</v>
      </c>
      <c r="M351" s="19">
        <f>IFERROR(VLOOKUP($A351,[7]Feuil4!$A$23:$L$137,4,FALSE),0)</f>
        <v>0</v>
      </c>
      <c r="N351" s="19">
        <f>IFERROR(VLOOKUP($A351,[7]Feuil4!$A$23:$L$81,3,FALSE),0)</f>
        <v>0</v>
      </c>
      <c r="O351" s="19">
        <f>IFERROR(VLOOKUP($A351,[7]Feuil4!$A$23:$L$137,2,FALSE),0)</f>
        <v>0</v>
      </c>
      <c r="P351" s="19">
        <f>IFERROR(VLOOKUP($A351,[7]Feuil4!$A$23:$L$81,7,FALSE),0)</f>
        <v>0</v>
      </c>
      <c r="Q351" s="19">
        <f>IFERROR(VLOOKUP($A351,[7]Feuil4!$A$23:$L$137,8,FALSE),0)</f>
        <v>0</v>
      </c>
      <c r="R351" s="19">
        <f>IFERROR(VLOOKUP($A351,[7]Feuil4!$A$23:$L$137,6,FALSE),0)</f>
        <v>0</v>
      </c>
      <c r="S351" s="19">
        <f>IFERROR(VLOOKUP($A351,[7]Feuil4!$A$23:$L$137,5,FALSE),0)</f>
        <v>0</v>
      </c>
      <c r="T351" s="19">
        <v>0</v>
      </c>
      <c r="U351" s="19">
        <f>IFERROR(VLOOKUP(B351,'[8]C1-2017'!$B$1:$Q$475,14,FALSE),0)</f>
        <v>2311.875</v>
      </c>
      <c r="V351" s="19">
        <f>IFERROR(VLOOKUP(A351,'[9]TOTAL M10 par région'!$A$1:$J$375,8,FALSE),0)</f>
        <v>64919.776999999885</v>
      </c>
      <c r="W351" s="19">
        <f>IFERROR(VLOOKUP(A351,'[10]TOTAL M11M12 par région'!$A$1:$J$479,10,FALSE),0)</f>
        <v>113986.80562171816</v>
      </c>
      <c r="X351" s="19">
        <f>IFERROR(VLOOKUP(B351,[11]Feuil1!$A$1:$G$24,7,FALSE),0)</f>
        <v>0</v>
      </c>
      <c r="Y351" s="19"/>
      <c r="Z351" s="19">
        <f>IFERROR(VLOOKUP(A351,'[12]avec LE'!$A$1:$F$22,6,FALSE),0)</f>
        <v>0</v>
      </c>
      <c r="AA351" s="19">
        <f>IFERROR(VLOOKUP(B351,[13]total!$E$20:$F$40,2,FALSE),0)</f>
        <v>0</v>
      </c>
      <c r="AB351" s="19"/>
      <c r="AC351" s="24">
        <f t="shared" si="5"/>
        <v>181218.45762171806</v>
      </c>
    </row>
    <row r="352" spans="1:29" ht="15" hidden="1" customHeight="1" x14ac:dyDescent="0.25">
      <c r="A352" s="27">
        <v>920300597</v>
      </c>
      <c r="B352" s="2" t="s">
        <v>1054</v>
      </c>
      <c r="C352" s="2" t="s">
        <v>85</v>
      </c>
      <c r="D352" s="2" t="s">
        <v>311</v>
      </c>
      <c r="E352" s="19">
        <f>IFERROR(VLOOKUP(A352,[1]Montants!$A$1:$W$248,21,FALSE),0)</f>
        <v>0</v>
      </c>
      <c r="F352" s="19">
        <f>IFERROR(VLOOKUP(A352,[2]Feuil1!$A$1:$I$47,8,FALSE),0)</f>
        <v>0</v>
      </c>
      <c r="G352" s="19">
        <f>IFERROR(VLOOKUP(A352,[3]Feuil1!$A$1:$G$47,6,FALSE),0)</f>
        <v>0</v>
      </c>
      <c r="H352" s="19">
        <f>IFERROR(VLOOKUP(B352,[4]Feuil6!$A$23:$B$73,2,FALSE),0)</f>
        <v>0</v>
      </c>
      <c r="I352" s="19">
        <f>IFERROR(VLOOKUP(A352,[5]Feuil1!$A$1:$F$9,5,FALSE),0)</f>
        <v>0</v>
      </c>
      <c r="J352" s="19">
        <f>IFERROR(VLOOKUP(A352,'[6]CRB-ES'!$A$1:$V$382,19,FALSE),0)</f>
        <v>0</v>
      </c>
      <c r="K352" s="19">
        <f>IFERROR(VLOOKUP($A352,[7]Feuil4!$A$23:$L$137,10,FALSE),0)</f>
        <v>0</v>
      </c>
      <c r="L352" s="19">
        <f>IFERROR(VLOOKUP($A352,[7]Feuil4!$A$23:$L$137,9,FALSE),0)</f>
        <v>0</v>
      </c>
      <c r="M352" s="19">
        <f>IFERROR(VLOOKUP($A352,[7]Feuil4!$A$23:$L$137,4,FALSE),0)</f>
        <v>0</v>
      </c>
      <c r="N352" s="19">
        <f>IFERROR(VLOOKUP($A352,[7]Feuil4!$A$23:$L$81,3,FALSE),0)</f>
        <v>0</v>
      </c>
      <c r="O352" s="19">
        <f>IFERROR(VLOOKUP($A352,[7]Feuil4!$A$23:$L$137,2,FALSE),0)</f>
        <v>0</v>
      </c>
      <c r="P352" s="19">
        <f>IFERROR(VLOOKUP($A352,[7]Feuil4!$A$23:$L$81,7,FALSE),0)</f>
        <v>0</v>
      </c>
      <c r="Q352" s="19">
        <f>IFERROR(VLOOKUP($A352,[7]Feuil4!$A$23:$L$137,8,FALSE),0)</f>
        <v>0</v>
      </c>
      <c r="R352" s="19">
        <f>IFERROR(VLOOKUP($A352,[7]Feuil4!$A$23:$L$137,6,FALSE),0)</f>
        <v>0</v>
      </c>
      <c r="S352" s="19">
        <f>IFERROR(VLOOKUP($A352,[7]Feuil4!$A$23:$L$137,5,FALSE),0)</f>
        <v>0</v>
      </c>
      <c r="T352" s="19">
        <v>0</v>
      </c>
      <c r="U352" s="19">
        <f>IFERROR(VLOOKUP(B352,'[8]C1-2017'!$B$1:$Q$475,14,FALSE),0)</f>
        <v>0</v>
      </c>
      <c r="V352" s="19">
        <f>IFERROR(VLOOKUP(A352,'[9]TOTAL M10 par région'!$A$1:$J$375,8,FALSE),0)</f>
        <v>0</v>
      </c>
      <c r="W352" s="19">
        <f>IFERROR(VLOOKUP(A352,'[10]TOTAL M11M12 par région'!$A$1:$J$479,10,FALSE),0)</f>
        <v>0</v>
      </c>
      <c r="X352" s="19">
        <f>IFERROR(VLOOKUP(B352,[11]Feuil1!$A$1:$G$24,7,FALSE),0)</f>
        <v>0</v>
      </c>
      <c r="Y352" s="19"/>
      <c r="Z352" s="19">
        <f>IFERROR(VLOOKUP(A352,'[12]avec LE'!$A$1:$F$22,6,FALSE),0)</f>
        <v>0</v>
      </c>
      <c r="AA352" s="19">
        <f>IFERROR(VLOOKUP(B352,[13]total!$E$20:$F$40,2,FALSE),0)</f>
        <v>0</v>
      </c>
      <c r="AB352" s="19"/>
      <c r="AC352" s="24">
        <f t="shared" si="5"/>
        <v>0</v>
      </c>
    </row>
    <row r="353" spans="1:29" hidden="1" x14ac:dyDescent="0.25">
      <c r="A353" s="27" t="s">
        <v>1107</v>
      </c>
      <c r="B353" s="2" t="s">
        <v>1054</v>
      </c>
      <c r="C353" s="2" t="s">
        <v>85</v>
      </c>
      <c r="D353" s="2" t="s">
        <v>311</v>
      </c>
      <c r="E353" s="19">
        <f>IFERROR(VLOOKUP(A353,[1]Montants!$A$1:$W$248,21,FALSE),0)</f>
        <v>0</v>
      </c>
      <c r="F353" s="19">
        <f>IFERROR(VLOOKUP(A353,[2]Feuil1!$A$1:$I$47,8,FALSE),0)</f>
        <v>0</v>
      </c>
      <c r="G353" s="19">
        <f>IFERROR(VLOOKUP(A353,[3]Feuil1!$A$1:$G$47,6,FALSE),0)</f>
        <v>0</v>
      </c>
      <c r="H353" s="19">
        <f>IFERROR(VLOOKUP(B353,[4]Feuil6!$A$23:$B$73,2,FALSE),0)</f>
        <v>0</v>
      </c>
      <c r="I353" s="19">
        <f>IFERROR(VLOOKUP(A353,[5]Feuil1!$A$1:$F$9,5,FALSE),0)</f>
        <v>0</v>
      </c>
      <c r="J353" s="19">
        <f>IFERROR(VLOOKUP(A353,'[6]CRB-ES'!$A$1:$V$382,19,FALSE),0)</f>
        <v>0</v>
      </c>
      <c r="K353" s="19">
        <f>IFERROR(VLOOKUP($A353,[7]Feuil4!$A$23:$L$137,10,FALSE),0)</f>
        <v>0</v>
      </c>
      <c r="L353" s="19">
        <f>IFERROR(VLOOKUP($A353,[7]Feuil4!$A$23:$L$137,9,FALSE),0)</f>
        <v>0</v>
      </c>
      <c r="M353" s="19">
        <f>IFERROR(VLOOKUP($A353,[7]Feuil4!$A$23:$L$137,4,FALSE),0)</f>
        <v>0</v>
      </c>
      <c r="N353" s="19">
        <f>IFERROR(VLOOKUP($A353,[7]Feuil4!$A$23:$L$81,3,FALSE),0)</f>
        <v>0</v>
      </c>
      <c r="O353" s="19">
        <f>IFERROR(VLOOKUP($A353,[7]Feuil4!$A$23:$L$137,2,FALSE),0)</f>
        <v>0</v>
      </c>
      <c r="P353" s="19">
        <f>IFERROR(VLOOKUP($A353,[7]Feuil4!$A$23:$L$81,7,FALSE),0)</f>
        <v>0</v>
      </c>
      <c r="Q353" s="19">
        <f>IFERROR(VLOOKUP($A353,[7]Feuil4!$A$23:$L$137,8,FALSE),0)</f>
        <v>0</v>
      </c>
      <c r="R353" s="19">
        <f>IFERROR(VLOOKUP($A353,[7]Feuil4!$A$23:$L$137,6,FALSE),0)</f>
        <v>0</v>
      </c>
      <c r="S353" s="19">
        <f>IFERROR(VLOOKUP($A353,[7]Feuil4!$A$23:$L$137,5,FALSE),0)</f>
        <v>0</v>
      </c>
      <c r="T353" s="19">
        <v>0</v>
      </c>
      <c r="U353" s="19">
        <f>IFERROR(VLOOKUP(B353,'[8]C1-2017'!$B$1:$Q$475,14,FALSE),0)</f>
        <v>0</v>
      </c>
      <c r="V353" s="19">
        <f>IFERROR(VLOOKUP(A353,'[9]TOTAL M10 par région'!$A$1:$J$375,8,FALSE),0)</f>
        <v>6983.619999999999</v>
      </c>
      <c r="W353" s="19">
        <f>IFERROR(VLOOKUP(A353,'[10]TOTAL M11M12 par région'!$A$1:$J$479,10,FALSE),0)</f>
        <v>14250.192575028523</v>
      </c>
      <c r="X353" s="19">
        <f>IFERROR(VLOOKUP(B353,[11]Feuil1!$A$1:$G$24,7,FALSE),0)</f>
        <v>0</v>
      </c>
      <c r="Y353" s="19"/>
      <c r="Z353" s="19">
        <f>IFERROR(VLOOKUP(A353,'[12]avec LE'!$A$1:$F$22,6,FALSE),0)</f>
        <v>0</v>
      </c>
      <c r="AA353" s="19">
        <f>IFERROR(VLOOKUP(B353,[13]total!$E$20:$F$40,2,FALSE),0)</f>
        <v>0</v>
      </c>
      <c r="AB353" s="19"/>
      <c r="AC353" s="24">
        <f t="shared" si="5"/>
        <v>21233.812575028522</v>
      </c>
    </row>
    <row r="354" spans="1:29" hidden="1" x14ac:dyDescent="0.25">
      <c r="A354" s="27" t="s">
        <v>865</v>
      </c>
      <c r="B354" s="2" t="s">
        <v>866</v>
      </c>
      <c r="C354" s="2" t="s">
        <v>85</v>
      </c>
      <c r="D354" s="2" t="s">
        <v>311</v>
      </c>
      <c r="E354" s="19">
        <f>IFERROR(VLOOKUP(A354,[1]Montants!$A$1:$W$248,21,FALSE),0)</f>
        <v>0</v>
      </c>
      <c r="F354" s="19">
        <f>IFERROR(VLOOKUP(A354,[2]Feuil1!$A$1:$I$47,8,FALSE),0)</f>
        <v>0</v>
      </c>
      <c r="G354" s="19">
        <f>IFERROR(VLOOKUP(A354,[3]Feuil1!$A$1:$G$47,6,FALSE),0)</f>
        <v>0</v>
      </c>
      <c r="H354" s="19">
        <f>IFERROR(VLOOKUP(B354,[4]Feuil6!$A$23:$B$73,2,FALSE),0)</f>
        <v>0</v>
      </c>
      <c r="I354" s="19">
        <f>IFERROR(VLOOKUP(A354,[5]Feuil1!$A$1:$F$9,5,FALSE),0)</f>
        <v>0</v>
      </c>
      <c r="J354" s="19">
        <f>IFERROR(VLOOKUP(A354,'[6]CRB-ES'!$A$1:$V$382,19,FALSE),0)</f>
        <v>0</v>
      </c>
      <c r="K354" s="19">
        <f>IFERROR(VLOOKUP($A354,[7]Feuil4!$A$23:$L$137,10,FALSE),0)</f>
        <v>0</v>
      </c>
      <c r="L354" s="19">
        <f>IFERROR(VLOOKUP($A354,[7]Feuil4!$A$23:$L$137,9,FALSE),0)</f>
        <v>0</v>
      </c>
      <c r="M354" s="19">
        <f>IFERROR(VLOOKUP($A354,[7]Feuil4!$A$23:$L$137,4,FALSE),0)</f>
        <v>0</v>
      </c>
      <c r="N354" s="19">
        <f>IFERROR(VLOOKUP($A354,[7]Feuil4!$A$23:$L$81,3,FALSE),0)</f>
        <v>0</v>
      </c>
      <c r="O354" s="19">
        <f>IFERROR(VLOOKUP($A354,[7]Feuil4!$A$23:$L$137,2,FALSE),0)</f>
        <v>0</v>
      </c>
      <c r="P354" s="19">
        <f>IFERROR(VLOOKUP($A354,[7]Feuil4!$A$23:$L$81,7,FALSE),0)</f>
        <v>0</v>
      </c>
      <c r="Q354" s="19">
        <f>IFERROR(VLOOKUP($A354,[7]Feuil4!$A$23:$L$137,8,FALSE),0)</f>
        <v>0</v>
      </c>
      <c r="R354" s="19">
        <f>IFERROR(VLOOKUP($A354,[7]Feuil4!$A$23:$L$137,6,FALSE),0)</f>
        <v>0</v>
      </c>
      <c r="S354" s="19">
        <f>IFERROR(VLOOKUP($A354,[7]Feuil4!$A$23:$L$137,5,FALSE),0)</f>
        <v>0</v>
      </c>
      <c r="T354" s="19">
        <v>0</v>
      </c>
      <c r="U354" s="19">
        <f>IFERROR(VLOOKUP(B354,'[8]C1-2017'!$B$1:$Q$475,14,FALSE),0)</f>
        <v>25893</v>
      </c>
      <c r="V354" s="19">
        <f>IFERROR(VLOOKUP(A354,'[9]TOTAL M10 par région'!$A$1:$J$375,8,FALSE),0)</f>
        <v>51795.290000000037</v>
      </c>
      <c r="W354" s="19">
        <f>IFERROR(VLOOKUP(A354,'[10]TOTAL M11M12 par région'!$A$1:$J$479,10,FALSE),0)</f>
        <v>115664.39839221031</v>
      </c>
      <c r="X354" s="19">
        <f>IFERROR(VLOOKUP(B354,[11]Feuil1!$A$1:$G$24,7,FALSE),0)</f>
        <v>0</v>
      </c>
      <c r="Y354" s="19"/>
      <c r="Z354" s="19">
        <f>IFERROR(VLOOKUP(A354,'[12]avec LE'!$A$1:$F$22,6,FALSE),0)</f>
        <v>0</v>
      </c>
      <c r="AA354" s="19">
        <f>IFERROR(VLOOKUP(B354,[13]total!$E$20:$F$40,2,FALSE),0)</f>
        <v>0</v>
      </c>
      <c r="AB354" s="19"/>
      <c r="AC354" s="24">
        <f t="shared" si="5"/>
        <v>193352.68839221034</v>
      </c>
    </row>
    <row r="355" spans="1:29" ht="15" hidden="1" customHeight="1" x14ac:dyDescent="0.25">
      <c r="A355" s="2" t="s">
        <v>316</v>
      </c>
      <c r="B355" s="2" t="s">
        <v>317</v>
      </c>
      <c r="C355" s="2" t="s">
        <v>85</v>
      </c>
      <c r="D355" s="2" t="s">
        <v>311</v>
      </c>
      <c r="E355" s="19">
        <f>IFERROR(VLOOKUP(A355,[1]Montants!$A$1:$W$248,21,FALSE),0)</f>
        <v>0</v>
      </c>
      <c r="F355" s="19">
        <f>IFERROR(VLOOKUP(A355,[2]Feuil1!$A$1:$I$47,8,FALSE),0)</f>
        <v>0</v>
      </c>
      <c r="G355" s="19">
        <f>IFERROR(VLOOKUP(A355,[3]Feuil1!$A$1:$G$47,6,FALSE),0)</f>
        <v>0</v>
      </c>
      <c r="H355" s="19">
        <f>IFERROR(VLOOKUP(B355,[4]Feuil6!$A$23:$B$73,2,FALSE),0)</f>
        <v>0</v>
      </c>
      <c r="I355" s="19">
        <f>IFERROR(VLOOKUP(A355,[5]Feuil1!$A$1:$F$9,5,FALSE),0)</f>
        <v>0</v>
      </c>
      <c r="J355" s="19">
        <f>IFERROR(VLOOKUP(A355,'[6]CRB-ES'!$A$1:$V$382,19,FALSE),0)</f>
        <v>0</v>
      </c>
      <c r="K355" s="19">
        <f>IFERROR(VLOOKUP($A355,[7]Feuil4!$A$23:$L$137,10,FALSE),0)</f>
        <v>0</v>
      </c>
      <c r="L355" s="19">
        <f>IFERROR(VLOOKUP($A355,[7]Feuil4!$A$23:$L$137,9,FALSE),0)</f>
        <v>0</v>
      </c>
      <c r="M355" s="19">
        <f>IFERROR(VLOOKUP($A355,[7]Feuil4!$A$23:$L$137,4,FALSE),0)</f>
        <v>0</v>
      </c>
      <c r="N355" s="19">
        <f>IFERROR(VLOOKUP($A355,[7]Feuil4!$A$23:$L$81,3,FALSE),0)</f>
        <v>0</v>
      </c>
      <c r="O355" s="19">
        <f>IFERROR(VLOOKUP($A355,[7]Feuil4!$A$23:$L$137,2,FALSE),0)</f>
        <v>0</v>
      </c>
      <c r="P355" s="19">
        <f>IFERROR(VLOOKUP($A355,[7]Feuil4!$A$23:$L$81,7,FALSE),0)</f>
        <v>0</v>
      </c>
      <c r="Q355" s="19">
        <f>IFERROR(VLOOKUP($A355,[7]Feuil4!$A$23:$L$137,8,FALSE),0)</f>
        <v>0</v>
      </c>
      <c r="R355" s="19">
        <f>IFERROR(VLOOKUP($A355,[7]Feuil4!$A$23:$L$137,6,FALSE),0)</f>
        <v>0</v>
      </c>
      <c r="S355" s="19">
        <f>IFERROR(VLOOKUP($A355,[7]Feuil4!$A$23:$L$137,5,FALSE),0)</f>
        <v>0</v>
      </c>
      <c r="T355" s="19">
        <v>0</v>
      </c>
      <c r="U355" s="19">
        <f>IFERROR(VLOOKUP(B355,'[8]C1-2017'!$B$1:$Q$475,14,FALSE),0)</f>
        <v>0</v>
      </c>
      <c r="V355" s="19">
        <f>IFERROR(VLOOKUP(A355,'[9]TOTAL M10 par région'!$A$1:$J$375,8,FALSE),0)</f>
        <v>0</v>
      </c>
      <c r="W355" s="19">
        <f>IFERROR(VLOOKUP(A355,'[10]TOTAL M11M12 par région'!$A$1:$J$479,10,FALSE),0)</f>
        <v>0</v>
      </c>
      <c r="X355" s="19">
        <f>IFERROR(VLOOKUP(B355,[11]Feuil1!$A$1:$G$24,7,FALSE),0)</f>
        <v>0</v>
      </c>
      <c r="Y355" s="19"/>
      <c r="Z355" s="19">
        <f>IFERROR(VLOOKUP(A355,'[12]avec LE'!$A$1:$F$22,6,FALSE),0)</f>
        <v>0</v>
      </c>
      <c r="AA355" s="19">
        <f>IFERROR(VLOOKUP(B355,[13]total!$E$20:$F$40,2,FALSE),0)</f>
        <v>0</v>
      </c>
      <c r="AB355" s="19"/>
      <c r="AC355" s="24">
        <f t="shared" si="5"/>
        <v>0</v>
      </c>
    </row>
    <row r="356" spans="1:29" hidden="1" x14ac:dyDescent="0.25">
      <c r="A356" s="27" t="s">
        <v>867</v>
      </c>
      <c r="B356" s="2" t="s">
        <v>868</v>
      </c>
      <c r="C356" s="2" t="s">
        <v>85</v>
      </c>
      <c r="D356" s="2" t="s">
        <v>311</v>
      </c>
      <c r="E356" s="19">
        <f>IFERROR(VLOOKUP(A356,[1]Montants!$A$1:$W$248,21,FALSE),0)</f>
        <v>0</v>
      </c>
      <c r="F356" s="19">
        <f>IFERROR(VLOOKUP(A356,[2]Feuil1!$A$1:$I$47,8,FALSE),0)</f>
        <v>0</v>
      </c>
      <c r="G356" s="19">
        <f>IFERROR(VLOOKUP(A356,[3]Feuil1!$A$1:$G$47,6,FALSE),0)</f>
        <v>0</v>
      </c>
      <c r="H356" s="19">
        <f>IFERROR(VLOOKUP(B356,[4]Feuil6!$A$23:$B$73,2,FALSE),0)</f>
        <v>0</v>
      </c>
      <c r="I356" s="19">
        <f>IFERROR(VLOOKUP(A356,[5]Feuil1!$A$1:$F$9,5,FALSE),0)</f>
        <v>0</v>
      </c>
      <c r="J356" s="19">
        <f>IFERROR(VLOOKUP(A356,'[6]CRB-ES'!$A$1:$V$382,19,FALSE),0)</f>
        <v>0</v>
      </c>
      <c r="K356" s="19">
        <f>IFERROR(VLOOKUP($A356,[7]Feuil4!$A$23:$L$137,10,FALSE),0)</f>
        <v>0</v>
      </c>
      <c r="L356" s="19">
        <f>IFERROR(VLOOKUP($A356,[7]Feuil4!$A$23:$L$137,9,FALSE),0)</f>
        <v>0</v>
      </c>
      <c r="M356" s="19">
        <f>IFERROR(VLOOKUP($A356,[7]Feuil4!$A$23:$L$137,4,FALSE),0)</f>
        <v>0</v>
      </c>
      <c r="N356" s="19">
        <f>IFERROR(VLOOKUP($A356,[7]Feuil4!$A$23:$L$81,3,FALSE),0)</f>
        <v>0</v>
      </c>
      <c r="O356" s="19">
        <f>IFERROR(VLOOKUP($A356,[7]Feuil4!$A$23:$L$137,2,FALSE),0)</f>
        <v>0</v>
      </c>
      <c r="P356" s="19">
        <f>IFERROR(VLOOKUP($A356,[7]Feuil4!$A$23:$L$81,7,FALSE),0)</f>
        <v>0</v>
      </c>
      <c r="Q356" s="19">
        <f>IFERROR(VLOOKUP($A356,[7]Feuil4!$A$23:$L$137,8,FALSE),0)</f>
        <v>0</v>
      </c>
      <c r="R356" s="19">
        <f>IFERROR(VLOOKUP($A356,[7]Feuil4!$A$23:$L$137,6,FALSE),0)</f>
        <v>0</v>
      </c>
      <c r="S356" s="19">
        <f>IFERROR(VLOOKUP($A356,[7]Feuil4!$A$23:$L$137,5,FALSE),0)</f>
        <v>0</v>
      </c>
      <c r="T356" s="19">
        <v>0</v>
      </c>
      <c r="U356" s="19">
        <f>IFERROR(VLOOKUP(B356,'[8]C1-2017'!$B$1:$Q$475,14,FALSE),0)</f>
        <v>50861.25</v>
      </c>
      <c r="V356" s="19">
        <f>IFERROR(VLOOKUP(A356,'[9]TOTAL M10 par région'!$A$1:$J$375,8,FALSE),0)</f>
        <v>25024.649999999965</v>
      </c>
      <c r="W356" s="19">
        <f>IFERROR(VLOOKUP(A356,'[10]TOTAL M11M12 par région'!$A$1:$J$479,10,FALSE),0)</f>
        <v>60325.857404963914</v>
      </c>
      <c r="X356" s="19">
        <f>IFERROR(VLOOKUP(B356,[11]Feuil1!$A$1:$G$24,7,FALSE),0)</f>
        <v>0</v>
      </c>
      <c r="Y356" s="19"/>
      <c r="Z356" s="19">
        <f>IFERROR(VLOOKUP(A356,'[12]avec LE'!$A$1:$F$22,6,FALSE),0)</f>
        <v>0</v>
      </c>
      <c r="AA356" s="19">
        <f>IFERROR(VLOOKUP(B356,[13]total!$E$20:$F$40,2,FALSE),0)</f>
        <v>0</v>
      </c>
      <c r="AB356" s="19"/>
      <c r="AC356" s="24">
        <f t="shared" si="5"/>
        <v>136211.75740496389</v>
      </c>
    </row>
    <row r="357" spans="1:29" hidden="1" x14ac:dyDescent="0.25">
      <c r="A357" s="4" t="s">
        <v>372</v>
      </c>
      <c r="B357" s="5" t="s">
        <v>373</v>
      </c>
      <c r="C357" s="2" t="s">
        <v>85</v>
      </c>
      <c r="D357" s="2" t="s">
        <v>311</v>
      </c>
      <c r="E357" s="19">
        <f>IFERROR(VLOOKUP(A357,[1]Montants!$A$1:$W$248,21,FALSE),0)</f>
        <v>347718.0608223704</v>
      </c>
      <c r="F357" s="19">
        <f>IFERROR(VLOOKUP(A357,[2]Feuil1!$A$1:$I$47,8,FALSE),0)</f>
        <v>0</v>
      </c>
      <c r="G357" s="19">
        <f>IFERROR(VLOOKUP(A357,[3]Feuil1!$A$1:$G$47,6,FALSE),0)</f>
        <v>0</v>
      </c>
      <c r="H357" s="19">
        <f>IFERROR(VLOOKUP(B357,[4]Feuil6!$A$23:$B$73,2,FALSE),0)</f>
        <v>0</v>
      </c>
      <c r="I357" s="19">
        <f>IFERROR(VLOOKUP(A357,[5]Feuil1!$A$1:$F$9,5,FALSE),0)</f>
        <v>0</v>
      </c>
      <c r="J357" s="19">
        <f>IFERROR(VLOOKUP(A357,'[6]CRB-ES'!$A$1:$V$382,19,FALSE),0)</f>
        <v>0</v>
      </c>
      <c r="K357" s="19">
        <f>IFERROR(VLOOKUP($A357,[7]Feuil4!$A$23:$L$137,10,FALSE),0)</f>
        <v>0</v>
      </c>
      <c r="L357" s="19">
        <f>IFERROR(VLOOKUP($A357,[7]Feuil4!$A$23:$L$137,9,FALSE),0)</f>
        <v>0</v>
      </c>
      <c r="M357" s="19">
        <f>IFERROR(VLOOKUP($A357,[7]Feuil4!$A$23:$L$137,4,FALSE),0)</f>
        <v>0</v>
      </c>
      <c r="N357" s="19">
        <f>IFERROR(VLOOKUP($A357,[7]Feuil4!$A$23:$L$81,3,FALSE),0)</f>
        <v>0</v>
      </c>
      <c r="O357" s="19">
        <f>IFERROR(VLOOKUP($A357,[7]Feuil4!$A$23:$L$137,2,FALSE),0)</f>
        <v>0</v>
      </c>
      <c r="P357" s="19">
        <f>IFERROR(VLOOKUP($A357,[7]Feuil4!$A$23:$L$81,7,FALSE),0)</f>
        <v>0</v>
      </c>
      <c r="Q357" s="19">
        <f>IFERROR(VLOOKUP($A357,[7]Feuil4!$A$23:$L$137,8,FALSE),0)</f>
        <v>0</v>
      </c>
      <c r="R357" s="19">
        <f>IFERROR(VLOOKUP($A357,[7]Feuil4!$A$23:$L$137,6,FALSE),0)</f>
        <v>0</v>
      </c>
      <c r="S357" s="19">
        <f>IFERROR(VLOOKUP($A357,[7]Feuil4!$A$23:$L$137,5,FALSE),0)</f>
        <v>0</v>
      </c>
      <c r="T357" s="19">
        <v>0</v>
      </c>
      <c r="U357" s="19">
        <f>IFERROR(VLOOKUP(B357,'[8]C1-2017'!$B$1:$Q$475,14,FALSE),0)</f>
        <v>0</v>
      </c>
      <c r="V357" s="19">
        <f>IFERROR(VLOOKUP(A357,'[9]TOTAL M10 par région'!$A$1:$J$375,8,FALSE),0)</f>
        <v>0</v>
      </c>
      <c r="W357" s="19">
        <f>IFERROR(VLOOKUP(A357,'[10]TOTAL M11M12 par région'!$A$1:$J$479,10,FALSE),0)</f>
        <v>0</v>
      </c>
      <c r="X357" s="19">
        <f>IFERROR(VLOOKUP(B357,[11]Feuil1!$A$1:$G$24,7,FALSE),0)</f>
        <v>0</v>
      </c>
      <c r="Y357" s="19"/>
      <c r="Z357" s="19">
        <f>IFERROR(VLOOKUP(A357,'[12]avec LE'!$A$1:$F$22,6,FALSE),0)</f>
        <v>0</v>
      </c>
      <c r="AA357" s="19">
        <f>IFERROR(VLOOKUP(B357,[13]total!$E$20:$F$40,2,FALSE),0)</f>
        <v>0</v>
      </c>
      <c r="AB357" s="19"/>
      <c r="AC357" s="24">
        <f t="shared" si="5"/>
        <v>347718.0608223704</v>
      </c>
    </row>
    <row r="358" spans="1:29" hidden="1" x14ac:dyDescent="0.25">
      <c r="A358" s="2" t="s">
        <v>414</v>
      </c>
      <c r="B358" s="2" t="s">
        <v>415</v>
      </c>
      <c r="C358" s="2" t="s">
        <v>28</v>
      </c>
      <c r="D358" s="2" t="s">
        <v>311</v>
      </c>
      <c r="E358" s="19">
        <f>IFERROR(VLOOKUP(A358,[1]Montants!$A$1:$W$248,21,FALSE),0)</f>
        <v>0</v>
      </c>
      <c r="F358" s="19">
        <f>IFERROR(VLOOKUP(A358,[2]Feuil1!$A$1:$I$47,8,FALSE),0)</f>
        <v>0</v>
      </c>
      <c r="G358" s="19">
        <f>IFERROR(VLOOKUP(A358,[3]Feuil1!$A$1:$G$47,6,FALSE),0)</f>
        <v>0</v>
      </c>
      <c r="H358" s="19">
        <f>IFERROR(VLOOKUP(B358,[4]Feuil6!$A$23:$B$73,2,FALSE),0)</f>
        <v>0</v>
      </c>
      <c r="I358" s="19">
        <f>IFERROR(VLOOKUP(A358,[5]Feuil1!$A$1:$F$9,5,FALSE),0)</f>
        <v>0</v>
      </c>
      <c r="J358" s="19">
        <f>IFERROR(VLOOKUP(A358,'[6]CRB-ES'!$A$1:$V$382,19,FALSE),0)</f>
        <v>0</v>
      </c>
      <c r="K358" s="19">
        <f>IFERROR(VLOOKUP($A358,[7]Feuil4!$A$23:$L$137,10,FALSE),0)</f>
        <v>0</v>
      </c>
      <c r="L358" s="19">
        <f>IFERROR(VLOOKUP($A358,[7]Feuil4!$A$23:$L$137,9,FALSE),0)</f>
        <v>0</v>
      </c>
      <c r="M358" s="19">
        <f>IFERROR(VLOOKUP($A358,[7]Feuil4!$A$23:$L$137,4,FALSE),0)</f>
        <v>0</v>
      </c>
      <c r="N358" s="19">
        <f>IFERROR(VLOOKUP($A358,[7]Feuil4!$A$23:$L$81,3,FALSE),0)</f>
        <v>0</v>
      </c>
      <c r="O358" s="19">
        <f>IFERROR(VLOOKUP($A358,[7]Feuil4!$A$23:$L$137,2,FALSE),0)</f>
        <v>0</v>
      </c>
      <c r="P358" s="19">
        <f>IFERROR(VLOOKUP($A358,[7]Feuil4!$A$23:$L$81,7,FALSE),0)</f>
        <v>0</v>
      </c>
      <c r="Q358" s="19">
        <f>IFERROR(VLOOKUP($A358,[7]Feuil4!$A$23:$L$137,8,FALSE),0)</f>
        <v>0</v>
      </c>
      <c r="R358" s="19">
        <f>IFERROR(VLOOKUP($A358,[7]Feuil4!$A$23:$L$137,6,FALSE),0)</f>
        <v>0</v>
      </c>
      <c r="S358" s="19">
        <f>IFERROR(VLOOKUP($A358,[7]Feuil4!$A$23:$L$137,5,FALSE),0)</f>
        <v>0</v>
      </c>
      <c r="T358" s="19">
        <v>0</v>
      </c>
      <c r="U358" s="19">
        <f>IFERROR(VLOOKUP(B358,'[8]C1-2017'!$B$1:$Q$475,14,FALSE),0)</f>
        <v>0</v>
      </c>
      <c r="V358" s="19">
        <f>IFERROR(VLOOKUP(A358,'[9]TOTAL M10 par région'!$A$1:$J$375,8,FALSE),0)</f>
        <v>14047.234999999986</v>
      </c>
      <c r="W358" s="19">
        <f>IFERROR(VLOOKUP(A358,'[10]TOTAL M11M12 par région'!$A$1:$J$479,10,FALSE),0)</f>
        <v>47221.672825104084</v>
      </c>
      <c r="X358" s="19">
        <f>IFERROR(VLOOKUP(B358,[11]Feuil1!$A$1:$G$24,7,FALSE),0)</f>
        <v>0</v>
      </c>
      <c r="Y358" s="19"/>
      <c r="Z358" s="19">
        <f>IFERROR(VLOOKUP(A358,'[12]avec LE'!$A$1:$F$22,6,FALSE),0)</f>
        <v>0</v>
      </c>
      <c r="AA358" s="19">
        <f>IFERROR(VLOOKUP(B358,[13]total!$E$20:$F$40,2,FALSE),0)</f>
        <v>0</v>
      </c>
      <c r="AB358" s="19"/>
      <c r="AC358" s="24">
        <f t="shared" si="5"/>
        <v>61268.90782510407</v>
      </c>
    </row>
    <row r="359" spans="1:29" hidden="1" x14ac:dyDescent="0.25">
      <c r="A359" s="27" t="s">
        <v>391</v>
      </c>
      <c r="B359" s="2" t="s">
        <v>392</v>
      </c>
      <c r="C359" s="2" t="s">
        <v>31</v>
      </c>
      <c r="D359" s="2" t="s">
        <v>311</v>
      </c>
      <c r="E359" s="19">
        <f>IFERROR(VLOOKUP(A359,[1]Montants!$A$1:$W$248,21,FALSE),0)</f>
        <v>613710.21598500095</v>
      </c>
      <c r="F359" s="19">
        <f>IFERROR(VLOOKUP(A359,[2]Feuil1!$A$1:$I$47,8,FALSE),0)</f>
        <v>0</v>
      </c>
      <c r="G359" s="19">
        <f>IFERROR(VLOOKUP(A359,[3]Feuil1!$A$1:$G$47,6,FALSE),0)</f>
        <v>0</v>
      </c>
      <c r="H359" s="19">
        <f>IFERROR(VLOOKUP(B359,[4]Feuil6!$A$23:$B$73,2,FALSE),0)</f>
        <v>0</v>
      </c>
      <c r="I359" s="19">
        <f>IFERROR(VLOOKUP(A359,[5]Feuil1!$A$1:$F$9,5,FALSE),0)</f>
        <v>0</v>
      </c>
      <c r="J359" s="19">
        <f>IFERROR(VLOOKUP(A359,'[6]CRB-ES'!$A$1:$V$382,19,FALSE),0)</f>
        <v>0</v>
      </c>
      <c r="K359" s="19">
        <f>IFERROR(VLOOKUP($A359,[7]Feuil4!$A$23:$L$137,10,FALSE),0)</f>
        <v>0</v>
      </c>
      <c r="L359" s="19">
        <f>IFERROR(VLOOKUP($A359,[7]Feuil4!$A$23:$L$137,9,FALSE),0)</f>
        <v>0</v>
      </c>
      <c r="M359" s="19">
        <f>IFERROR(VLOOKUP($A359,[7]Feuil4!$A$23:$L$137,4,FALSE),0)</f>
        <v>0</v>
      </c>
      <c r="N359" s="19">
        <f>IFERROR(VLOOKUP($A359,[7]Feuil4!$A$23:$L$81,3,FALSE),0)</f>
        <v>0</v>
      </c>
      <c r="O359" s="19">
        <f>IFERROR(VLOOKUP($A359,[7]Feuil4!$A$23:$L$137,2,FALSE),0)</f>
        <v>0</v>
      </c>
      <c r="P359" s="19">
        <f>IFERROR(VLOOKUP($A359,[7]Feuil4!$A$23:$L$81,7,FALSE),0)</f>
        <v>0</v>
      </c>
      <c r="Q359" s="19">
        <f>IFERROR(VLOOKUP($A359,[7]Feuil4!$A$23:$L$137,8,FALSE),0)</f>
        <v>0</v>
      </c>
      <c r="R359" s="19">
        <f>IFERROR(VLOOKUP($A359,[7]Feuil4!$A$23:$L$137,6,FALSE),0)</f>
        <v>0</v>
      </c>
      <c r="S359" s="19">
        <f>IFERROR(VLOOKUP($A359,[7]Feuil4!$A$23:$L$137,5,FALSE),0)</f>
        <v>0</v>
      </c>
      <c r="T359" s="19">
        <v>0</v>
      </c>
      <c r="U359" s="19">
        <f>IFERROR(VLOOKUP(B359,'[8]C1-2017'!$B$1:$Q$475,14,FALSE),0)</f>
        <v>106596.62987149195</v>
      </c>
      <c r="V359" s="19">
        <f>IFERROR(VLOOKUP(A359,'[9]TOTAL M10 par région'!$A$1:$J$375,8,FALSE),0)</f>
        <v>128180</v>
      </c>
      <c r="W359" s="19">
        <f>IFERROR(VLOOKUP(A359,'[10]TOTAL M11M12 par région'!$A$1:$J$479,10,FALSE),0)</f>
        <v>331959.43606310495</v>
      </c>
      <c r="X359" s="19">
        <f>IFERROR(VLOOKUP(B359,[11]Feuil1!$A$1:$G$24,7,FALSE),0)</f>
        <v>0</v>
      </c>
      <c r="Y359" s="19"/>
      <c r="Z359" s="19">
        <f>IFERROR(VLOOKUP(A359,'[12]avec LE'!$A$1:$F$22,6,FALSE),0)</f>
        <v>0</v>
      </c>
      <c r="AA359" s="19">
        <f>IFERROR(VLOOKUP(B359,[13]total!$E$20:$F$40,2,FALSE),0)</f>
        <v>0</v>
      </c>
      <c r="AB359" s="19"/>
      <c r="AC359" s="24">
        <f t="shared" si="5"/>
        <v>1180446.2819195979</v>
      </c>
    </row>
    <row r="360" spans="1:29" hidden="1" x14ac:dyDescent="0.25">
      <c r="A360" s="2" t="s">
        <v>318</v>
      </c>
      <c r="B360" s="2" t="s">
        <v>319</v>
      </c>
      <c r="C360" s="2" t="s">
        <v>31</v>
      </c>
      <c r="D360" s="2" t="s">
        <v>311</v>
      </c>
      <c r="E360" s="19">
        <f>IFERROR(VLOOKUP(A360,[1]Montants!$A$1:$W$248,21,FALSE),0)</f>
        <v>0</v>
      </c>
      <c r="F360" s="19">
        <f>IFERROR(VLOOKUP(A360,[2]Feuil1!$A$1:$I$47,8,FALSE),0)</f>
        <v>0</v>
      </c>
      <c r="G360" s="19">
        <f>IFERROR(VLOOKUP(A360,[3]Feuil1!$A$1:$G$47,6,FALSE),0)</f>
        <v>0</v>
      </c>
      <c r="H360" s="19">
        <f>IFERROR(VLOOKUP(B360,[4]Feuil6!$A$23:$B$73,2,FALSE),0)</f>
        <v>0</v>
      </c>
      <c r="I360" s="19">
        <f>IFERROR(VLOOKUP(A360,[5]Feuil1!$A$1:$F$9,5,FALSE),0)</f>
        <v>0</v>
      </c>
      <c r="J360" s="19">
        <f>IFERROR(VLOOKUP(A360,'[6]CRB-ES'!$A$1:$V$382,19,FALSE),0)</f>
        <v>0</v>
      </c>
      <c r="K360" s="19">
        <f>IFERROR(VLOOKUP($A360,[7]Feuil4!$A$23:$L$137,10,FALSE),0)</f>
        <v>0</v>
      </c>
      <c r="L360" s="19">
        <f>IFERROR(VLOOKUP($A360,[7]Feuil4!$A$23:$L$137,9,FALSE),0)</f>
        <v>0</v>
      </c>
      <c r="M360" s="19">
        <f>IFERROR(VLOOKUP($A360,[7]Feuil4!$A$23:$L$137,4,FALSE),0)</f>
        <v>0</v>
      </c>
      <c r="N360" s="19">
        <f>IFERROR(VLOOKUP($A360,[7]Feuil4!$A$23:$L$81,3,FALSE),0)</f>
        <v>0</v>
      </c>
      <c r="O360" s="19">
        <f>IFERROR(VLOOKUP($A360,[7]Feuil4!$A$23:$L$137,2,FALSE),0)</f>
        <v>0</v>
      </c>
      <c r="P360" s="19">
        <f>IFERROR(VLOOKUP($A360,[7]Feuil4!$A$23:$L$81,7,FALSE),0)</f>
        <v>0</v>
      </c>
      <c r="Q360" s="19">
        <f>IFERROR(VLOOKUP($A360,[7]Feuil4!$A$23:$L$137,8,FALSE),0)</f>
        <v>0</v>
      </c>
      <c r="R360" s="19">
        <f>IFERROR(VLOOKUP($A360,[7]Feuil4!$A$23:$L$137,6,FALSE),0)</f>
        <v>0</v>
      </c>
      <c r="S360" s="19">
        <f>IFERROR(VLOOKUP($A360,[7]Feuil4!$A$23:$L$137,5,FALSE),0)</f>
        <v>0</v>
      </c>
      <c r="T360" s="19">
        <v>0</v>
      </c>
      <c r="U360" s="19">
        <f>IFERROR(VLOOKUP(B360,'[8]C1-2017'!$B$1:$Q$475,14,FALSE),0)</f>
        <v>10891.876076191866</v>
      </c>
      <c r="V360" s="19">
        <f>IFERROR(VLOOKUP(A360,'[9]TOTAL M10 par région'!$A$1:$J$375,8,FALSE),0)</f>
        <v>0</v>
      </c>
      <c r="W360" s="19">
        <f>IFERROR(VLOOKUP(A360,'[10]TOTAL M11M12 par région'!$A$1:$J$479,10,FALSE),0)</f>
        <v>1209.255847866234</v>
      </c>
      <c r="X360" s="19">
        <f>IFERROR(VLOOKUP(B360,[11]Feuil1!$A$1:$G$24,7,FALSE),0)</f>
        <v>0</v>
      </c>
      <c r="Y360" s="19"/>
      <c r="Z360" s="19">
        <f>IFERROR(VLOOKUP(A360,'[12]avec LE'!$A$1:$F$22,6,FALSE),0)</f>
        <v>0</v>
      </c>
      <c r="AA360" s="19">
        <f>IFERROR(VLOOKUP(B360,[13]total!$E$20:$F$40,2,FALSE),0)</f>
        <v>0</v>
      </c>
      <c r="AB360" s="19"/>
      <c r="AC360" s="24">
        <f t="shared" si="5"/>
        <v>12101.1319240581</v>
      </c>
    </row>
    <row r="361" spans="1:29" hidden="1" x14ac:dyDescent="0.25">
      <c r="A361" s="2" t="s">
        <v>336</v>
      </c>
      <c r="B361" s="2" t="s">
        <v>337</v>
      </c>
      <c r="C361" s="2" t="s">
        <v>31</v>
      </c>
      <c r="D361" s="2" t="s">
        <v>311</v>
      </c>
      <c r="E361" s="19">
        <f>IFERROR(VLOOKUP(A361,[1]Montants!$A$1:$W$248,21,FALSE),0)</f>
        <v>0</v>
      </c>
      <c r="F361" s="19">
        <f>IFERROR(VLOOKUP(A361,[2]Feuil1!$A$1:$I$47,8,FALSE),0)</f>
        <v>0</v>
      </c>
      <c r="G361" s="19">
        <f>IFERROR(VLOOKUP(A361,[3]Feuil1!$A$1:$G$47,6,FALSE),0)</f>
        <v>0</v>
      </c>
      <c r="H361" s="19">
        <f>IFERROR(VLOOKUP(B361,[4]Feuil6!$A$23:$B$73,2,FALSE),0)</f>
        <v>0</v>
      </c>
      <c r="I361" s="19">
        <f>IFERROR(VLOOKUP(A361,[5]Feuil1!$A$1:$F$9,5,FALSE),0)</f>
        <v>0</v>
      </c>
      <c r="J361" s="19">
        <f>IFERROR(VLOOKUP(A361,'[6]CRB-ES'!$A$1:$V$382,19,FALSE),0)</f>
        <v>0</v>
      </c>
      <c r="K361" s="19">
        <f>IFERROR(VLOOKUP($A361,[7]Feuil4!$A$23:$L$137,10,FALSE),0)</f>
        <v>0</v>
      </c>
      <c r="L361" s="19">
        <f>IFERROR(VLOOKUP($A361,[7]Feuil4!$A$23:$L$137,9,FALSE),0)</f>
        <v>0</v>
      </c>
      <c r="M361" s="19">
        <f>IFERROR(VLOOKUP($A361,[7]Feuil4!$A$23:$L$137,4,FALSE),0)</f>
        <v>0</v>
      </c>
      <c r="N361" s="19">
        <f>IFERROR(VLOOKUP($A361,[7]Feuil4!$A$23:$L$81,3,FALSE),0)</f>
        <v>0</v>
      </c>
      <c r="O361" s="19">
        <f>IFERROR(VLOOKUP($A361,[7]Feuil4!$A$23:$L$137,2,FALSE),0)</f>
        <v>0</v>
      </c>
      <c r="P361" s="19">
        <f>IFERROR(VLOOKUP($A361,[7]Feuil4!$A$23:$L$81,7,FALSE),0)</f>
        <v>0</v>
      </c>
      <c r="Q361" s="19">
        <f>IFERROR(VLOOKUP($A361,[7]Feuil4!$A$23:$L$137,8,FALSE),0)</f>
        <v>0</v>
      </c>
      <c r="R361" s="19">
        <f>IFERROR(VLOOKUP($A361,[7]Feuil4!$A$23:$L$137,6,FALSE),0)</f>
        <v>0</v>
      </c>
      <c r="S361" s="19">
        <f>IFERROR(VLOOKUP($A361,[7]Feuil4!$A$23:$L$137,5,FALSE),0)</f>
        <v>0</v>
      </c>
      <c r="T361" s="19">
        <v>0</v>
      </c>
      <c r="U361" s="19">
        <f>IFERROR(VLOOKUP(B361,'[8]C1-2017'!$B$1:$Q$475,14,FALSE),0)</f>
        <v>293360.91885336791</v>
      </c>
      <c r="V361" s="19">
        <f>IFERROR(VLOOKUP(A361,'[9]TOTAL M10 par région'!$A$1:$J$375,8,FALSE),0)</f>
        <v>12657.889999999985</v>
      </c>
      <c r="W361" s="19">
        <f>IFERROR(VLOOKUP(A361,'[10]TOTAL M11M12 par région'!$A$1:$J$479,10,FALSE),0)</f>
        <v>41800.782541854918</v>
      </c>
      <c r="X361" s="19">
        <f>IFERROR(VLOOKUP(B361,[11]Feuil1!$A$1:$G$24,7,FALSE),0)</f>
        <v>0</v>
      </c>
      <c r="Y361" s="19"/>
      <c r="Z361" s="19">
        <f>IFERROR(VLOOKUP(A361,'[12]avec LE'!$A$1:$F$22,6,FALSE),0)</f>
        <v>0</v>
      </c>
      <c r="AA361" s="19">
        <f>IFERROR(VLOOKUP(B361,[13]total!$E$20:$F$40,2,FALSE),0)</f>
        <v>0</v>
      </c>
      <c r="AB361" s="19"/>
      <c r="AC361" s="24">
        <f t="shared" si="5"/>
        <v>347819.59139522281</v>
      </c>
    </row>
    <row r="362" spans="1:29" hidden="1" x14ac:dyDescent="0.25">
      <c r="A362" s="27" t="s">
        <v>356</v>
      </c>
      <c r="B362" s="2" t="s">
        <v>357</v>
      </c>
      <c r="C362" s="2" t="s">
        <v>31</v>
      </c>
      <c r="D362" s="2" t="s">
        <v>311</v>
      </c>
      <c r="E362" s="19">
        <f>IFERROR(VLOOKUP(A362,[1]Montants!$A$1:$W$248,21,FALSE),0)</f>
        <v>0</v>
      </c>
      <c r="F362" s="19">
        <f>IFERROR(VLOOKUP(A362,[2]Feuil1!$A$1:$I$47,8,FALSE),0)</f>
        <v>0</v>
      </c>
      <c r="G362" s="19">
        <f>IFERROR(VLOOKUP(A362,[3]Feuil1!$A$1:$G$47,6,FALSE),0)</f>
        <v>0</v>
      </c>
      <c r="H362" s="19">
        <f>IFERROR(VLOOKUP(B362,[4]Feuil6!$A$23:$B$73,2,FALSE),0)</f>
        <v>0</v>
      </c>
      <c r="I362" s="19">
        <f>IFERROR(VLOOKUP(A362,[5]Feuil1!$A$1:$F$9,5,FALSE),0)</f>
        <v>0</v>
      </c>
      <c r="J362" s="19">
        <f>IFERROR(VLOOKUP(A362,'[6]CRB-ES'!$A$1:$V$382,19,FALSE),0)</f>
        <v>0</v>
      </c>
      <c r="K362" s="19">
        <f>IFERROR(VLOOKUP($A362,[7]Feuil4!$A$23:$L$137,10,FALSE),0)</f>
        <v>0</v>
      </c>
      <c r="L362" s="19">
        <f>IFERROR(VLOOKUP($A362,[7]Feuil4!$A$23:$L$137,9,FALSE),0)</f>
        <v>0</v>
      </c>
      <c r="M362" s="19">
        <f>IFERROR(VLOOKUP($A362,[7]Feuil4!$A$23:$L$137,4,FALSE),0)</f>
        <v>0</v>
      </c>
      <c r="N362" s="19">
        <f>IFERROR(VLOOKUP($A362,[7]Feuil4!$A$23:$L$81,3,FALSE),0)</f>
        <v>0</v>
      </c>
      <c r="O362" s="19">
        <f>IFERROR(VLOOKUP($A362,[7]Feuil4!$A$23:$L$137,2,FALSE),0)</f>
        <v>0</v>
      </c>
      <c r="P362" s="19">
        <f>IFERROR(VLOOKUP($A362,[7]Feuil4!$A$23:$L$81,7,FALSE),0)</f>
        <v>0</v>
      </c>
      <c r="Q362" s="19">
        <f>IFERROR(VLOOKUP($A362,[7]Feuil4!$A$23:$L$137,8,FALSE),0)</f>
        <v>0</v>
      </c>
      <c r="R362" s="19">
        <f>IFERROR(VLOOKUP($A362,[7]Feuil4!$A$23:$L$137,6,FALSE),0)</f>
        <v>0</v>
      </c>
      <c r="S362" s="19">
        <f>IFERROR(VLOOKUP($A362,[7]Feuil4!$A$23:$L$137,5,FALSE),0)</f>
        <v>0</v>
      </c>
      <c r="T362" s="19">
        <v>0</v>
      </c>
      <c r="U362" s="19">
        <f>IFERROR(VLOOKUP(B362,'[8]C1-2017'!$B$1:$Q$475,14,FALSE),0)</f>
        <v>68935.62910628652</v>
      </c>
      <c r="V362" s="19">
        <f>IFERROR(VLOOKUP(A362,'[9]TOTAL M10 par région'!$A$1:$J$375,8,FALSE),0)</f>
        <v>56381.089999999851</v>
      </c>
      <c r="W362" s="19">
        <f>IFERROR(VLOOKUP(A362,'[10]TOTAL M11M12 par région'!$A$1:$J$479,10,FALSE),0)</f>
        <v>113266.25268461197</v>
      </c>
      <c r="X362" s="19">
        <f>IFERROR(VLOOKUP(B362,[11]Feuil1!$A$1:$G$24,7,FALSE),0)</f>
        <v>0</v>
      </c>
      <c r="Y362" s="19"/>
      <c r="Z362" s="19">
        <f>IFERROR(VLOOKUP(A362,'[12]avec LE'!$A$1:$F$22,6,FALSE),0)</f>
        <v>0</v>
      </c>
      <c r="AA362" s="19">
        <f>IFERROR(VLOOKUP(B362,[13]total!$E$20:$F$40,2,FALSE),0)</f>
        <v>0</v>
      </c>
      <c r="AB362" s="19"/>
      <c r="AC362" s="24">
        <f t="shared" si="5"/>
        <v>238582.97179089836</v>
      </c>
    </row>
    <row r="363" spans="1:29" hidden="1" x14ac:dyDescent="0.25">
      <c r="A363" s="27">
        <v>930140025</v>
      </c>
      <c r="B363" s="2" t="s">
        <v>1148</v>
      </c>
      <c r="C363" s="2" t="s">
        <v>184</v>
      </c>
      <c r="D363" s="2" t="s">
        <v>311</v>
      </c>
      <c r="E363" s="19">
        <f>+[14]Montants!$U$121</f>
        <v>277971.86435271235</v>
      </c>
      <c r="F363" s="19">
        <f>IFERROR(VLOOKUP(A363,[2]Feuil1!$A$1:$I$47,8,FALSE),0)</f>
        <v>0</v>
      </c>
      <c r="G363" s="19">
        <f>IFERROR(VLOOKUP(A363,[3]Feuil1!$A$1:$G$47,6,FALSE),0)</f>
        <v>0</v>
      </c>
      <c r="H363" s="19">
        <f>IFERROR(VLOOKUP(B363,[4]Feuil6!$A$23:$B$73,2,FALSE),0)</f>
        <v>0</v>
      </c>
      <c r="I363" s="19">
        <f>IFERROR(VLOOKUP(A363,[5]Feuil1!$A$1:$F$9,5,FALSE),0)</f>
        <v>0</v>
      </c>
      <c r="J363" s="19">
        <f>IFERROR(VLOOKUP(A363,'[6]CRB-ES'!$A$1:$V$382,19,FALSE),0)</f>
        <v>0</v>
      </c>
      <c r="K363" s="19">
        <f>IFERROR(VLOOKUP($A363,[7]Feuil4!$A$23:$L$137,10,FALSE),0)</f>
        <v>0</v>
      </c>
      <c r="L363" s="19">
        <f>IFERROR(VLOOKUP($A363,[7]Feuil4!$A$23:$L$137,9,FALSE),0)</f>
        <v>0</v>
      </c>
      <c r="M363" s="19">
        <f>IFERROR(VLOOKUP($A363,[7]Feuil4!$A$23:$L$137,4,FALSE),0)</f>
        <v>0</v>
      </c>
      <c r="N363" s="19">
        <f>IFERROR(VLOOKUP($A363,[7]Feuil4!$A$23:$L$81,3,FALSE),0)</f>
        <v>0</v>
      </c>
      <c r="O363" s="19">
        <f>IFERROR(VLOOKUP($A363,[7]Feuil4!$A$23:$L$137,2,FALSE),0)</f>
        <v>0</v>
      </c>
      <c r="P363" s="19">
        <f>IFERROR(VLOOKUP($A363,[7]Feuil4!$A$23:$L$81,7,FALSE),0)</f>
        <v>0</v>
      </c>
      <c r="Q363" s="19">
        <f>IFERROR(VLOOKUP($A363,[7]Feuil4!$A$23:$L$137,8,FALSE),0)</f>
        <v>0</v>
      </c>
      <c r="R363" s="19">
        <f>IFERROR(VLOOKUP($A363,[7]Feuil4!$A$23:$L$137,6,FALSE),0)</f>
        <v>0</v>
      </c>
      <c r="S363" s="19">
        <f>IFERROR(VLOOKUP($A363,[7]Feuil4!$A$23:$L$137,5,FALSE),0)</f>
        <v>0</v>
      </c>
      <c r="T363" s="19">
        <v>0</v>
      </c>
      <c r="U363" s="19">
        <f>IFERROR(VLOOKUP(B363,'[8]C1-2017'!$B$1:$Q$475,14,FALSE),0)</f>
        <v>0</v>
      </c>
      <c r="V363" s="19">
        <f>IFERROR(VLOOKUP(A363,'[9]TOTAL M10 par région'!$A$1:$J$375,8,FALSE),0)</f>
        <v>0</v>
      </c>
      <c r="W363" s="19">
        <f>IFERROR(VLOOKUP(A363,'[10]TOTAL M11M12 par région'!$A$1:$J$479,10,FALSE),0)</f>
        <v>0</v>
      </c>
      <c r="X363" s="19">
        <f>IFERROR(VLOOKUP(B363,[11]Feuil1!$A$1:$G$24,7,FALSE),0)</f>
        <v>0</v>
      </c>
      <c r="Y363" s="19"/>
      <c r="Z363" s="19">
        <f>IFERROR(VLOOKUP(A363,'[12]avec LE'!$A$1:$F$22,6,FALSE),0)</f>
        <v>0</v>
      </c>
      <c r="AA363" s="19">
        <f>IFERROR(VLOOKUP(B363,[13]total!$E$20:$F$40,2,FALSE),0)</f>
        <v>0</v>
      </c>
      <c r="AB363" s="19"/>
      <c r="AC363" s="24">
        <f t="shared" si="5"/>
        <v>277971.86435271235</v>
      </c>
    </row>
    <row r="364" spans="1:29" hidden="1" x14ac:dyDescent="0.25">
      <c r="A364" s="38" t="s">
        <v>1253</v>
      </c>
      <c r="B364" t="s">
        <v>1255</v>
      </c>
      <c r="C364" s="2" t="s">
        <v>28</v>
      </c>
      <c r="D364" s="2" t="s">
        <v>311</v>
      </c>
      <c r="E364" s="19">
        <f>IFERROR(VLOOKUP(A364,[1]Montants!$A$1:$W$248,21,FALSE),0)</f>
        <v>0</v>
      </c>
      <c r="F364" s="19">
        <f>IFERROR(VLOOKUP(A364,[2]Feuil1!$A$1:$I$47,8,FALSE),0)</f>
        <v>0</v>
      </c>
      <c r="G364" s="19">
        <f>IFERROR(VLOOKUP(A364,[3]Feuil1!$A$1:$G$47,6,FALSE),0)</f>
        <v>0</v>
      </c>
      <c r="H364" s="19">
        <f>IFERROR(VLOOKUP(B364,[4]Feuil6!$A$23:$B$73,2,FALSE),0)</f>
        <v>0</v>
      </c>
      <c r="I364" s="19">
        <f>IFERROR(VLOOKUP(A364,[5]Feuil1!$A$1:$F$9,5,FALSE),0)</f>
        <v>0</v>
      </c>
      <c r="J364" s="19">
        <f>IFERROR(VLOOKUP(A364,'[6]CRB-ES'!$A$1:$V$382,19,FALSE),0)</f>
        <v>0</v>
      </c>
      <c r="K364" s="19">
        <f>IFERROR(VLOOKUP($A364,[7]Feuil4!$A$23:$L$137,10,FALSE),0)</f>
        <v>0</v>
      </c>
      <c r="L364" s="19">
        <f>IFERROR(VLOOKUP($A364,[7]Feuil4!$A$23:$L$137,9,FALSE),0)</f>
        <v>0</v>
      </c>
      <c r="M364" s="19">
        <f>IFERROR(VLOOKUP($A364,[7]Feuil4!$A$23:$L$137,4,FALSE),0)</f>
        <v>0</v>
      </c>
      <c r="N364" s="19">
        <f>IFERROR(VLOOKUP($A364,[7]Feuil4!$A$23:$L$81,3,FALSE),0)</f>
        <v>0</v>
      </c>
      <c r="O364" s="19">
        <f>IFERROR(VLOOKUP($A364,[7]Feuil4!$A$23:$L$137,2,FALSE),0)</f>
        <v>0</v>
      </c>
      <c r="P364" s="19">
        <f>IFERROR(VLOOKUP($A364,[7]Feuil4!$A$23:$L$81,7,FALSE),0)</f>
        <v>0</v>
      </c>
      <c r="Q364" s="19">
        <f>IFERROR(VLOOKUP($A364,[7]Feuil4!$A$23:$L$137,8,FALSE),0)</f>
        <v>0</v>
      </c>
      <c r="R364" s="19">
        <f>IFERROR(VLOOKUP($A364,[7]Feuil4!$A$23:$L$137,6,FALSE),0)</f>
        <v>0</v>
      </c>
      <c r="S364" s="19">
        <f>IFERROR(VLOOKUP($A364,[7]Feuil4!$A$23:$L$137,5,FALSE),0)</f>
        <v>0</v>
      </c>
      <c r="T364" s="19">
        <v>0</v>
      </c>
      <c r="U364" s="19">
        <f>IFERROR(VLOOKUP(B364,'[8]C1-2017'!$B$1:$Q$475,14,FALSE),0)</f>
        <v>2375.3249999999998</v>
      </c>
      <c r="V364" s="19">
        <f>IFERROR(VLOOKUP(A364,'[9]TOTAL M10 par région'!$A$1:$J$375,8,FALSE),0)</f>
        <v>0</v>
      </c>
      <c r="W364" s="19">
        <f>IFERROR(VLOOKUP(A364,'[10]TOTAL M11M12 par région'!$A$1:$J$479,10,FALSE),0)</f>
        <v>0</v>
      </c>
      <c r="X364" s="19">
        <f>IFERROR(VLOOKUP(B364,[11]Feuil1!$A$1:$G$24,7,FALSE),0)</f>
        <v>0</v>
      </c>
      <c r="Y364" s="19"/>
      <c r="Z364" s="19">
        <f>IFERROR(VLOOKUP(A364,'[12]avec LE'!$A$1:$F$22,6,FALSE),0)</f>
        <v>0</v>
      </c>
      <c r="AA364" s="19">
        <f>IFERROR(VLOOKUP(B364,[13]total!$E$20:$F$40,2,FALSE),0)</f>
        <v>0</v>
      </c>
      <c r="AB364" s="19"/>
      <c r="AC364" s="24">
        <f t="shared" si="5"/>
        <v>2375.3249999999998</v>
      </c>
    </row>
    <row r="365" spans="1:29" hidden="1" x14ac:dyDescent="0.25">
      <c r="A365" s="27" t="s">
        <v>1108</v>
      </c>
      <c r="B365" s="2" t="s">
        <v>1149</v>
      </c>
      <c r="C365" s="2" t="s">
        <v>85</v>
      </c>
      <c r="D365" s="2" t="s">
        <v>311</v>
      </c>
      <c r="E365" s="19">
        <f>IFERROR(VLOOKUP(A365,[1]Montants!$A$1:$W$248,21,FALSE),0)</f>
        <v>0</v>
      </c>
      <c r="F365" s="19">
        <f>IFERROR(VLOOKUP(A365,[2]Feuil1!$A$1:$I$47,8,FALSE),0)</f>
        <v>0</v>
      </c>
      <c r="G365" s="19">
        <f>IFERROR(VLOOKUP(A365,[3]Feuil1!$A$1:$G$47,6,FALSE),0)</f>
        <v>0</v>
      </c>
      <c r="H365" s="19">
        <f>IFERROR(VLOOKUP(B365,[4]Feuil6!$A$23:$B$73,2,FALSE),0)</f>
        <v>0</v>
      </c>
      <c r="I365" s="19">
        <f>IFERROR(VLOOKUP(A365,[5]Feuil1!$A$1:$F$9,5,FALSE),0)</f>
        <v>0</v>
      </c>
      <c r="J365" s="19">
        <f>IFERROR(VLOOKUP(A365,'[6]CRB-ES'!$A$1:$V$382,19,FALSE),0)</f>
        <v>0</v>
      </c>
      <c r="K365" s="19">
        <f>IFERROR(VLOOKUP($A365,[7]Feuil4!$A$23:$L$137,10,FALSE),0)</f>
        <v>0</v>
      </c>
      <c r="L365" s="19">
        <f>IFERROR(VLOOKUP($A365,[7]Feuil4!$A$23:$L$137,9,FALSE),0)</f>
        <v>0</v>
      </c>
      <c r="M365" s="19">
        <f>IFERROR(VLOOKUP($A365,[7]Feuil4!$A$23:$L$137,4,FALSE),0)</f>
        <v>0</v>
      </c>
      <c r="N365" s="19">
        <f>IFERROR(VLOOKUP($A365,[7]Feuil4!$A$23:$L$81,3,FALSE),0)</f>
        <v>0</v>
      </c>
      <c r="O365" s="19">
        <f>IFERROR(VLOOKUP($A365,[7]Feuil4!$A$23:$L$137,2,FALSE),0)</f>
        <v>0</v>
      </c>
      <c r="P365" s="19">
        <f>IFERROR(VLOOKUP($A365,[7]Feuil4!$A$23:$L$81,7,FALSE),0)</f>
        <v>0</v>
      </c>
      <c r="Q365" s="19">
        <f>IFERROR(VLOOKUP($A365,[7]Feuil4!$A$23:$L$137,8,FALSE),0)</f>
        <v>0</v>
      </c>
      <c r="R365" s="19">
        <f>IFERROR(VLOOKUP($A365,[7]Feuil4!$A$23:$L$137,6,FALSE),0)</f>
        <v>0</v>
      </c>
      <c r="S365" s="19">
        <f>IFERROR(VLOOKUP($A365,[7]Feuil4!$A$23:$L$137,5,FALSE),0)</f>
        <v>0</v>
      </c>
      <c r="T365" s="19">
        <v>0</v>
      </c>
      <c r="U365" s="19">
        <f>IFERROR(VLOOKUP(B365,'[8]C1-2017'!$B$1:$Q$475,14,FALSE),0)</f>
        <v>0</v>
      </c>
      <c r="V365" s="19">
        <f>IFERROR(VLOOKUP(A365,'[9]TOTAL M10 par région'!$A$1:$J$375,8,FALSE),0)</f>
        <v>107582.35</v>
      </c>
      <c r="W365" s="19">
        <f>IFERROR(VLOOKUP(A365,'[10]TOTAL M11M12 par région'!$A$1:$J$479,10,FALSE),0)</f>
        <v>43933.685576965006</v>
      </c>
      <c r="X365" s="19">
        <f>IFERROR(VLOOKUP(B365,[11]Feuil1!$A$1:$G$24,7,FALSE),0)</f>
        <v>0</v>
      </c>
      <c r="Y365" s="19"/>
      <c r="Z365" s="19">
        <f>IFERROR(VLOOKUP(A365,'[12]avec LE'!$A$1:$F$22,6,FALSE),0)</f>
        <v>0</v>
      </c>
      <c r="AA365" s="19">
        <f>IFERROR(VLOOKUP(B365,[13]total!$E$20:$F$40,2,FALSE),0)</f>
        <v>0</v>
      </c>
      <c r="AB365" s="19"/>
      <c r="AC365" s="24">
        <f t="shared" si="5"/>
        <v>151516.03557696502</v>
      </c>
    </row>
    <row r="366" spans="1:29" hidden="1" x14ac:dyDescent="0.25">
      <c r="A366" s="38" t="s">
        <v>1254</v>
      </c>
      <c r="B366" s="40" t="s">
        <v>1256</v>
      </c>
      <c r="C366" s="41" t="s">
        <v>85</v>
      </c>
      <c r="D366" s="2" t="s">
        <v>311</v>
      </c>
      <c r="E366" s="19">
        <f>IFERROR(VLOOKUP(A366,[1]Montants!$A$1:$W$248,21,FALSE),0)</f>
        <v>0</v>
      </c>
      <c r="F366" s="19">
        <f>IFERROR(VLOOKUP(A366,[2]Feuil1!$A$1:$I$47,8,FALSE),0)</f>
        <v>0</v>
      </c>
      <c r="G366" s="19">
        <f>IFERROR(VLOOKUP(A366,[3]Feuil1!$A$1:$G$47,6,FALSE),0)</f>
        <v>0</v>
      </c>
      <c r="H366" s="19">
        <f>IFERROR(VLOOKUP(B366,[4]Feuil6!$A$23:$B$73,2,FALSE),0)</f>
        <v>0</v>
      </c>
      <c r="I366" s="19">
        <f>IFERROR(VLOOKUP(A366,[5]Feuil1!$A$1:$F$9,5,FALSE),0)</f>
        <v>0</v>
      </c>
      <c r="J366" s="19">
        <f>IFERROR(VLOOKUP(A366,'[6]CRB-ES'!$A$1:$V$382,19,FALSE),0)</f>
        <v>0</v>
      </c>
      <c r="K366" s="19">
        <f>IFERROR(VLOOKUP($A366,[7]Feuil4!$A$23:$L$137,10,FALSE),0)</f>
        <v>0</v>
      </c>
      <c r="L366" s="19">
        <f>IFERROR(VLOOKUP($A366,[7]Feuil4!$A$23:$L$137,9,FALSE),0)</f>
        <v>0</v>
      </c>
      <c r="M366" s="19">
        <f>IFERROR(VLOOKUP($A366,[7]Feuil4!$A$23:$L$137,4,FALSE),0)</f>
        <v>0</v>
      </c>
      <c r="N366" s="19">
        <f>IFERROR(VLOOKUP($A366,[7]Feuil4!$A$23:$L$81,3,FALSE),0)</f>
        <v>0</v>
      </c>
      <c r="O366" s="19">
        <f>IFERROR(VLOOKUP($A366,[7]Feuil4!$A$23:$L$137,2,FALSE),0)</f>
        <v>0</v>
      </c>
      <c r="P366" s="19">
        <f>IFERROR(VLOOKUP($A366,[7]Feuil4!$A$23:$L$81,7,FALSE),0)</f>
        <v>0</v>
      </c>
      <c r="Q366" s="19">
        <f>IFERROR(VLOOKUP($A366,[7]Feuil4!$A$23:$L$137,8,FALSE),0)</f>
        <v>0</v>
      </c>
      <c r="R366" s="19">
        <f>IFERROR(VLOOKUP($A366,[7]Feuil4!$A$23:$L$137,6,FALSE),0)</f>
        <v>0</v>
      </c>
      <c r="S366" s="19">
        <f>IFERROR(VLOOKUP($A366,[7]Feuil4!$A$23:$L$137,5,FALSE),0)</f>
        <v>0</v>
      </c>
      <c r="T366" s="19">
        <v>0</v>
      </c>
      <c r="U366" s="19">
        <f>IFERROR(VLOOKUP(B366,'[8]C1-2017'!$B$1:$Q$475,14,FALSE),0)</f>
        <v>924.75</v>
      </c>
      <c r="V366" s="19">
        <f>IFERROR(VLOOKUP(A366,'[9]TOTAL M10 par région'!$A$1:$J$375,8,FALSE),0)</f>
        <v>0</v>
      </c>
      <c r="W366" s="19">
        <f>IFERROR(VLOOKUP(A366,'[10]TOTAL M11M12 par région'!$A$1:$J$479,10,FALSE),0)</f>
        <v>0</v>
      </c>
      <c r="X366" s="19">
        <f>IFERROR(VLOOKUP(B366,[11]Feuil1!$A$1:$G$24,7,FALSE),0)</f>
        <v>0</v>
      </c>
      <c r="Y366" s="19"/>
      <c r="Z366" s="19">
        <f>IFERROR(VLOOKUP(A366,'[12]avec LE'!$A$1:$F$22,6,FALSE),0)</f>
        <v>0</v>
      </c>
      <c r="AA366" s="19">
        <f>IFERROR(VLOOKUP(B366,[13]total!$E$20:$F$40,2,FALSE),0)</f>
        <v>0</v>
      </c>
      <c r="AB366" s="19"/>
      <c r="AC366" s="24">
        <f t="shared" si="5"/>
        <v>924.75</v>
      </c>
    </row>
    <row r="367" spans="1:29" hidden="1" x14ac:dyDescent="0.25">
      <c r="A367" s="27" t="s">
        <v>1109</v>
      </c>
      <c r="B367" s="2" t="s">
        <v>1150</v>
      </c>
      <c r="C367" s="2" t="s">
        <v>85</v>
      </c>
      <c r="D367" s="2" t="s">
        <v>311</v>
      </c>
      <c r="E367" s="19">
        <f>IFERROR(VLOOKUP(A367,[1]Montants!$A$1:$W$248,21,FALSE),0)</f>
        <v>0</v>
      </c>
      <c r="F367" s="19">
        <f>IFERROR(VLOOKUP(A367,[2]Feuil1!$A$1:$I$47,8,FALSE),0)</f>
        <v>0</v>
      </c>
      <c r="G367" s="19">
        <f>IFERROR(VLOOKUP(A367,[3]Feuil1!$A$1:$G$47,6,FALSE),0)</f>
        <v>0</v>
      </c>
      <c r="H367" s="19">
        <f>IFERROR(VLOOKUP(B367,[4]Feuil6!$A$23:$B$73,2,FALSE),0)</f>
        <v>0</v>
      </c>
      <c r="I367" s="19">
        <f>IFERROR(VLOOKUP(A367,[5]Feuil1!$A$1:$F$9,5,FALSE),0)</f>
        <v>0</v>
      </c>
      <c r="J367" s="19">
        <f>IFERROR(VLOOKUP(A367,'[6]CRB-ES'!$A$1:$V$382,19,FALSE),0)</f>
        <v>0</v>
      </c>
      <c r="K367" s="19">
        <f>IFERROR(VLOOKUP($A367,[7]Feuil4!$A$23:$L$137,10,FALSE),0)</f>
        <v>0</v>
      </c>
      <c r="L367" s="19">
        <f>IFERROR(VLOOKUP($A367,[7]Feuil4!$A$23:$L$137,9,FALSE),0)</f>
        <v>0</v>
      </c>
      <c r="M367" s="19">
        <f>IFERROR(VLOOKUP($A367,[7]Feuil4!$A$23:$L$137,4,FALSE),0)</f>
        <v>0</v>
      </c>
      <c r="N367" s="19">
        <f>IFERROR(VLOOKUP($A367,[7]Feuil4!$A$23:$L$81,3,FALSE),0)</f>
        <v>0</v>
      </c>
      <c r="O367" s="19">
        <f>IFERROR(VLOOKUP($A367,[7]Feuil4!$A$23:$L$137,2,FALSE),0)</f>
        <v>0</v>
      </c>
      <c r="P367" s="19">
        <f>IFERROR(VLOOKUP($A367,[7]Feuil4!$A$23:$L$81,7,FALSE),0)</f>
        <v>0</v>
      </c>
      <c r="Q367" s="19">
        <f>IFERROR(VLOOKUP($A367,[7]Feuil4!$A$23:$L$137,8,FALSE),0)</f>
        <v>0</v>
      </c>
      <c r="R367" s="19">
        <f>IFERROR(VLOOKUP($A367,[7]Feuil4!$A$23:$L$137,6,FALSE),0)</f>
        <v>0</v>
      </c>
      <c r="S367" s="19">
        <f>IFERROR(VLOOKUP($A367,[7]Feuil4!$A$23:$L$137,5,FALSE),0)</f>
        <v>0</v>
      </c>
      <c r="T367" s="19">
        <v>0</v>
      </c>
      <c r="U367" s="19">
        <f>IFERROR(VLOOKUP(B367,'[8]C1-2017'!$B$1:$Q$475,14,FALSE),0)</f>
        <v>0</v>
      </c>
      <c r="V367" s="19">
        <f>IFERROR(VLOOKUP(A367,'[9]TOTAL M10 par région'!$A$1:$J$375,8,FALSE),0)</f>
        <v>0</v>
      </c>
      <c r="W367" s="19">
        <f>IFERROR(VLOOKUP(A367,'[10]TOTAL M11M12 par région'!$A$1:$J$479,10,FALSE),0)</f>
        <v>1450.6301895191561</v>
      </c>
      <c r="X367" s="19">
        <f>IFERROR(VLOOKUP(B367,[11]Feuil1!$A$1:$G$24,7,FALSE),0)</f>
        <v>0</v>
      </c>
      <c r="Y367" s="19"/>
      <c r="Z367" s="19">
        <f>IFERROR(VLOOKUP(A367,'[12]avec LE'!$A$1:$F$22,6,FALSE),0)</f>
        <v>0</v>
      </c>
      <c r="AA367" s="19">
        <f>IFERROR(VLOOKUP(B367,[13]total!$E$20:$F$40,2,FALSE),0)</f>
        <v>0</v>
      </c>
      <c r="AB367" s="19"/>
      <c r="AC367" s="24">
        <f t="shared" si="5"/>
        <v>1450.6301895191561</v>
      </c>
    </row>
    <row r="368" spans="1:29" hidden="1" x14ac:dyDescent="0.25">
      <c r="A368" s="2" t="s">
        <v>402</v>
      </c>
      <c r="B368" s="2" t="s">
        <v>403</v>
      </c>
      <c r="C368" s="2" t="s">
        <v>28</v>
      </c>
      <c r="D368" s="2" t="s">
        <v>311</v>
      </c>
      <c r="E368" s="19">
        <f>IFERROR(VLOOKUP(A368,[1]Montants!$A$1:$W$248,21,FALSE),0)</f>
        <v>404864.12567687727</v>
      </c>
      <c r="F368" s="19">
        <f>IFERROR(VLOOKUP(A368,[2]Feuil1!$A$1:$I$47,8,FALSE),0)</f>
        <v>0</v>
      </c>
      <c r="G368" s="19">
        <f>IFERROR(VLOOKUP(A368,[3]Feuil1!$A$1:$G$47,6,FALSE),0)</f>
        <v>0</v>
      </c>
      <c r="H368" s="19">
        <f>IFERROR(VLOOKUP(B368,[4]Feuil6!$A$23:$B$73,2,FALSE),0)</f>
        <v>0</v>
      </c>
      <c r="I368" s="19">
        <f>IFERROR(VLOOKUP(A368,[5]Feuil1!$A$1:$F$9,5,FALSE),0)</f>
        <v>0</v>
      </c>
      <c r="J368" s="19">
        <f>IFERROR(VLOOKUP(A368,'[6]CRB-ES'!$A$1:$V$382,19,FALSE),0)</f>
        <v>0</v>
      </c>
      <c r="K368" s="19">
        <f>IFERROR(VLOOKUP($A368,[7]Feuil4!$A$23:$L$137,10,FALSE),0)</f>
        <v>0</v>
      </c>
      <c r="L368" s="19">
        <f>IFERROR(VLOOKUP($A368,[7]Feuil4!$A$23:$L$137,9,FALSE),0)</f>
        <v>0</v>
      </c>
      <c r="M368" s="19">
        <f>IFERROR(VLOOKUP($A368,[7]Feuil4!$A$23:$L$137,4,FALSE),0)</f>
        <v>0</v>
      </c>
      <c r="N368" s="19">
        <f>IFERROR(VLOOKUP($A368,[7]Feuil4!$A$23:$L$81,3,FALSE),0)</f>
        <v>0</v>
      </c>
      <c r="O368" s="19">
        <f>IFERROR(VLOOKUP($A368,[7]Feuil4!$A$23:$L$137,2,FALSE),0)</f>
        <v>0</v>
      </c>
      <c r="P368" s="19">
        <f>IFERROR(VLOOKUP($A368,[7]Feuil4!$A$23:$L$81,7,FALSE),0)</f>
        <v>0</v>
      </c>
      <c r="Q368" s="19">
        <f>IFERROR(VLOOKUP($A368,[7]Feuil4!$A$23:$L$137,8,FALSE),0)</f>
        <v>0</v>
      </c>
      <c r="R368" s="19">
        <f>IFERROR(VLOOKUP($A368,[7]Feuil4!$A$23:$L$137,6,FALSE),0)</f>
        <v>0</v>
      </c>
      <c r="S368" s="19">
        <f>IFERROR(VLOOKUP($A368,[7]Feuil4!$A$23:$L$137,5,FALSE),0)</f>
        <v>0</v>
      </c>
      <c r="T368" s="19">
        <v>0</v>
      </c>
      <c r="U368" s="19">
        <f>IFERROR(VLOOKUP(B368,'[8]C1-2017'!$B$1:$Q$475,14,FALSE),0)</f>
        <v>14441.442992486762</v>
      </c>
      <c r="V368" s="19">
        <f>IFERROR(VLOOKUP(A368,'[9]TOTAL M10 par région'!$A$1:$J$375,8,FALSE),0)</f>
        <v>0</v>
      </c>
      <c r="W368" s="19">
        <f>IFERROR(VLOOKUP(A368,'[10]TOTAL M11M12 par région'!$A$1:$J$479,10,FALSE),0)</f>
        <v>117839.62990378056</v>
      </c>
      <c r="X368" s="19">
        <f>IFERROR(VLOOKUP(B368,[11]Feuil1!$A$1:$G$24,7,FALSE),0)</f>
        <v>0</v>
      </c>
      <c r="Y368" s="19"/>
      <c r="Z368" s="19">
        <f>IFERROR(VLOOKUP(A368,'[12]avec LE'!$A$1:$F$22,6,FALSE),0)</f>
        <v>0</v>
      </c>
      <c r="AA368" s="19">
        <f>IFERROR(VLOOKUP(B368,[13]total!$E$20:$F$40,2,FALSE),0)</f>
        <v>0</v>
      </c>
      <c r="AB368" s="19"/>
      <c r="AC368" s="24">
        <f t="shared" si="5"/>
        <v>537145.19857314462</v>
      </c>
    </row>
    <row r="369" spans="1:29" hidden="1" x14ac:dyDescent="0.25">
      <c r="A369" s="27" t="s">
        <v>869</v>
      </c>
      <c r="B369" s="2" t="s">
        <v>1059</v>
      </c>
      <c r="C369" s="28" t="s">
        <v>28</v>
      </c>
      <c r="D369" s="2" t="s">
        <v>311</v>
      </c>
      <c r="E369" s="19">
        <f>IFERROR(VLOOKUP(A369,[1]Montants!$A$1:$W$248,21,FALSE),0)</f>
        <v>0</v>
      </c>
      <c r="F369" s="19">
        <f>IFERROR(VLOOKUP(A369,[2]Feuil1!$A$1:$I$47,8,FALSE),0)</f>
        <v>0</v>
      </c>
      <c r="G369" s="19">
        <f>IFERROR(VLOOKUP(A369,[3]Feuil1!$A$1:$G$47,6,FALSE),0)</f>
        <v>0</v>
      </c>
      <c r="H369" s="19">
        <f>IFERROR(VLOOKUP(B369,[4]Feuil6!$A$23:$B$73,2,FALSE),0)</f>
        <v>0</v>
      </c>
      <c r="I369" s="19">
        <f>IFERROR(VLOOKUP(A369,[5]Feuil1!$A$1:$F$9,5,FALSE),0)</f>
        <v>0</v>
      </c>
      <c r="J369" s="19">
        <f>IFERROR(VLOOKUP(A369,'[6]CRB-ES'!$A$1:$V$382,19,FALSE),0)</f>
        <v>0</v>
      </c>
      <c r="K369" s="19">
        <f>IFERROR(VLOOKUP($A369,[7]Feuil4!$A$23:$L$137,10,FALSE),0)</f>
        <v>0</v>
      </c>
      <c r="L369" s="19">
        <f>IFERROR(VLOOKUP($A369,[7]Feuil4!$A$23:$L$137,9,FALSE),0)</f>
        <v>0</v>
      </c>
      <c r="M369" s="19">
        <f>IFERROR(VLOOKUP($A369,[7]Feuil4!$A$23:$L$137,4,FALSE),0)</f>
        <v>0</v>
      </c>
      <c r="N369" s="19">
        <f>IFERROR(VLOOKUP($A369,[7]Feuil4!$A$23:$L$81,3,FALSE),0)</f>
        <v>0</v>
      </c>
      <c r="O369" s="19">
        <f>IFERROR(VLOOKUP($A369,[7]Feuil4!$A$23:$L$137,2,FALSE),0)</f>
        <v>0</v>
      </c>
      <c r="P369" s="19">
        <f>IFERROR(VLOOKUP($A369,[7]Feuil4!$A$23:$L$81,7,FALSE),0)</f>
        <v>0</v>
      </c>
      <c r="Q369" s="19">
        <f>IFERROR(VLOOKUP($A369,[7]Feuil4!$A$23:$L$137,8,FALSE),0)</f>
        <v>0</v>
      </c>
      <c r="R369" s="19">
        <f>IFERROR(VLOOKUP($A369,[7]Feuil4!$A$23:$L$137,6,FALSE),0)</f>
        <v>0</v>
      </c>
      <c r="S369" s="19">
        <f>IFERROR(VLOOKUP($A369,[7]Feuil4!$A$23:$L$137,5,FALSE),0)</f>
        <v>0</v>
      </c>
      <c r="T369" s="19">
        <v>0</v>
      </c>
      <c r="U369" s="19">
        <f>IFERROR(VLOOKUP(B369,'[8]C1-2017'!$B$1:$Q$475,14,FALSE),0)</f>
        <v>0</v>
      </c>
      <c r="V369" s="19">
        <f>IFERROR(VLOOKUP(A369,'[9]TOTAL M10 par région'!$A$1:$J$375,8,FALSE),0)</f>
        <v>0</v>
      </c>
      <c r="W369" s="19">
        <f>IFERROR(VLOOKUP(A369,'[10]TOTAL M11M12 par région'!$A$1:$J$479,10,FALSE),0)</f>
        <v>343270.23181994911</v>
      </c>
      <c r="X369" s="19">
        <f>IFERROR(VLOOKUP(B369,[11]Feuil1!$A$1:$G$24,7,FALSE),0)</f>
        <v>0</v>
      </c>
      <c r="Y369" s="19"/>
      <c r="Z369" s="19">
        <f>IFERROR(VLOOKUP(A369,'[12]avec LE'!$A$1:$F$22,6,FALSE),0)</f>
        <v>0</v>
      </c>
      <c r="AA369" s="19">
        <f>IFERROR(VLOOKUP(B369,[13]total!$E$20:$F$40,2,FALSE),0)</f>
        <v>0</v>
      </c>
      <c r="AB369" s="19"/>
      <c r="AC369" s="24">
        <f t="shared" si="5"/>
        <v>343270.23181994911</v>
      </c>
    </row>
    <row r="370" spans="1:29" hidden="1" x14ac:dyDescent="0.25">
      <c r="A370" s="2" t="s">
        <v>394</v>
      </c>
      <c r="B370" s="2" t="s">
        <v>395</v>
      </c>
      <c r="C370" s="2" t="s">
        <v>57</v>
      </c>
      <c r="D370" s="2" t="s">
        <v>311</v>
      </c>
      <c r="E370" s="19">
        <f>IFERROR(VLOOKUP(A370,[1]Montants!$A$1:$W$248,21,FALSE),0)</f>
        <v>30631621.156792693</v>
      </c>
      <c r="F370" s="19">
        <f>IFERROR(VLOOKUP(A370,[2]Feuil1!$A$1:$I$47,8,FALSE),0)</f>
        <v>1763766.2099532296</v>
      </c>
      <c r="G370" s="19">
        <f>IFERROR(VLOOKUP(A370,[3]Feuil1!$A$1:$G$47,6,FALSE),0)</f>
        <v>440941.55248830741</v>
      </c>
      <c r="H370" s="19">
        <f>IFERROR(VLOOKUP(B370,[4]Feuil6!$A$23:$B$73,2,FALSE),0)</f>
        <v>1250400</v>
      </c>
      <c r="I370" s="19">
        <f>IFERROR(VLOOKUP(A370,[5]Feuil1!$A$1:$F$9,5,FALSE),0)</f>
        <v>0</v>
      </c>
      <c r="J370" s="19">
        <f>IFERROR(VLOOKUP(A370,'[6]CRB-ES'!$A$1:$V$382,19,FALSE),0)</f>
        <v>285283.17069647752</v>
      </c>
      <c r="K370" s="19">
        <f>IFERROR(VLOOKUP($A370,[7]Feuil4!$A$23:$L$137,10,FALSE),0)</f>
        <v>0</v>
      </c>
      <c r="L370" s="19">
        <f>IFERROR(VLOOKUP($A370,[7]Feuil4!$A$23:$L$137,9,FALSE),0)</f>
        <v>0</v>
      </c>
      <c r="M370" s="19">
        <f>IFERROR(VLOOKUP($A370,[7]Feuil4!$A$23:$L$137,4,FALSE),0)</f>
        <v>0</v>
      </c>
      <c r="N370" s="19">
        <f>IFERROR(VLOOKUP($A370,[7]Feuil4!$A$23:$L$81,3,FALSE),0)</f>
        <v>881384</v>
      </c>
      <c r="O370" s="19">
        <f>IFERROR(VLOOKUP($A370,[7]Feuil4!$A$23:$L$137,2,FALSE),0)</f>
        <v>0</v>
      </c>
      <c r="P370" s="19">
        <f>IFERROR(VLOOKUP($A370,[7]Feuil4!$A$23:$L$81,7,FALSE),0)</f>
        <v>0</v>
      </c>
      <c r="Q370" s="19">
        <f>IFERROR(VLOOKUP($A370,[7]Feuil4!$A$23:$L$137,8,FALSE),0)</f>
        <v>0</v>
      </c>
      <c r="R370" s="19">
        <f>IFERROR(VLOOKUP($A370,[7]Feuil4!$A$23:$L$137,6,FALSE),0)</f>
        <v>0</v>
      </c>
      <c r="S370" s="19">
        <f>IFERROR(VLOOKUP($A370,[7]Feuil4!$A$23:$L$137,5,FALSE),0)</f>
        <v>0</v>
      </c>
      <c r="T370" s="19">
        <v>0</v>
      </c>
      <c r="U370" s="19">
        <f>IFERROR(VLOOKUP(B370,'[8]C1-2017'!$B$1:$Q$475,14,FALSE),0)</f>
        <v>4774584.6367502064</v>
      </c>
      <c r="V370" s="19">
        <f>IFERROR(VLOOKUP(A370,'[9]TOTAL M10 par région'!$A$1:$J$375,8,FALSE),0)</f>
        <v>654999</v>
      </c>
      <c r="W370" s="19">
        <f>IFERROR(VLOOKUP(A370,'[10]TOTAL M11M12 par région'!$A$1:$J$479,10,FALSE),0)</f>
        <v>1677232.007156427</v>
      </c>
      <c r="X370" s="19">
        <f>IFERROR(VLOOKUP(B370,[11]Feuil1!$A$1:$G$24,7,FALSE),0)</f>
        <v>216643.26666666666</v>
      </c>
      <c r="Y370" s="19"/>
      <c r="Z370" s="19">
        <f>IFERROR(VLOOKUP(A370,'[12]avec LE'!$A$1:$F$22,6,FALSE),0)</f>
        <v>0</v>
      </c>
      <c r="AA370" s="19">
        <f>IFERROR(VLOOKUP(B370,[13]total!$E$20:$F$40,2,FALSE),0)</f>
        <v>3000</v>
      </c>
      <c r="AB370" s="19"/>
      <c r="AC370" s="24">
        <f t="shared" si="5"/>
        <v>42579855.000504002</v>
      </c>
    </row>
    <row r="371" spans="1:29" hidden="1" x14ac:dyDescent="0.25">
      <c r="A371" s="27" t="s">
        <v>408</v>
      </c>
      <c r="B371" s="2" t="s">
        <v>409</v>
      </c>
      <c r="C371" s="2" t="s">
        <v>31</v>
      </c>
      <c r="D371" s="2" t="s">
        <v>311</v>
      </c>
      <c r="E371" s="19">
        <f>IFERROR(VLOOKUP(A371,[1]Montants!$A$1:$W$248,21,FALSE),0)</f>
        <v>534577.62009468966</v>
      </c>
      <c r="F371" s="19">
        <f>IFERROR(VLOOKUP(A371,[2]Feuil1!$A$1:$I$47,8,FALSE),0)</f>
        <v>0</v>
      </c>
      <c r="G371" s="19">
        <f>IFERROR(VLOOKUP(A371,[3]Feuil1!$A$1:$G$47,6,FALSE),0)</f>
        <v>0</v>
      </c>
      <c r="H371" s="19">
        <f>IFERROR(VLOOKUP(B371,[4]Feuil6!$A$23:$B$73,2,FALSE),0)</f>
        <v>0</v>
      </c>
      <c r="I371" s="19">
        <f>IFERROR(VLOOKUP(A371,[5]Feuil1!$A$1:$F$9,5,FALSE),0)</f>
        <v>0</v>
      </c>
      <c r="J371" s="19">
        <f>IFERROR(VLOOKUP(A371,'[6]CRB-ES'!$A$1:$V$382,19,FALSE),0)</f>
        <v>0</v>
      </c>
      <c r="K371" s="19">
        <f>IFERROR(VLOOKUP($A371,[7]Feuil4!$A$23:$L$137,10,FALSE),0)</f>
        <v>0</v>
      </c>
      <c r="L371" s="19">
        <f>IFERROR(VLOOKUP($A371,[7]Feuil4!$A$23:$L$137,9,FALSE),0)</f>
        <v>0</v>
      </c>
      <c r="M371" s="19">
        <f>IFERROR(VLOOKUP($A371,[7]Feuil4!$A$23:$L$137,4,FALSE),0)</f>
        <v>0</v>
      </c>
      <c r="N371" s="19">
        <f>IFERROR(VLOOKUP($A371,[7]Feuil4!$A$23:$L$81,3,FALSE),0)</f>
        <v>0</v>
      </c>
      <c r="O371" s="19">
        <f>IFERROR(VLOOKUP($A371,[7]Feuil4!$A$23:$L$137,2,FALSE),0)</f>
        <v>0</v>
      </c>
      <c r="P371" s="19">
        <f>IFERROR(VLOOKUP($A371,[7]Feuil4!$A$23:$L$81,7,FALSE),0)</f>
        <v>0</v>
      </c>
      <c r="Q371" s="19">
        <f>IFERROR(VLOOKUP($A371,[7]Feuil4!$A$23:$L$137,8,FALSE),0)</f>
        <v>0</v>
      </c>
      <c r="R371" s="19">
        <f>IFERROR(VLOOKUP($A371,[7]Feuil4!$A$23:$L$137,6,FALSE),0)</f>
        <v>0</v>
      </c>
      <c r="S371" s="19">
        <f>IFERROR(VLOOKUP($A371,[7]Feuil4!$A$23:$L$137,5,FALSE),0)</f>
        <v>0</v>
      </c>
      <c r="T371" s="19">
        <v>0</v>
      </c>
      <c r="U371" s="19">
        <f>IFERROR(VLOOKUP(B371,'[8]C1-2017'!$B$1:$Q$475,14,FALSE),0)</f>
        <v>10530.313577977673</v>
      </c>
      <c r="V371" s="19">
        <f>IFERROR(VLOOKUP(A371,'[9]TOTAL M10 par région'!$A$1:$J$375,8,FALSE),0)</f>
        <v>0</v>
      </c>
      <c r="W371" s="19">
        <f>IFERROR(VLOOKUP(A371,'[10]TOTAL M11M12 par région'!$A$1:$J$479,10,FALSE),0)</f>
        <v>0</v>
      </c>
      <c r="X371" s="19">
        <f>IFERROR(VLOOKUP(B371,[11]Feuil1!$A$1:$G$24,7,FALSE),0)</f>
        <v>0</v>
      </c>
      <c r="Y371" s="19"/>
      <c r="Z371" s="19">
        <f>IFERROR(VLOOKUP(A371,'[12]avec LE'!$A$1:$F$22,6,FALSE),0)</f>
        <v>0</v>
      </c>
      <c r="AA371" s="19">
        <f>IFERROR(VLOOKUP(B371,[13]total!$E$20:$F$40,2,FALSE),0)</f>
        <v>0</v>
      </c>
      <c r="AB371" s="19"/>
      <c r="AC371" s="24">
        <f t="shared" si="5"/>
        <v>545107.93367266736</v>
      </c>
    </row>
    <row r="372" spans="1:29" hidden="1" x14ac:dyDescent="0.25">
      <c r="A372" s="2" t="s">
        <v>342</v>
      </c>
      <c r="B372" s="2" t="s">
        <v>343</v>
      </c>
      <c r="C372" s="2" t="s">
        <v>31</v>
      </c>
      <c r="D372" s="2" t="s">
        <v>311</v>
      </c>
      <c r="E372" s="19">
        <f>IFERROR(VLOOKUP(A372,[1]Montants!$A$1:$W$248,21,FALSE),0)</f>
        <v>5650034.5281211231</v>
      </c>
      <c r="F372" s="19">
        <f>IFERROR(VLOOKUP(A372,[2]Feuil1!$A$1:$I$47,8,FALSE),0)</f>
        <v>0</v>
      </c>
      <c r="G372" s="19">
        <f>IFERROR(VLOOKUP(A372,[3]Feuil1!$A$1:$G$47,6,FALSE),0)</f>
        <v>0</v>
      </c>
      <c r="H372" s="19">
        <f>IFERROR(VLOOKUP(B372,[4]Feuil6!$A$23:$B$73,2,FALSE),0)</f>
        <v>513600</v>
      </c>
      <c r="I372" s="19">
        <f>IFERROR(VLOOKUP(A372,[5]Feuil1!$A$1:$F$9,5,FALSE),0)</f>
        <v>0</v>
      </c>
      <c r="J372" s="19">
        <f>IFERROR(VLOOKUP(A372,'[6]CRB-ES'!$A$1:$V$382,19,FALSE),0)</f>
        <v>304654.08127766289</v>
      </c>
      <c r="K372" s="19">
        <f>IFERROR(VLOOKUP($A372,[7]Feuil4!$A$23:$L$137,10,FALSE),0)</f>
        <v>0</v>
      </c>
      <c r="L372" s="19">
        <f>IFERROR(VLOOKUP($A372,[7]Feuil4!$A$23:$L$137,9,FALSE),0)</f>
        <v>0</v>
      </c>
      <c r="M372" s="19">
        <f>IFERROR(VLOOKUP($A372,[7]Feuil4!$A$23:$L$137,4,FALSE),0)</f>
        <v>0</v>
      </c>
      <c r="N372" s="19">
        <f>IFERROR(VLOOKUP($A372,[7]Feuil4!$A$23:$L$81,3,FALSE),0)</f>
        <v>0</v>
      </c>
      <c r="O372" s="19">
        <f>IFERROR(VLOOKUP($A372,[7]Feuil4!$A$23:$L$137,2,FALSE),0)</f>
        <v>0</v>
      </c>
      <c r="P372" s="19">
        <f>IFERROR(VLOOKUP($A372,[7]Feuil4!$A$23:$L$81,7,FALSE),0)</f>
        <v>0</v>
      </c>
      <c r="Q372" s="19">
        <f>IFERROR(VLOOKUP($A372,[7]Feuil4!$A$23:$L$137,8,FALSE),0)</f>
        <v>0</v>
      </c>
      <c r="R372" s="19">
        <f>IFERROR(VLOOKUP($A372,[7]Feuil4!$A$23:$L$137,6,FALSE),0)</f>
        <v>0</v>
      </c>
      <c r="S372" s="19">
        <f>IFERROR(VLOOKUP($A372,[7]Feuil4!$A$23:$L$137,5,FALSE),0)</f>
        <v>0</v>
      </c>
      <c r="T372" s="19">
        <v>0</v>
      </c>
      <c r="U372" s="19">
        <f>IFERROR(VLOOKUP(B372,'[8]C1-2017'!$B$1:$Q$475,14,FALSE),0)</f>
        <v>80736.66654568426</v>
      </c>
      <c r="V372" s="19">
        <f>IFERROR(VLOOKUP(A372,'[9]TOTAL M10 par région'!$A$1:$J$375,8,FALSE),0)</f>
        <v>144800.45900000003</v>
      </c>
      <c r="W372" s="19">
        <f>IFERROR(VLOOKUP(A372,'[10]TOTAL M11M12 par région'!$A$1:$J$479,10,FALSE),0)</f>
        <v>258844.48902005679</v>
      </c>
      <c r="X372" s="19">
        <f>IFERROR(VLOOKUP(B372,[11]Feuil1!$A$1:$G$24,7,FALSE),0)</f>
        <v>0</v>
      </c>
      <c r="Y372" s="19"/>
      <c r="Z372" s="19">
        <f>IFERROR(VLOOKUP(A372,'[12]avec LE'!$A$1:$F$22,6,FALSE),0)</f>
        <v>0</v>
      </c>
      <c r="AA372" s="19">
        <f>IFERROR(VLOOKUP(B372,[13]total!$E$20:$F$40,2,FALSE),0)</f>
        <v>0</v>
      </c>
      <c r="AB372" s="19"/>
      <c r="AC372" s="24">
        <f t="shared" si="5"/>
        <v>6952670.2239645272</v>
      </c>
    </row>
    <row r="373" spans="1:29" hidden="1" x14ac:dyDescent="0.25">
      <c r="A373" s="27" t="s">
        <v>368</v>
      </c>
      <c r="B373" s="2" t="s">
        <v>369</v>
      </c>
      <c r="C373" s="2" t="s">
        <v>31</v>
      </c>
      <c r="D373" s="2" t="s">
        <v>311</v>
      </c>
      <c r="E373" s="19">
        <f>IFERROR(VLOOKUP(A373,[1]Montants!$A$1:$W$248,21,FALSE),0)</f>
        <v>0</v>
      </c>
      <c r="F373" s="19">
        <f>IFERROR(VLOOKUP(A373,[2]Feuil1!$A$1:$I$47,8,FALSE),0)</f>
        <v>0</v>
      </c>
      <c r="G373" s="19">
        <f>IFERROR(VLOOKUP(A373,[3]Feuil1!$A$1:$G$47,6,FALSE),0)</f>
        <v>0</v>
      </c>
      <c r="H373" s="19">
        <f>IFERROR(VLOOKUP(B373,[4]Feuil6!$A$23:$B$73,2,FALSE),0)</f>
        <v>0</v>
      </c>
      <c r="I373" s="19">
        <f>IFERROR(VLOOKUP(A373,[5]Feuil1!$A$1:$F$9,5,FALSE),0)</f>
        <v>0</v>
      </c>
      <c r="J373" s="19">
        <f>IFERROR(VLOOKUP(A373,'[6]CRB-ES'!$A$1:$V$382,19,FALSE),0)</f>
        <v>0</v>
      </c>
      <c r="K373" s="19">
        <f>IFERROR(VLOOKUP($A373,[7]Feuil4!$A$23:$L$137,10,FALSE),0)</f>
        <v>0</v>
      </c>
      <c r="L373" s="19">
        <f>IFERROR(VLOOKUP($A373,[7]Feuil4!$A$23:$L$137,9,FALSE),0)</f>
        <v>0</v>
      </c>
      <c r="M373" s="19">
        <f>IFERROR(VLOOKUP($A373,[7]Feuil4!$A$23:$L$137,4,FALSE),0)</f>
        <v>0</v>
      </c>
      <c r="N373" s="19">
        <f>IFERROR(VLOOKUP($A373,[7]Feuil4!$A$23:$L$81,3,FALSE),0)</f>
        <v>0</v>
      </c>
      <c r="O373" s="19">
        <f>IFERROR(VLOOKUP($A373,[7]Feuil4!$A$23:$L$137,2,FALSE),0)</f>
        <v>0</v>
      </c>
      <c r="P373" s="19">
        <f>IFERROR(VLOOKUP($A373,[7]Feuil4!$A$23:$L$81,7,FALSE),0)</f>
        <v>0</v>
      </c>
      <c r="Q373" s="19">
        <f>IFERROR(VLOOKUP($A373,[7]Feuil4!$A$23:$L$137,8,FALSE),0)</f>
        <v>0</v>
      </c>
      <c r="R373" s="19">
        <f>IFERROR(VLOOKUP($A373,[7]Feuil4!$A$23:$L$137,6,FALSE),0)</f>
        <v>0</v>
      </c>
      <c r="S373" s="19">
        <f>IFERROR(VLOOKUP($A373,[7]Feuil4!$A$23:$L$137,5,FALSE),0)</f>
        <v>0</v>
      </c>
      <c r="T373" s="19">
        <v>0</v>
      </c>
      <c r="U373" s="19">
        <f>IFERROR(VLOOKUP(B373,'[8]C1-2017'!$B$1:$Q$475,14,FALSE),0)</f>
        <v>20445.23472037508</v>
      </c>
      <c r="V373" s="19">
        <f>IFERROR(VLOOKUP(A373,'[9]TOTAL M10 par région'!$A$1:$J$375,8,FALSE),0)</f>
        <v>9264.2200000000012</v>
      </c>
      <c r="W373" s="19">
        <f>IFERROR(VLOOKUP(A373,'[10]TOTAL M11M12 par région'!$A$1:$J$479,10,FALSE),0)</f>
        <v>38176.433271673384</v>
      </c>
      <c r="X373" s="19">
        <f>IFERROR(VLOOKUP(B373,[11]Feuil1!$A$1:$G$24,7,FALSE),0)</f>
        <v>0</v>
      </c>
      <c r="Y373" s="19"/>
      <c r="Z373" s="19">
        <f>IFERROR(VLOOKUP(A373,'[12]avec LE'!$A$1:$F$22,6,FALSE),0)</f>
        <v>0</v>
      </c>
      <c r="AA373" s="19">
        <f>IFERROR(VLOOKUP(B373,[13]total!$E$20:$F$40,2,FALSE),0)</f>
        <v>0</v>
      </c>
      <c r="AB373" s="19"/>
      <c r="AC373" s="24">
        <f t="shared" si="5"/>
        <v>67885.887992048461</v>
      </c>
    </row>
    <row r="374" spans="1:29" hidden="1" x14ac:dyDescent="0.25">
      <c r="A374" s="27" t="s">
        <v>870</v>
      </c>
      <c r="B374" s="2" t="s">
        <v>1060</v>
      </c>
      <c r="C374" s="2" t="s">
        <v>85</v>
      </c>
      <c r="D374" s="2" t="s">
        <v>311</v>
      </c>
      <c r="E374" s="19">
        <f>IFERROR(VLOOKUP(A374,[1]Montants!$A$1:$W$248,21,FALSE),0)</f>
        <v>0</v>
      </c>
      <c r="F374" s="19">
        <f>IFERROR(VLOOKUP(A374,[2]Feuil1!$A$1:$I$47,8,FALSE),0)</f>
        <v>0</v>
      </c>
      <c r="G374" s="19">
        <f>IFERROR(VLOOKUP(A374,[3]Feuil1!$A$1:$G$47,6,FALSE),0)</f>
        <v>0</v>
      </c>
      <c r="H374" s="19">
        <f>IFERROR(VLOOKUP(B374,[4]Feuil6!$A$23:$B$73,2,FALSE),0)</f>
        <v>0</v>
      </c>
      <c r="I374" s="19">
        <f>IFERROR(VLOOKUP(A374,[5]Feuil1!$A$1:$F$9,5,FALSE),0)</f>
        <v>0</v>
      </c>
      <c r="J374" s="19">
        <f>IFERROR(VLOOKUP(A374,'[6]CRB-ES'!$A$1:$V$382,19,FALSE),0)</f>
        <v>0</v>
      </c>
      <c r="K374" s="19">
        <f>IFERROR(VLOOKUP($A374,[7]Feuil4!$A$23:$L$137,10,FALSE),0)</f>
        <v>0</v>
      </c>
      <c r="L374" s="19">
        <f>IFERROR(VLOOKUP($A374,[7]Feuil4!$A$23:$L$137,9,FALSE),0)</f>
        <v>0</v>
      </c>
      <c r="M374" s="19">
        <f>IFERROR(VLOOKUP($A374,[7]Feuil4!$A$23:$L$137,4,FALSE),0)</f>
        <v>0</v>
      </c>
      <c r="N374" s="19">
        <f>IFERROR(VLOOKUP($A374,[7]Feuil4!$A$23:$L$81,3,FALSE),0)</f>
        <v>0</v>
      </c>
      <c r="O374" s="19">
        <f>IFERROR(VLOOKUP($A374,[7]Feuil4!$A$23:$L$137,2,FALSE),0)</f>
        <v>0</v>
      </c>
      <c r="P374" s="19">
        <f>IFERROR(VLOOKUP($A374,[7]Feuil4!$A$23:$L$81,7,FALSE),0)</f>
        <v>0</v>
      </c>
      <c r="Q374" s="19">
        <f>IFERROR(VLOOKUP($A374,[7]Feuil4!$A$23:$L$137,8,FALSE),0)</f>
        <v>0</v>
      </c>
      <c r="R374" s="19">
        <f>IFERROR(VLOOKUP($A374,[7]Feuil4!$A$23:$L$137,6,FALSE),0)</f>
        <v>0</v>
      </c>
      <c r="S374" s="19">
        <f>IFERROR(VLOOKUP($A374,[7]Feuil4!$A$23:$L$137,5,FALSE),0)</f>
        <v>0</v>
      </c>
      <c r="T374" s="19">
        <v>0</v>
      </c>
      <c r="U374" s="19">
        <f>IFERROR(VLOOKUP(B374,'[8]C1-2017'!$B$1:$Q$475,14,FALSE),0)</f>
        <v>2311.875</v>
      </c>
      <c r="V374" s="19">
        <f>IFERROR(VLOOKUP(A374,'[9]TOTAL M10 par région'!$A$1:$J$375,8,FALSE),0)</f>
        <v>5237.7399999999907</v>
      </c>
      <c r="W374" s="19">
        <f>IFERROR(VLOOKUP(A374,'[10]TOTAL M11M12 par région'!$A$1:$J$479,10,FALSE),0)</f>
        <v>8550.1563553492306</v>
      </c>
      <c r="X374" s="19">
        <f>IFERROR(VLOOKUP(B374,[11]Feuil1!$A$1:$G$24,7,FALSE),0)</f>
        <v>0</v>
      </c>
      <c r="Y374" s="19"/>
      <c r="Z374" s="19">
        <f>IFERROR(VLOOKUP(A374,'[12]avec LE'!$A$1:$F$22,6,FALSE),0)</f>
        <v>0</v>
      </c>
      <c r="AA374" s="19">
        <f>IFERROR(VLOOKUP(B374,[13]total!$E$20:$F$40,2,FALSE),0)</f>
        <v>0</v>
      </c>
      <c r="AB374" s="19"/>
      <c r="AC374" s="24">
        <f t="shared" si="5"/>
        <v>16099.771355349221</v>
      </c>
    </row>
    <row r="375" spans="1:29" hidden="1" x14ac:dyDescent="0.25">
      <c r="A375" s="27" t="s">
        <v>1110</v>
      </c>
      <c r="B375" s="2" t="s">
        <v>1151</v>
      </c>
      <c r="C375" s="2" t="s">
        <v>85</v>
      </c>
      <c r="D375" s="2" t="s">
        <v>311</v>
      </c>
      <c r="E375" s="19">
        <f>IFERROR(VLOOKUP(A375,[1]Montants!$A$1:$W$248,21,FALSE),0)</f>
        <v>0</v>
      </c>
      <c r="F375" s="19">
        <f>IFERROR(VLOOKUP(A375,[2]Feuil1!$A$1:$I$47,8,FALSE),0)</f>
        <v>0</v>
      </c>
      <c r="G375" s="19">
        <f>IFERROR(VLOOKUP(A375,[3]Feuil1!$A$1:$G$47,6,FALSE),0)</f>
        <v>0</v>
      </c>
      <c r="H375" s="19">
        <f>IFERROR(VLOOKUP(B375,[4]Feuil6!$A$23:$B$73,2,FALSE),0)</f>
        <v>0</v>
      </c>
      <c r="I375" s="19">
        <f>IFERROR(VLOOKUP(A375,[5]Feuil1!$A$1:$F$9,5,FALSE),0)</f>
        <v>0</v>
      </c>
      <c r="J375" s="19">
        <f>IFERROR(VLOOKUP(A375,'[6]CRB-ES'!$A$1:$V$382,19,FALSE),0)</f>
        <v>0</v>
      </c>
      <c r="K375" s="19">
        <f>IFERROR(VLOOKUP($A375,[7]Feuil4!$A$23:$L$137,10,FALSE),0)</f>
        <v>0</v>
      </c>
      <c r="L375" s="19">
        <f>IFERROR(VLOOKUP($A375,[7]Feuil4!$A$23:$L$137,9,FALSE),0)</f>
        <v>0</v>
      </c>
      <c r="M375" s="19">
        <f>IFERROR(VLOOKUP($A375,[7]Feuil4!$A$23:$L$137,4,FALSE),0)</f>
        <v>0</v>
      </c>
      <c r="N375" s="19">
        <f>IFERROR(VLOOKUP($A375,[7]Feuil4!$A$23:$L$81,3,FALSE),0)</f>
        <v>0</v>
      </c>
      <c r="O375" s="19">
        <f>IFERROR(VLOOKUP($A375,[7]Feuil4!$A$23:$L$137,2,FALSE),0)</f>
        <v>0</v>
      </c>
      <c r="P375" s="19">
        <f>IFERROR(VLOOKUP($A375,[7]Feuil4!$A$23:$L$81,7,FALSE),0)</f>
        <v>0</v>
      </c>
      <c r="Q375" s="19">
        <f>IFERROR(VLOOKUP($A375,[7]Feuil4!$A$23:$L$137,8,FALSE),0)</f>
        <v>0</v>
      </c>
      <c r="R375" s="19">
        <f>IFERROR(VLOOKUP($A375,[7]Feuil4!$A$23:$L$137,6,FALSE),0)</f>
        <v>0</v>
      </c>
      <c r="S375" s="19">
        <f>IFERROR(VLOOKUP($A375,[7]Feuil4!$A$23:$L$137,5,FALSE),0)</f>
        <v>0</v>
      </c>
      <c r="T375" s="19">
        <v>0</v>
      </c>
      <c r="U375" s="19">
        <f>IFERROR(VLOOKUP(B375,'[8]C1-2017'!$B$1:$Q$475,14,FALSE),0)</f>
        <v>0</v>
      </c>
      <c r="V375" s="19">
        <f>IFERROR(VLOOKUP(A375,'[9]TOTAL M10 par région'!$A$1:$J$375,8,FALSE),0)</f>
        <v>6768.18</v>
      </c>
      <c r="W375" s="19">
        <f>IFERROR(VLOOKUP(A375,'[10]TOTAL M11M12 par région'!$A$1:$J$479,10,FALSE),0)</f>
        <v>8725.9999143266068</v>
      </c>
      <c r="X375" s="19">
        <f>IFERROR(VLOOKUP(B375,[11]Feuil1!$A$1:$G$24,7,FALSE),0)</f>
        <v>0</v>
      </c>
      <c r="Y375" s="19"/>
      <c r="Z375" s="19">
        <f>IFERROR(VLOOKUP(A375,'[12]avec LE'!$A$1:$F$22,6,FALSE),0)</f>
        <v>0</v>
      </c>
      <c r="AA375" s="19">
        <f>IFERROR(VLOOKUP(B375,[13]total!$E$20:$F$40,2,FALSE),0)</f>
        <v>0</v>
      </c>
      <c r="AB375" s="19"/>
      <c r="AC375" s="24">
        <f t="shared" si="5"/>
        <v>15494.179914326607</v>
      </c>
    </row>
    <row r="376" spans="1:29" hidden="1" x14ac:dyDescent="0.25">
      <c r="A376" s="27" t="s">
        <v>1189</v>
      </c>
      <c r="B376" s="2" t="s">
        <v>1190</v>
      </c>
      <c r="C376" s="2" t="s">
        <v>85</v>
      </c>
      <c r="D376" s="2" t="s">
        <v>311</v>
      </c>
      <c r="E376" s="19">
        <f>IFERROR(VLOOKUP(A376,[1]Montants!$A$1:$W$248,21,FALSE),0)</f>
        <v>0</v>
      </c>
      <c r="F376" s="19">
        <f>IFERROR(VLOOKUP(A376,[2]Feuil1!$A$1:$I$47,8,FALSE),0)</f>
        <v>0</v>
      </c>
      <c r="G376" s="19">
        <f>IFERROR(VLOOKUP(A376,[3]Feuil1!$A$1:$G$47,6,FALSE),0)</f>
        <v>0</v>
      </c>
      <c r="H376" s="19">
        <f>IFERROR(VLOOKUP(B376,[4]Feuil6!$A$23:$B$73,2,FALSE),0)</f>
        <v>0</v>
      </c>
      <c r="I376" s="19">
        <f>IFERROR(VLOOKUP(A376,[5]Feuil1!$A$1:$F$9,5,FALSE),0)</f>
        <v>0</v>
      </c>
      <c r="J376" s="19">
        <f>IFERROR(VLOOKUP(A376,'[6]CRB-ES'!$A$1:$V$382,19,FALSE),0)</f>
        <v>0</v>
      </c>
      <c r="K376" s="19">
        <f>IFERROR(VLOOKUP($A376,[7]Feuil4!$A$23:$L$137,10,FALSE),0)</f>
        <v>0</v>
      </c>
      <c r="L376" s="19">
        <f>IFERROR(VLOOKUP($A376,[7]Feuil4!$A$23:$L$137,9,FALSE),0)</f>
        <v>0</v>
      </c>
      <c r="M376" s="19">
        <f>IFERROR(VLOOKUP($A376,[7]Feuil4!$A$23:$L$137,4,FALSE),0)</f>
        <v>0</v>
      </c>
      <c r="N376" s="19">
        <f>IFERROR(VLOOKUP($A376,[7]Feuil4!$A$23:$L$81,3,FALSE),0)</f>
        <v>0</v>
      </c>
      <c r="O376" s="19">
        <f>IFERROR(VLOOKUP($A376,[7]Feuil4!$A$23:$L$137,2,FALSE),0)</f>
        <v>0</v>
      </c>
      <c r="P376" s="19">
        <f>IFERROR(VLOOKUP($A376,[7]Feuil4!$A$23:$L$81,7,FALSE),0)</f>
        <v>0</v>
      </c>
      <c r="Q376" s="19">
        <f>IFERROR(VLOOKUP($A376,[7]Feuil4!$A$23:$L$137,8,FALSE),0)</f>
        <v>0</v>
      </c>
      <c r="R376" s="19">
        <f>IFERROR(VLOOKUP($A376,[7]Feuil4!$A$23:$L$137,6,FALSE),0)</f>
        <v>0</v>
      </c>
      <c r="S376" s="19">
        <f>IFERROR(VLOOKUP($A376,[7]Feuil4!$A$23:$L$137,5,FALSE),0)</f>
        <v>0</v>
      </c>
      <c r="T376" s="19">
        <v>0</v>
      </c>
      <c r="U376" s="19">
        <f>IFERROR(VLOOKUP(B376,'[8]C1-2017'!$B$1:$Q$475,14,FALSE),0)</f>
        <v>0</v>
      </c>
      <c r="V376" s="19">
        <f>IFERROR(VLOOKUP(A376,'[9]TOTAL M10 par région'!$A$1:$J$375,8,FALSE),0)</f>
        <v>20369.02</v>
      </c>
      <c r="W376" s="19">
        <f>IFERROR(VLOOKUP(A376,'[10]TOTAL M11M12 par région'!$A$1:$J$479,10,FALSE),0)</f>
        <v>9500.1882385061035</v>
      </c>
      <c r="X376" s="19">
        <f>IFERROR(VLOOKUP(B376,[11]Feuil1!$A$1:$G$24,7,FALSE),0)</f>
        <v>0</v>
      </c>
      <c r="Y376" s="19"/>
      <c r="Z376" s="19">
        <f>IFERROR(VLOOKUP(A376,'[12]avec LE'!$A$1:$F$22,6,FALSE),0)</f>
        <v>0</v>
      </c>
      <c r="AA376" s="19">
        <f>IFERROR(VLOOKUP(B376,[13]total!$E$20:$F$40,2,FALSE),0)</f>
        <v>0</v>
      </c>
      <c r="AB376" s="19"/>
      <c r="AC376" s="24">
        <f t="shared" si="5"/>
        <v>29869.208238506104</v>
      </c>
    </row>
    <row r="377" spans="1:29" ht="15" hidden="1" customHeight="1" x14ac:dyDescent="0.25">
      <c r="A377" s="27">
        <v>940813033</v>
      </c>
      <c r="B377" s="2" t="s">
        <v>871</v>
      </c>
      <c r="C377" s="2" t="s">
        <v>85</v>
      </c>
      <c r="D377" s="2" t="s">
        <v>311</v>
      </c>
      <c r="E377" s="19">
        <f>IFERROR(VLOOKUP(A377,[1]Montants!$A$1:$W$248,21,FALSE),0)</f>
        <v>0</v>
      </c>
      <c r="F377" s="19">
        <f>IFERROR(VLOOKUP(A377,[2]Feuil1!$A$1:$I$47,8,FALSE),0)</f>
        <v>0</v>
      </c>
      <c r="G377" s="19">
        <f>IFERROR(VLOOKUP(A377,[3]Feuil1!$A$1:$G$47,6,FALSE),0)</f>
        <v>0</v>
      </c>
      <c r="H377" s="19">
        <f>IFERROR(VLOOKUP(B377,[4]Feuil6!$A$23:$B$73,2,FALSE),0)</f>
        <v>0</v>
      </c>
      <c r="I377" s="19">
        <f>IFERROR(VLOOKUP(A377,[5]Feuil1!$A$1:$F$9,5,FALSE),0)</f>
        <v>0</v>
      </c>
      <c r="J377" s="19">
        <f>IFERROR(VLOOKUP(A377,'[6]CRB-ES'!$A$1:$V$382,19,FALSE),0)</f>
        <v>0</v>
      </c>
      <c r="K377" s="19">
        <f>IFERROR(VLOOKUP($A377,[7]Feuil4!$A$23:$L$137,10,FALSE),0)</f>
        <v>0</v>
      </c>
      <c r="L377" s="19">
        <f>IFERROR(VLOOKUP($A377,[7]Feuil4!$A$23:$L$137,9,FALSE),0)</f>
        <v>0</v>
      </c>
      <c r="M377" s="19">
        <f>IFERROR(VLOOKUP($A377,[7]Feuil4!$A$23:$L$137,4,FALSE),0)</f>
        <v>0</v>
      </c>
      <c r="N377" s="19">
        <f>IFERROR(VLOOKUP($A377,[7]Feuil4!$A$23:$L$81,3,FALSE),0)</f>
        <v>0</v>
      </c>
      <c r="O377" s="19">
        <f>IFERROR(VLOOKUP($A377,[7]Feuil4!$A$23:$L$137,2,FALSE),0)</f>
        <v>0</v>
      </c>
      <c r="P377" s="19">
        <f>IFERROR(VLOOKUP($A377,[7]Feuil4!$A$23:$L$81,7,FALSE),0)</f>
        <v>0</v>
      </c>
      <c r="Q377" s="19">
        <f>IFERROR(VLOOKUP($A377,[7]Feuil4!$A$23:$L$137,8,FALSE),0)</f>
        <v>0</v>
      </c>
      <c r="R377" s="19">
        <f>IFERROR(VLOOKUP($A377,[7]Feuil4!$A$23:$L$137,6,FALSE),0)</f>
        <v>0</v>
      </c>
      <c r="S377" s="19">
        <f>IFERROR(VLOOKUP($A377,[7]Feuil4!$A$23:$L$137,5,FALSE),0)</f>
        <v>0</v>
      </c>
      <c r="T377" s="19">
        <v>0</v>
      </c>
      <c r="U377" s="19">
        <f>IFERROR(VLOOKUP(B377,'[8]C1-2017'!$B$1:$Q$475,14,FALSE),0)</f>
        <v>0</v>
      </c>
      <c r="V377" s="19">
        <f>IFERROR(VLOOKUP(A377,'[9]TOTAL M10 par région'!$A$1:$J$375,8,FALSE),0)</f>
        <v>0</v>
      </c>
      <c r="W377" s="19">
        <f>IFERROR(VLOOKUP(A377,'[10]TOTAL M11M12 par région'!$A$1:$J$479,10,FALSE),0)</f>
        <v>0</v>
      </c>
      <c r="X377" s="19">
        <f>IFERROR(VLOOKUP(B377,[11]Feuil1!$A$1:$G$24,7,FALSE),0)</f>
        <v>0</v>
      </c>
      <c r="Y377" s="19"/>
      <c r="Z377" s="19">
        <f>IFERROR(VLOOKUP(A377,'[12]avec LE'!$A$1:$F$22,6,FALSE),0)</f>
        <v>0</v>
      </c>
      <c r="AA377" s="19">
        <f>IFERROR(VLOOKUP(B377,[13]total!$E$20:$F$40,2,FALSE),0)</f>
        <v>0</v>
      </c>
      <c r="AB377" s="19"/>
      <c r="AC377" s="24">
        <f t="shared" si="5"/>
        <v>0</v>
      </c>
    </row>
    <row r="378" spans="1:29" hidden="1" x14ac:dyDescent="0.25">
      <c r="A378" s="2" t="s">
        <v>382</v>
      </c>
      <c r="B378" s="2" t="s">
        <v>383</v>
      </c>
      <c r="C378" s="2" t="s">
        <v>31</v>
      </c>
      <c r="D378" s="2" t="s">
        <v>311</v>
      </c>
      <c r="E378" s="19">
        <f>IFERROR(VLOOKUP(A378,[1]Montants!$A$1:$W$248,21,FALSE),0)</f>
        <v>274134.5400430531</v>
      </c>
      <c r="F378" s="19">
        <f>IFERROR(VLOOKUP(A378,[2]Feuil1!$A$1:$I$47,8,FALSE),0)</f>
        <v>0</v>
      </c>
      <c r="G378" s="19">
        <f>IFERROR(VLOOKUP(A378,[3]Feuil1!$A$1:$G$47,6,FALSE),0)</f>
        <v>0</v>
      </c>
      <c r="H378" s="19">
        <f>IFERROR(VLOOKUP(B378,[4]Feuil6!$A$23:$B$73,2,FALSE),0)</f>
        <v>0</v>
      </c>
      <c r="I378" s="19">
        <f>IFERROR(VLOOKUP(A378,[5]Feuil1!$A$1:$F$9,5,FALSE),0)</f>
        <v>0</v>
      </c>
      <c r="J378" s="19">
        <f>IFERROR(VLOOKUP(A378,'[6]CRB-ES'!$A$1:$V$382,19,FALSE),0)</f>
        <v>0</v>
      </c>
      <c r="K378" s="19">
        <f>IFERROR(VLOOKUP($A378,[7]Feuil4!$A$23:$L$137,10,FALSE),0)</f>
        <v>0</v>
      </c>
      <c r="L378" s="19">
        <f>IFERROR(VLOOKUP($A378,[7]Feuil4!$A$23:$L$137,9,FALSE),0)</f>
        <v>0</v>
      </c>
      <c r="M378" s="19">
        <f>IFERROR(VLOOKUP($A378,[7]Feuil4!$A$23:$L$137,4,FALSE),0)</f>
        <v>0</v>
      </c>
      <c r="N378" s="19">
        <f>IFERROR(VLOOKUP($A378,[7]Feuil4!$A$23:$L$81,3,FALSE),0)</f>
        <v>0</v>
      </c>
      <c r="O378" s="19">
        <f>IFERROR(VLOOKUP($A378,[7]Feuil4!$A$23:$L$137,2,FALSE),0)</f>
        <v>0</v>
      </c>
      <c r="P378" s="19">
        <f>IFERROR(VLOOKUP($A378,[7]Feuil4!$A$23:$L$81,7,FALSE),0)</f>
        <v>0</v>
      </c>
      <c r="Q378" s="19">
        <f>IFERROR(VLOOKUP($A378,[7]Feuil4!$A$23:$L$137,8,FALSE),0)</f>
        <v>0</v>
      </c>
      <c r="R378" s="19">
        <f>IFERROR(VLOOKUP($A378,[7]Feuil4!$A$23:$L$137,6,FALSE),0)</f>
        <v>0</v>
      </c>
      <c r="S378" s="19">
        <f>IFERROR(VLOOKUP($A378,[7]Feuil4!$A$23:$L$137,5,FALSE),0)</f>
        <v>0</v>
      </c>
      <c r="T378" s="19">
        <v>0</v>
      </c>
      <c r="U378" s="19">
        <f>IFERROR(VLOOKUP(B378,'[8]C1-2017'!$B$1:$Q$475,14,FALSE),0)</f>
        <v>28350.309642955614</v>
      </c>
      <c r="V378" s="19">
        <f>IFERROR(VLOOKUP(A378,'[9]TOTAL M10 par région'!$A$1:$J$375,8,FALSE),0)</f>
        <v>78620.494000000064</v>
      </c>
      <c r="W378" s="19">
        <f>IFERROR(VLOOKUP(A378,'[10]TOTAL M11M12 par région'!$A$1:$J$479,10,FALSE),0)</f>
        <v>233855.17671756182</v>
      </c>
      <c r="X378" s="19">
        <f>IFERROR(VLOOKUP(B378,[11]Feuil1!$A$1:$G$24,7,FALSE),0)</f>
        <v>0</v>
      </c>
      <c r="Y378" s="19"/>
      <c r="Z378" s="19">
        <f>IFERROR(VLOOKUP(A378,'[12]avec LE'!$A$1:$F$22,6,FALSE),0)</f>
        <v>0</v>
      </c>
      <c r="AA378" s="19">
        <f>IFERROR(VLOOKUP(B378,[13]total!$E$20:$F$40,2,FALSE),0)</f>
        <v>0</v>
      </c>
      <c r="AB378" s="19"/>
      <c r="AC378" s="24">
        <f t="shared" si="5"/>
        <v>614960.52040357061</v>
      </c>
    </row>
    <row r="379" spans="1:29" hidden="1" x14ac:dyDescent="0.25">
      <c r="A379" s="27" t="s">
        <v>364</v>
      </c>
      <c r="B379" s="2" t="s">
        <v>365</v>
      </c>
      <c r="C379" s="2" t="s">
        <v>31</v>
      </c>
      <c r="D379" s="2" t="s">
        <v>311</v>
      </c>
      <c r="E379" s="19">
        <f>IFERROR(VLOOKUP(A379,[1]Montants!$A$1:$W$248,21,FALSE),0)</f>
        <v>1343037.0273510178</v>
      </c>
      <c r="F379" s="19">
        <f>IFERROR(VLOOKUP(A379,[2]Feuil1!$A$1:$I$47,8,FALSE),0)</f>
        <v>0</v>
      </c>
      <c r="G379" s="19">
        <f>IFERROR(VLOOKUP(A379,[3]Feuil1!$A$1:$G$47,6,FALSE),0)</f>
        <v>0</v>
      </c>
      <c r="H379" s="19">
        <f>IFERROR(VLOOKUP(B379,[4]Feuil6!$A$23:$B$73,2,FALSE),0)</f>
        <v>0</v>
      </c>
      <c r="I379" s="19">
        <f>IFERROR(VLOOKUP(A379,[5]Feuil1!$A$1:$F$9,5,FALSE),0)</f>
        <v>0</v>
      </c>
      <c r="J379" s="19">
        <f>IFERROR(VLOOKUP(A379,'[6]CRB-ES'!$A$1:$V$382,19,FALSE),0)</f>
        <v>0</v>
      </c>
      <c r="K379" s="19">
        <f>IFERROR(VLOOKUP($A379,[7]Feuil4!$A$23:$L$137,10,FALSE),0)</f>
        <v>0</v>
      </c>
      <c r="L379" s="19">
        <f>IFERROR(VLOOKUP($A379,[7]Feuil4!$A$23:$L$137,9,FALSE),0)</f>
        <v>0</v>
      </c>
      <c r="M379" s="19">
        <f>IFERROR(VLOOKUP($A379,[7]Feuil4!$A$23:$L$137,4,FALSE),0)</f>
        <v>0</v>
      </c>
      <c r="N379" s="19">
        <f>IFERROR(VLOOKUP($A379,[7]Feuil4!$A$23:$L$81,3,FALSE),0)</f>
        <v>0</v>
      </c>
      <c r="O379" s="19">
        <f>IFERROR(VLOOKUP($A379,[7]Feuil4!$A$23:$L$137,2,FALSE),0)</f>
        <v>0</v>
      </c>
      <c r="P379" s="19">
        <f>IFERROR(VLOOKUP($A379,[7]Feuil4!$A$23:$L$81,7,FALSE),0)</f>
        <v>0</v>
      </c>
      <c r="Q379" s="19">
        <f>IFERROR(VLOOKUP($A379,[7]Feuil4!$A$23:$L$137,8,FALSE),0)</f>
        <v>0</v>
      </c>
      <c r="R379" s="19">
        <f>IFERROR(VLOOKUP($A379,[7]Feuil4!$A$23:$L$137,6,FALSE),0)</f>
        <v>32429</v>
      </c>
      <c r="S379" s="19">
        <f>IFERROR(VLOOKUP($A379,[7]Feuil4!$A$23:$L$137,5,FALSE),0)</f>
        <v>0</v>
      </c>
      <c r="T379" s="19">
        <v>0</v>
      </c>
      <c r="U379" s="19">
        <f>IFERROR(VLOOKUP(B379,'[8]C1-2017'!$B$1:$Q$475,14,FALSE),0)</f>
        <v>185325.00504950443</v>
      </c>
      <c r="V379" s="19">
        <f>IFERROR(VLOOKUP(A379,'[9]TOTAL M10 par région'!$A$1:$J$375,8,FALSE),0)</f>
        <v>15911.18200000003</v>
      </c>
      <c r="W379" s="19">
        <f>IFERROR(VLOOKUP(A379,'[10]TOTAL M11M12 par région'!$A$1:$J$479,10,FALSE),0)</f>
        <v>457617.5991744416</v>
      </c>
      <c r="X379" s="19">
        <f>IFERROR(VLOOKUP(B379,[11]Feuil1!$A$1:$G$24,7,FALSE),0)</f>
        <v>0</v>
      </c>
      <c r="Y379" s="19"/>
      <c r="Z379" s="19">
        <f>IFERROR(VLOOKUP(A379,'[12]avec LE'!$A$1:$F$22,6,FALSE),0)</f>
        <v>0</v>
      </c>
      <c r="AA379" s="19">
        <f>IFERROR(VLOOKUP(B379,[13]total!$E$20:$F$40,2,FALSE),0)</f>
        <v>0</v>
      </c>
      <c r="AB379" s="19"/>
      <c r="AC379" s="24">
        <f t="shared" si="5"/>
        <v>2034319.8135749637</v>
      </c>
    </row>
    <row r="380" spans="1:29" hidden="1" x14ac:dyDescent="0.25">
      <c r="A380" s="2" t="s">
        <v>324</v>
      </c>
      <c r="B380" s="2" t="s">
        <v>325</v>
      </c>
      <c r="C380" s="2" t="s">
        <v>31</v>
      </c>
      <c r="D380" s="2" t="s">
        <v>311</v>
      </c>
      <c r="E380" s="19">
        <f>IFERROR(VLOOKUP(A380,[1]Montants!$A$1:$W$248,21,FALSE),0)</f>
        <v>0</v>
      </c>
      <c r="F380" s="19">
        <f>IFERROR(VLOOKUP(A380,[2]Feuil1!$A$1:$I$47,8,FALSE),0)</f>
        <v>0</v>
      </c>
      <c r="G380" s="19">
        <f>IFERROR(VLOOKUP(A380,[3]Feuil1!$A$1:$G$47,6,FALSE),0)</f>
        <v>0</v>
      </c>
      <c r="H380" s="19">
        <f>IFERROR(VLOOKUP(B380,[4]Feuil6!$A$23:$B$73,2,FALSE),0)</f>
        <v>0</v>
      </c>
      <c r="I380" s="19">
        <f>IFERROR(VLOOKUP(A380,[5]Feuil1!$A$1:$F$9,5,FALSE),0)</f>
        <v>0</v>
      </c>
      <c r="J380" s="19">
        <f>IFERROR(VLOOKUP(A380,'[6]CRB-ES'!$A$1:$V$382,19,FALSE),0)</f>
        <v>0</v>
      </c>
      <c r="K380" s="19">
        <f>IFERROR(VLOOKUP($A380,[7]Feuil4!$A$23:$L$137,10,FALSE),0)</f>
        <v>0</v>
      </c>
      <c r="L380" s="19">
        <f>IFERROR(VLOOKUP($A380,[7]Feuil4!$A$23:$L$137,9,FALSE),0)</f>
        <v>0</v>
      </c>
      <c r="M380" s="19">
        <f>IFERROR(VLOOKUP($A380,[7]Feuil4!$A$23:$L$137,4,FALSE),0)</f>
        <v>0</v>
      </c>
      <c r="N380" s="19">
        <f>IFERROR(VLOOKUP($A380,[7]Feuil4!$A$23:$L$81,3,FALSE),0)</f>
        <v>0</v>
      </c>
      <c r="O380" s="19">
        <f>IFERROR(VLOOKUP($A380,[7]Feuil4!$A$23:$L$137,2,FALSE),0)</f>
        <v>0</v>
      </c>
      <c r="P380" s="19">
        <f>IFERROR(VLOOKUP($A380,[7]Feuil4!$A$23:$L$81,7,FALSE),0)</f>
        <v>0</v>
      </c>
      <c r="Q380" s="19">
        <f>IFERROR(VLOOKUP($A380,[7]Feuil4!$A$23:$L$137,8,FALSE),0)</f>
        <v>0</v>
      </c>
      <c r="R380" s="19">
        <f>IFERROR(VLOOKUP($A380,[7]Feuil4!$A$23:$L$137,6,FALSE),0)</f>
        <v>0</v>
      </c>
      <c r="S380" s="19">
        <f>IFERROR(VLOOKUP($A380,[7]Feuil4!$A$23:$L$137,5,FALSE),0)</f>
        <v>0</v>
      </c>
      <c r="T380" s="19">
        <v>0</v>
      </c>
      <c r="U380" s="19">
        <f>IFERROR(VLOOKUP(B380,'[8]C1-2017'!$B$1:$Q$475,14,FALSE),0)</f>
        <v>32265.347424807944</v>
      </c>
      <c r="V380" s="19">
        <f>IFERROR(VLOOKUP(A380,'[9]TOTAL M10 par région'!$A$1:$J$375,8,FALSE),0)</f>
        <v>4319.8509999999951</v>
      </c>
      <c r="W380" s="19">
        <f>IFERROR(VLOOKUP(A380,'[10]TOTAL M11M12 par région'!$A$1:$J$479,10,FALSE),0)</f>
        <v>0</v>
      </c>
      <c r="X380" s="19">
        <f>IFERROR(VLOOKUP(B380,[11]Feuil1!$A$1:$G$24,7,FALSE),0)</f>
        <v>0</v>
      </c>
      <c r="Y380" s="19"/>
      <c r="Z380" s="19">
        <f>IFERROR(VLOOKUP(A380,'[12]avec LE'!$A$1:$F$22,6,FALSE),0)</f>
        <v>0</v>
      </c>
      <c r="AA380" s="19">
        <f>IFERROR(VLOOKUP(B380,[13]total!$E$20:$F$40,2,FALSE),0)</f>
        <v>0</v>
      </c>
      <c r="AB380" s="19"/>
      <c r="AC380" s="24">
        <f t="shared" si="5"/>
        <v>36585.198424807939</v>
      </c>
    </row>
    <row r="381" spans="1:29" hidden="1" x14ac:dyDescent="0.25">
      <c r="A381" s="27" t="s">
        <v>354</v>
      </c>
      <c r="B381" s="2" t="s">
        <v>355</v>
      </c>
      <c r="C381" s="2" t="s">
        <v>31</v>
      </c>
      <c r="D381" s="2" t="s">
        <v>311</v>
      </c>
      <c r="E381" s="19">
        <f>IFERROR(VLOOKUP(A381,[1]Montants!$A$1:$W$248,21,FALSE),0)</f>
        <v>1800783.3317009695</v>
      </c>
      <c r="F381" s="19">
        <f>IFERROR(VLOOKUP(A381,[2]Feuil1!$A$1:$I$47,8,FALSE),0)</f>
        <v>0</v>
      </c>
      <c r="G381" s="19">
        <f>IFERROR(VLOOKUP(A381,[3]Feuil1!$A$1:$G$47,6,FALSE),0)</f>
        <v>0</v>
      </c>
      <c r="H381" s="19">
        <f>IFERROR(VLOOKUP(B381,[4]Feuil6!$A$23:$B$73,2,FALSE),0)</f>
        <v>0</v>
      </c>
      <c r="I381" s="19">
        <f>IFERROR(VLOOKUP(A381,[5]Feuil1!$A$1:$F$9,5,FALSE),0)</f>
        <v>0</v>
      </c>
      <c r="J381" s="19">
        <f>IFERROR(VLOOKUP(A381,'[6]CRB-ES'!$A$1:$V$382,19,FALSE),0)</f>
        <v>0</v>
      </c>
      <c r="K381" s="19">
        <f>IFERROR(VLOOKUP($A381,[7]Feuil4!$A$23:$L$137,10,FALSE),0)</f>
        <v>0</v>
      </c>
      <c r="L381" s="19">
        <f>IFERROR(VLOOKUP($A381,[7]Feuil4!$A$23:$L$137,9,FALSE),0)</f>
        <v>0</v>
      </c>
      <c r="M381" s="19">
        <f>IFERROR(VLOOKUP($A381,[7]Feuil4!$A$23:$L$137,4,FALSE),0)</f>
        <v>0</v>
      </c>
      <c r="N381" s="19">
        <f>IFERROR(VLOOKUP($A381,[7]Feuil4!$A$23:$L$81,3,FALSE),0)</f>
        <v>0</v>
      </c>
      <c r="O381" s="19">
        <f>IFERROR(VLOOKUP($A381,[7]Feuil4!$A$23:$L$137,2,FALSE),0)</f>
        <v>0</v>
      </c>
      <c r="P381" s="19">
        <f>IFERROR(VLOOKUP($A381,[7]Feuil4!$A$23:$L$81,7,FALSE),0)</f>
        <v>0</v>
      </c>
      <c r="Q381" s="19">
        <f>IFERROR(VLOOKUP($A381,[7]Feuil4!$A$23:$L$137,8,FALSE),0)</f>
        <v>0</v>
      </c>
      <c r="R381" s="19">
        <f>IFERROR(VLOOKUP($A381,[7]Feuil4!$A$23:$L$137,6,FALSE),0)</f>
        <v>0</v>
      </c>
      <c r="S381" s="19">
        <f>IFERROR(VLOOKUP($A381,[7]Feuil4!$A$23:$L$137,5,FALSE),0)</f>
        <v>0</v>
      </c>
      <c r="T381" s="19">
        <v>0</v>
      </c>
      <c r="U381" s="19">
        <f>IFERROR(VLOOKUP(B381,'[8]C1-2017'!$B$1:$Q$475,14,FALSE),0)</f>
        <v>371954.16246084584</v>
      </c>
      <c r="V381" s="19">
        <f>IFERROR(VLOOKUP(A381,'[9]TOTAL M10 par région'!$A$1:$J$375,8,FALSE),0)</f>
        <v>149362.94900000002</v>
      </c>
      <c r="W381" s="19">
        <f>IFERROR(VLOOKUP(A381,'[10]TOTAL M11M12 par région'!$A$1:$J$479,10,FALSE),0)</f>
        <v>0</v>
      </c>
      <c r="X381" s="19">
        <f>IFERROR(VLOOKUP(B381,[11]Feuil1!$A$1:$G$24,7,FALSE),0)</f>
        <v>0</v>
      </c>
      <c r="Y381" s="19"/>
      <c r="Z381" s="19">
        <f>IFERROR(VLOOKUP(A381,'[12]avec LE'!$A$1:$F$22,6,FALSE),0)</f>
        <v>0</v>
      </c>
      <c r="AA381" s="19">
        <f>IFERROR(VLOOKUP(B381,[13]total!$E$20:$F$40,2,FALSE),0)</f>
        <v>0</v>
      </c>
      <c r="AB381" s="19"/>
      <c r="AC381" s="24">
        <f t="shared" si="5"/>
        <v>2322100.4431618154</v>
      </c>
    </row>
    <row r="382" spans="1:29" hidden="1" x14ac:dyDescent="0.25">
      <c r="A382" s="27" t="s">
        <v>872</v>
      </c>
      <c r="B382" s="2" t="s">
        <v>873</v>
      </c>
      <c r="C382" s="2" t="s">
        <v>85</v>
      </c>
      <c r="D382" s="2" t="s">
        <v>311</v>
      </c>
      <c r="E382" s="19">
        <f>IFERROR(VLOOKUP(A382,[1]Montants!$A$1:$W$248,21,FALSE),0)</f>
        <v>0</v>
      </c>
      <c r="F382" s="19">
        <f>IFERROR(VLOOKUP(A382,[2]Feuil1!$A$1:$I$47,8,FALSE),0)</f>
        <v>0</v>
      </c>
      <c r="G382" s="19">
        <f>IFERROR(VLOOKUP(A382,[3]Feuil1!$A$1:$G$47,6,FALSE),0)</f>
        <v>0</v>
      </c>
      <c r="H382" s="19">
        <f>IFERROR(VLOOKUP(B382,[4]Feuil6!$A$23:$B$73,2,FALSE),0)</f>
        <v>0</v>
      </c>
      <c r="I382" s="19">
        <f>IFERROR(VLOOKUP(A382,[5]Feuil1!$A$1:$F$9,5,FALSE),0)</f>
        <v>0</v>
      </c>
      <c r="J382" s="19">
        <f>IFERROR(VLOOKUP(A382,'[6]CRB-ES'!$A$1:$V$382,19,FALSE),0)</f>
        <v>0</v>
      </c>
      <c r="K382" s="19">
        <f>IFERROR(VLOOKUP($A382,[7]Feuil4!$A$23:$L$137,10,FALSE),0)</f>
        <v>0</v>
      </c>
      <c r="L382" s="19">
        <f>IFERROR(VLOOKUP($A382,[7]Feuil4!$A$23:$L$137,9,FALSE),0)</f>
        <v>0</v>
      </c>
      <c r="M382" s="19">
        <f>IFERROR(VLOOKUP($A382,[7]Feuil4!$A$23:$L$137,4,FALSE),0)</f>
        <v>0</v>
      </c>
      <c r="N382" s="19">
        <f>IFERROR(VLOOKUP($A382,[7]Feuil4!$A$23:$L$81,3,FALSE),0)</f>
        <v>0</v>
      </c>
      <c r="O382" s="19">
        <f>IFERROR(VLOOKUP($A382,[7]Feuil4!$A$23:$L$137,2,FALSE),0)</f>
        <v>0</v>
      </c>
      <c r="P382" s="19">
        <f>IFERROR(VLOOKUP($A382,[7]Feuil4!$A$23:$L$81,7,FALSE),0)</f>
        <v>0</v>
      </c>
      <c r="Q382" s="19">
        <f>IFERROR(VLOOKUP($A382,[7]Feuil4!$A$23:$L$137,8,FALSE),0)</f>
        <v>0</v>
      </c>
      <c r="R382" s="19">
        <f>IFERROR(VLOOKUP($A382,[7]Feuil4!$A$23:$L$137,6,FALSE),0)</f>
        <v>0</v>
      </c>
      <c r="S382" s="19">
        <f>IFERROR(VLOOKUP($A382,[7]Feuil4!$A$23:$L$137,5,FALSE),0)</f>
        <v>0</v>
      </c>
      <c r="T382" s="19">
        <v>0</v>
      </c>
      <c r="U382" s="19">
        <f>IFERROR(VLOOKUP(B382,'[8]C1-2017'!$B$1:$Q$475,14,FALSE),0)</f>
        <v>4161.375</v>
      </c>
      <c r="V382" s="19">
        <f>IFERROR(VLOOKUP(A382,'[9]TOTAL M10 par région'!$A$1:$J$375,8,FALSE),0)</f>
        <v>9602.5199999999968</v>
      </c>
      <c r="W382" s="19">
        <f>IFERROR(VLOOKUP(A382,'[10]TOTAL M11M12 par région'!$A$1:$J$479,10,FALSE),0)</f>
        <v>23037.905873565509</v>
      </c>
      <c r="X382" s="19">
        <f>IFERROR(VLOOKUP(B382,[11]Feuil1!$A$1:$G$24,7,FALSE),0)</f>
        <v>0</v>
      </c>
      <c r="Y382" s="19"/>
      <c r="Z382" s="19">
        <f>IFERROR(VLOOKUP(A382,'[12]avec LE'!$A$1:$F$22,6,FALSE),0)</f>
        <v>0</v>
      </c>
      <c r="AA382" s="19">
        <f>IFERROR(VLOOKUP(B382,[13]total!$E$20:$F$40,2,FALSE),0)</f>
        <v>0</v>
      </c>
      <c r="AB382" s="19"/>
      <c r="AC382" s="24">
        <f t="shared" si="5"/>
        <v>36801.800873565502</v>
      </c>
    </row>
    <row r="383" spans="1:29" ht="15" hidden="1" customHeight="1" x14ac:dyDescent="0.25">
      <c r="A383" s="2" t="s">
        <v>374</v>
      </c>
      <c r="B383" s="2" t="s">
        <v>375</v>
      </c>
      <c r="C383" s="2" t="s">
        <v>85</v>
      </c>
      <c r="D383" s="2" t="s">
        <v>311</v>
      </c>
      <c r="E383" s="19">
        <f>IFERROR(VLOOKUP(A383,[1]Montants!$A$1:$W$248,21,FALSE),0)</f>
        <v>0</v>
      </c>
      <c r="F383" s="19">
        <f>IFERROR(VLOOKUP(A383,[2]Feuil1!$A$1:$I$47,8,FALSE),0)</f>
        <v>0</v>
      </c>
      <c r="G383" s="19">
        <f>IFERROR(VLOOKUP(A383,[3]Feuil1!$A$1:$G$47,6,FALSE),0)</f>
        <v>0</v>
      </c>
      <c r="H383" s="19">
        <f>IFERROR(VLOOKUP(B383,[4]Feuil6!$A$23:$B$73,2,FALSE),0)</f>
        <v>0</v>
      </c>
      <c r="I383" s="19">
        <f>IFERROR(VLOOKUP(A383,[5]Feuil1!$A$1:$F$9,5,FALSE),0)</f>
        <v>0</v>
      </c>
      <c r="J383" s="19">
        <f>IFERROR(VLOOKUP(A383,'[6]CRB-ES'!$A$1:$V$382,19,FALSE),0)</f>
        <v>0</v>
      </c>
      <c r="K383" s="19">
        <f>IFERROR(VLOOKUP($A383,[7]Feuil4!$A$23:$L$137,10,FALSE),0)</f>
        <v>0</v>
      </c>
      <c r="L383" s="19">
        <f>IFERROR(VLOOKUP($A383,[7]Feuil4!$A$23:$L$137,9,FALSE),0)</f>
        <v>0</v>
      </c>
      <c r="M383" s="19">
        <f>IFERROR(VLOOKUP($A383,[7]Feuil4!$A$23:$L$137,4,FALSE),0)</f>
        <v>0</v>
      </c>
      <c r="N383" s="19">
        <f>IFERROR(VLOOKUP($A383,[7]Feuil4!$A$23:$L$81,3,FALSE),0)</f>
        <v>0</v>
      </c>
      <c r="O383" s="19">
        <f>IFERROR(VLOOKUP($A383,[7]Feuil4!$A$23:$L$137,2,FALSE),0)</f>
        <v>0</v>
      </c>
      <c r="P383" s="19">
        <f>IFERROR(VLOOKUP($A383,[7]Feuil4!$A$23:$L$81,7,FALSE),0)</f>
        <v>0</v>
      </c>
      <c r="Q383" s="19">
        <f>IFERROR(VLOOKUP($A383,[7]Feuil4!$A$23:$L$137,8,FALSE),0)</f>
        <v>0</v>
      </c>
      <c r="R383" s="19">
        <f>IFERROR(VLOOKUP($A383,[7]Feuil4!$A$23:$L$137,6,FALSE),0)</f>
        <v>0</v>
      </c>
      <c r="S383" s="19">
        <f>IFERROR(VLOOKUP($A383,[7]Feuil4!$A$23:$L$137,5,FALSE),0)</f>
        <v>0</v>
      </c>
      <c r="T383" s="19">
        <v>0</v>
      </c>
      <c r="U383" s="19">
        <f>IFERROR(VLOOKUP(B383,'[8]C1-2017'!$B$1:$Q$475,14,FALSE),0)</f>
        <v>0</v>
      </c>
      <c r="V383" s="19">
        <f>IFERROR(VLOOKUP(A383,'[9]TOTAL M10 par région'!$A$1:$J$375,8,FALSE),0)</f>
        <v>0</v>
      </c>
      <c r="W383" s="19">
        <f>IFERROR(VLOOKUP(A383,'[10]TOTAL M11M12 par région'!$A$1:$J$479,10,FALSE),0)</f>
        <v>0</v>
      </c>
      <c r="X383" s="19">
        <f>IFERROR(VLOOKUP(B383,[11]Feuil1!$A$1:$G$24,7,FALSE),0)</f>
        <v>0</v>
      </c>
      <c r="Y383" s="19"/>
      <c r="Z383" s="19">
        <f>IFERROR(VLOOKUP(A383,'[12]avec LE'!$A$1:$F$22,6,FALSE),0)</f>
        <v>0</v>
      </c>
      <c r="AA383" s="19">
        <f>IFERROR(VLOOKUP(B383,[13]total!$E$20:$F$40,2,FALSE),0)</f>
        <v>0</v>
      </c>
      <c r="AB383" s="19"/>
      <c r="AC383" s="24">
        <f t="shared" si="5"/>
        <v>0</v>
      </c>
    </row>
    <row r="384" spans="1:29" hidden="1" x14ac:dyDescent="0.25">
      <c r="A384" s="2" t="s">
        <v>565</v>
      </c>
      <c r="B384" s="2" t="s">
        <v>566</v>
      </c>
      <c r="C384" s="2" t="s">
        <v>31</v>
      </c>
      <c r="D384" s="2" t="s">
        <v>560</v>
      </c>
      <c r="E384" s="19">
        <f>IFERROR(VLOOKUP(A384,[1]Montants!$A$1:$W$248,21,FALSE),0)</f>
        <v>0</v>
      </c>
      <c r="F384" s="19">
        <f>IFERROR(VLOOKUP(A384,[2]Feuil1!$A$1:$I$47,8,FALSE),0)</f>
        <v>0</v>
      </c>
      <c r="G384" s="19">
        <f>IFERROR(VLOOKUP(A384,[3]Feuil1!$A$1:$G$47,6,FALSE),0)</f>
        <v>0</v>
      </c>
      <c r="H384" s="19">
        <f>IFERROR(VLOOKUP(B384,[4]Feuil6!$A$23:$B$73,2,FALSE),0)</f>
        <v>0</v>
      </c>
      <c r="I384" s="19">
        <f>IFERROR(VLOOKUP(A384,[5]Feuil1!$A$1:$F$9,5,FALSE),0)</f>
        <v>0</v>
      </c>
      <c r="J384" s="19">
        <f>IFERROR(VLOOKUP(A384,'[6]CRB-ES'!$A$1:$V$382,19,FALSE),0)</f>
        <v>0</v>
      </c>
      <c r="K384" s="19">
        <f>IFERROR(VLOOKUP($A384,[7]Feuil4!$A$23:$L$137,10,FALSE),0)</f>
        <v>0</v>
      </c>
      <c r="L384" s="19">
        <f>IFERROR(VLOOKUP($A384,[7]Feuil4!$A$23:$L$137,9,FALSE),0)</f>
        <v>0</v>
      </c>
      <c r="M384" s="19">
        <f>IFERROR(VLOOKUP($A384,[7]Feuil4!$A$23:$L$137,4,FALSE),0)</f>
        <v>0</v>
      </c>
      <c r="N384" s="19">
        <f>IFERROR(VLOOKUP($A384,[7]Feuil4!$A$23:$L$81,3,FALSE),0)</f>
        <v>0</v>
      </c>
      <c r="O384" s="19">
        <f>IFERROR(VLOOKUP($A384,[7]Feuil4!$A$23:$L$137,2,FALSE),0)</f>
        <v>0</v>
      </c>
      <c r="P384" s="19">
        <f>IFERROR(VLOOKUP($A384,[7]Feuil4!$A$23:$L$81,7,FALSE),0)</f>
        <v>0</v>
      </c>
      <c r="Q384" s="19">
        <f>IFERROR(VLOOKUP($A384,[7]Feuil4!$A$23:$L$137,8,FALSE),0)</f>
        <v>0</v>
      </c>
      <c r="R384" s="19">
        <f>IFERROR(VLOOKUP($A384,[7]Feuil4!$A$23:$L$137,6,FALSE),0)</f>
        <v>0</v>
      </c>
      <c r="S384" s="19">
        <f>IFERROR(VLOOKUP($A384,[7]Feuil4!$A$23:$L$137,5,FALSE),0)</f>
        <v>0</v>
      </c>
      <c r="T384" s="19">
        <v>0</v>
      </c>
      <c r="U384" s="19">
        <f>IFERROR(VLOOKUP(B384,'[8]C1-2017'!$B$1:$Q$475,14,FALSE),0)</f>
        <v>12291.478550609922</v>
      </c>
      <c r="V384" s="19">
        <f>IFERROR(VLOOKUP(A384,'[9]TOTAL M10 par région'!$A$1:$J$375,8,FALSE),0)</f>
        <v>28845.998000000138</v>
      </c>
      <c r="W384" s="19">
        <f>IFERROR(VLOOKUP(A384,'[10]TOTAL M11M12 par région'!$A$1:$J$479,10,FALSE),0)</f>
        <v>143634.84832056754</v>
      </c>
      <c r="X384" s="19">
        <f>IFERROR(VLOOKUP(B384,[11]Feuil1!$A$1:$G$24,7,FALSE),0)</f>
        <v>0</v>
      </c>
      <c r="Y384" s="19"/>
      <c r="Z384" s="19">
        <f>IFERROR(VLOOKUP(A384,'[12]avec LE'!$A$1:$F$22,6,FALSE),0)</f>
        <v>0</v>
      </c>
      <c r="AA384" s="19">
        <f>IFERROR(VLOOKUP(B384,[13]total!$E$20:$F$40,2,FALSE),0)</f>
        <v>0</v>
      </c>
      <c r="AB384" s="19"/>
      <c r="AC384" s="24">
        <f t="shared" si="5"/>
        <v>184772.32487117761</v>
      </c>
    </row>
    <row r="385" spans="1:29" hidden="1" x14ac:dyDescent="0.25">
      <c r="A385" s="38" t="s">
        <v>1191</v>
      </c>
      <c r="B385" s="2" t="s">
        <v>1075</v>
      </c>
      <c r="C385" s="2" t="s">
        <v>31</v>
      </c>
      <c r="D385" s="2" t="s">
        <v>560</v>
      </c>
      <c r="E385" s="19">
        <f>IFERROR(VLOOKUP(A385,[1]Montants!$A$1:$W$248,21,FALSE),0)</f>
        <v>0</v>
      </c>
      <c r="F385" s="19">
        <f>IFERROR(VLOOKUP(A385,[2]Feuil1!$A$1:$I$47,8,FALSE),0)</f>
        <v>0</v>
      </c>
      <c r="G385" s="19">
        <f>IFERROR(VLOOKUP(A385,[3]Feuil1!$A$1:$G$47,6,FALSE),0)</f>
        <v>0</v>
      </c>
      <c r="H385" s="19">
        <f>IFERROR(VLOOKUP(B385,[4]Feuil6!$A$23:$B$73,2,FALSE),0)</f>
        <v>0</v>
      </c>
      <c r="I385" s="19">
        <f>IFERROR(VLOOKUP(A385,[5]Feuil1!$A$1:$F$9,5,FALSE),0)</f>
        <v>0</v>
      </c>
      <c r="J385" s="19">
        <f>IFERROR(VLOOKUP(A385,'[6]CRB-ES'!$A$1:$V$382,19,FALSE),0)</f>
        <v>0</v>
      </c>
      <c r="K385" s="19">
        <f>IFERROR(VLOOKUP($A385,[7]Feuil4!$A$23:$L$137,10,FALSE),0)</f>
        <v>0</v>
      </c>
      <c r="L385" s="19">
        <f>IFERROR(VLOOKUP($A385,[7]Feuil4!$A$23:$L$137,9,FALSE),0)</f>
        <v>0</v>
      </c>
      <c r="M385" s="19">
        <f>IFERROR(VLOOKUP($A385,[7]Feuil4!$A$23:$L$137,4,FALSE),0)</f>
        <v>0</v>
      </c>
      <c r="N385" s="19">
        <f>IFERROR(VLOOKUP($A385,[7]Feuil4!$A$23:$L$81,3,FALSE),0)</f>
        <v>0</v>
      </c>
      <c r="O385" s="19">
        <f>IFERROR(VLOOKUP($A385,[7]Feuil4!$A$23:$L$137,2,FALSE),0)</f>
        <v>0</v>
      </c>
      <c r="P385" s="19">
        <f>IFERROR(VLOOKUP($A385,[7]Feuil4!$A$23:$L$81,7,FALSE),0)</f>
        <v>0</v>
      </c>
      <c r="Q385" s="19">
        <f>IFERROR(VLOOKUP($A385,[7]Feuil4!$A$23:$L$137,8,FALSE),0)</f>
        <v>0</v>
      </c>
      <c r="R385" s="19">
        <f>IFERROR(VLOOKUP($A385,[7]Feuil4!$A$23:$L$137,6,FALSE),0)</f>
        <v>0</v>
      </c>
      <c r="S385" s="19">
        <f>IFERROR(VLOOKUP($A385,[7]Feuil4!$A$23:$L$137,5,FALSE),0)</f>
        <v>0</v>
      </c>
      <c r="T385" s="19">
        <v>0</v>
      </c>
      <c r="U385" s="19">
        <f>IFERROR(VLOOKUP(B385,'[8]C1-2017'!$B$1:$Q$475,14,FALSE),0)</f>
        <v>2125.5250600540876</v>
      </c>
      <c r="V385" s="19">
        <f>IFERROR(VLOOKUP(A385,'[9]TOTAL M10 par région'!$A$1:$J$375,8,FALSE),0)</f>
        <v>69254.78</v>
      </c>
      <c r="W385" s="19">
        <f>IFERROR(VLOOKUP(A385,'[10]TOTAL M11M12 par région'!$A$1:$J$479,10,FALSE),0)</f>
        <v>49739.175694805643</v>
      </c>
      <c r="X385" s="19">
        <f>IFERROR(VLOOKUP(B385,[11]Feuil1!$A$1:$G$24,7,FALSE),0)</f>
        <v>0</v>
      </c>
      <c r="Y385" s="19"/>
      <c r="Z385" s="19">
        <f>IFERROR(VLOOKUP(A385,'[12]avec LE'!$A$1:$F$22,6,FALSE),0)</f>
        <v>0</v>
      </c>
      <c r="AA385" s="19">
        <f>IFERROR(VLOOKUP(B385,[13]total!$E$20:$F$40,2,FALSE),0)</f>
        <v>0</v>
      </c>
      <c r="AB385" s="19"/>
      <c r="AC385" s="24">
        <f t="shared" si="5"/>
        <v>121119.48075485973</v>
      </c>
    </row>
    <row r="386" spans="1:29" hidden="1" x14ac:dyDescent="0.25">
      <c r="A386" s="2" t="s">
        <v>595</v>
      </c>
      <c r="B386" s="2" t="s">
        <v>596</v>
      </c>
      <c r="C386" s="2" t="s">
        <v>25</v>
      </c>
      <c r="D386" s="2" t="s">
        <v>560</v>
      </c>
      <c r="E386" s="19">
        <f>IFERROR(VLOOKUP(A386,[1]Montants!$A$1:$W$248,21,FALSE),0)</f>
        <v>21077598.348042097</v>
      </c>
      <c r="F386" s="19">
        <f>IFERROR(VLOOKUP(A386,[2]Feuil1!$A$1:$I$47,8,FALSE),0)</f>
        <v>652094.31203924713</v>
      </c>
      <c r="G386" s="19">
        <f>IFERROR(VLOOKUP(A386,[3]Feuil1!$A$1:$G$47,6,FALSE),0)</f>
        <v>163023.57800981178</v>
      </c>
      <c r="H386" s="19">
        <f>IFERROR(VLOOKUP(B386,[4]Feuil6!$A$23:$B$73,2,FALSE),0)</f>
        <v>480000</v>
      </c>
      <c r="I386" s="19">
        <f>IFERROR(VLOOKUP(A386,[5]Feuil1!$A$1:$F$9,5,FALSE),0)</f>
        <v>0</v>
      </c>
      <c r="J386" s="19">
        <f>IFERROR(VLOOKUP(A386,'[6]CRB-ES'!$A$1:$V$382,19,FALSE),0)</f>
        <v>0</v>
      </c>
      <c r="K386" s="19">
        <f>IFERROR(VLOOKUP($A386,[7]Feuil4!$A$23:$L$137,10,FALSE),0)</f>
        <v>0</v>
      </c>
      <c r="L386" s="19">
        <f>IFERROR(VLOOKUP($A386,[7]Feuil4!$A$23:$L$137,9,FALSE),0)</f>
        <v>0</v>
      </c>
      <c r="M386" s="19">
        <f>IFERROR(VLOOKUP($A386,[7]Feuil4!$A$23:$L$137,4,FALSE),0)</f>
        <v>0</v>
      </c>
      <c r="N386" s="19">
        <f>IFERROR(VLOOKUP($A386,[7]Feuil4!$A$23:$L$81,3,FALSE),0)</f>
        <v>50000</v>
      </c>
      <c r="O386" s="19">
        <f>IFERROR(VLOOKUP($A386,[7]Feuil4!$A$23:$L$137,2,FALSE),0)</f>
        <v>135708</v>
      </c>
      <c r="P386" s="19">
        <f>IFERROR(VLOOKUP($A386,[7]Feuil4!$A$23:$L$81,7,FALSE),0)</f>
        <v>0</v>
      </c>
      <c r="Q386" s="19">
        <f>IFERROR(VLOOKUP($A386,[7]Feuil4!$A$23:$L$137,8,FALSE),0)</f>
        <v>0</v>
      </c>
      <c r="R386" s="19">
        <f>IFERROR(VLOOKUP($A386,[7]Feuil4!$A$23:$L$137,6,FALSE),0)</f>
        <v>0</v>
      </c>
      <c r="S386" s="19">
        <f>IFERROR(VLOOKUP($A386,[7]Feuil4!$A$23:$L$137,5,FALSE),0)</f>
        <v>0</v>
      </c>
      <c r="T386" s="19">
        <v>0</v>
      </c>
      <c r="U386" s="19">
        <f>IFERROR(VLOOKUP(B386,'[8]C1-2017'!$B$1:$Q$475,14,FALSE),0)</f>
        <v>4008060.4062008588</v>
      </c>
      <c r="V386" s="19">
        <f>IFERROR(VLOOKUP(A386,'[9]TOTAL M10 par région'!$A$1:$J$375,8,FALSE),0)</f>
        <v>258035.95799999987</v>
      </c>
      <c r="W386" s="19">
        <f>IFERROR(VLOOKUP(A386,'[10]TOTAL M11M12 par région'!$A$1:$J$479,10,FALSE),0)</f>
        <v>725145.63230412849</v>
      </c>
      <c r="X386" s="19">
        <f>IFERROR(VLOOKUP(B386,[11]Feuil1!$A$1:$G$24,7,FALSE),0)</f>
        <v>0</v>
      </c>
      <c r="Y386" s="19"/>
      <c r="Z386" s="19">
        <f>IFERROR(VLOOKUP(A386,'[12]avec LE'!$A$1:$F$22,6,FALSE),0)</f>
        <v>289411.47829680634</v>
      </c>
      <c r="AA386" s="19">
        <f>IFERROR(VLOOKUP(B386,[13]total!$E$20:$F$40,2,FALSE),0)</f>
        <v>1000</v>
      </c>
      <c r="AB386" s="19"/>
      <c r="AC386" s="24">
        <f t="shared" si="5"/>
        <v>27840077.71289295</v>
      </c>
    </row>
    <row r="387" spans="1:29" hidden="1" x14ac:dyDescent="0.25">
      <c r="A387" s="27" t="s">
        <v>829</v>
      </c>
      <c r="B387" s="2" t="s">
        <v>1076</v>
      </c>
      <c r="C387" s="2" t="s">
        <v>31</v>
      </c>
      <c r="D387" s="2" t="s">
        <v>560</v>
      </c>
      <c r="E387" s="19">
        <f>IFERROR(VLOOKUP(A387,[1]Montants!$A$1:$W$248,21,FALSE),0)</f>
        <v>0</v>
      </c>
      <c r="F387" s="19">
        <f>IFERROR(VLOOKUP(A387,[2]Feuil1!$A$1:$I$47,8,FALSE),0)</f>
        <v>0</v>
      </c>
      <c r="G387" s="19">
        <f>IFERROR(VLOOKUP(A387,[3]Feuil1!$A$1:$G$47,6,FALSE),0)</f>
        <v>0</v>
      </c>
      <c r="H387" s="19">
        <f>IFERROR(VLOOKUP(B387,[4]Feuil6!$A$23:$B$73,2,FALSE),0)</f>
        <v>0</v>
      </c>
      <c r="I387" s="19">
        <f>IFERROR(VLOOKUP(A387,[5]Feuil1!$A$1:$F$9,5,FALSE),0)</f>
        <v>0</v>
      </c>
      <c r="J387" s="19">
        <f>IFERROR(VLOOKUP(A387,'[6]CRB-ES'!$A$1:$V$382,19,FALSE),0)</f>
        <v>0</v>
      </c>
      <c r="K387" s="19">
        <f>IFERROR(VLOOKUP($A387,[7]Feuil4!$A$23:$L$137,10,FALSE),0)</f>
        <v>0</v>
      </c>
      <c r="L387" s="19">
        <f>IFERROR(VLOOKUP($A387,[7]Feuil4!$A$23:$L$137,9,FALSE),0)</f>
        <v>0</v>
      </c>
      <c r="M387" s="19">
        <f>IFERROR(VLOOKUP($A387,[7]Feuil4!$A$23:$L$137,4,FALSE),0)</f>
        <v>0</v>
      </c>
      <c r="N387" s="19">
        <f>IFERROR(VLOOKUP($A387,[7]Feuil4!$A$23:$L$81,3,FALSE),0)</f>
        <v>0</v>
      </c>
      <c r="O387" s="19">
        <f>IFERROR(VLOOKUP($A387,[7]Feuil4!$A$23:$L$137,2,FALSE),0)</f>
        <v>0</v>
      </c>
      <c r="P387" s="19">
        <f>IFERROR(VLOOKUP($A387,[7]Feuil4!$A$23:$L$81,7,FALSE),0)</f>
        <v>0</v>
      </c>
      <c r="Q387" s="19">
        <f>IFERROR(VLOOKUP($A387,[7]Feuil4!$A$23:$L$137,8,FALSE),0)</f>
        <v>0</v>
      </c>
      <c r="R387" s="19">
        <f>IFERROR(VLOOKUP($A387,[7]Feuil4!$A$23:$L$137,6,FALSE),0)</f>
        <v>0</v>
      </c>
      <c r="S387" s="19">
        <f>IFERROR(VLOOKUP($A387,[7]Feuil4!$A$23:$L$137,5,FALSE),0)</f>
        <v>0</v>
      </c>
      <c r="T387" s="19">
        <v>0</v>
      </c>
      <c r="U387" s="19">
        <f>IFERROR(VLOOKUP(B387,'[8]C1-2017'!$B$1:$Q$475,14,FALSE),0)</f>
        <v>0</v>
      </c>
      <c r="V387" s="19">
        <f>IFERROR(VLOOKUP(A387,'[9]TOTAL M10 par région'!$A$1:$J$375,8,FALSE),0)</f>
        <v>18668.573000000004</v>
      </c>
      <c r="W387" s="19">
        <f>IFERROR(VLOOKUP(A387,'[10]TOTAL M11M12 par région'!$A$1:$J$479,10,FALSE),0)</f>
        <v>30008.828888450538</v>
      </c>
      <c r="X387" s="19">
        <f>IFERROR(VLOOKUP(B387,[11]Feuil1!$A$1:$G$24,7,FALSE),0)</f>
        <v>0</v>
      </c>
      <c r="Y387" s="19"/>
      <c r="Z387" s="19">
        <f>IFERROR(VLOOKUP(A387,'[12]avec LE'!$A$1:$F$22,6,FALSE),0)</f>
        <v>0</v>
      </c>
      <c r="AA387" s="19">
        <f>IFERROR(VLOOKUP(B387,[13]total!$E$20:$F$40,2,FALSE),0)</f>
        <v>0</v>
      </c>
      <c r="AB387" s="19"/>
      <c r="AC387" s="24">
        <f t="shared" ref="AC387:AC450" si="6">SUM(E387:AB387)</f>
        <v>48677.401888450542</v>
      </c>
    </row>
    <row r="388" spans="1:29" hidden="1" x14ac:dyDescent="0.25">
      <c r="A388" s="2" t="s">
        <v>558</v>
      </c>
      <c r="B388" s="2" t="s">
        <v>559</v>
      </c>
      <c r="C388" s="2" t="s">
        <v>57</v>
      </c>
      <c r="D388" s="2" t="s">
        <v>560</v>
      </c>
      <c r="E388" s="19">
        <f>IFERROR(VLOOKUP(A388,[1]Montants!$A$1:$W$248,21,FALSE),0)</f>
        <v>3558597.3770506945</v>
      </c>
      <c r="F388" s="19">
        <f>IFERROR(VLOOKUP(A388,[2]Feuil1!$A$1:$I$47,8,FALSE),0)</f>
        <v>267510.51361746603</v>
      </c>
      <c r="G388" s="19">
        <f>IFERROR(VLOOKUP(A388,[3]Feuil1!$A$1:$G$47,6,FALSE),0)</f>
        <v>66877.628404366507</v>
      </c>
      <c r="H388" s="19">
        <f>IFERROR(VLOOKUP(B388,[4]Feuil6!$A$23:$B$73,2,FALSE),0)</f>
        <v>0</v>
      </c>
      <c r="I388" s="19">
        <f>IFERROR(VLOOKUP(A388,[5]Feuil1!$A$1:$F$9,5,FALSE),0)</f>
        <v>0</v>
      </c>
      <c r="J388" s="19">
        <f>IFERROR(VLOOKUP(A388,'[6]CRB-ES'!$A$1:$V$382,19,FALSE),0)</f>
        <v>251585.94691766403</v>
      </c>
      <c r="K388" s="19">
        <f>IFERROR(VLOOKUP($A388,[7]Feuil4!$A$23:$L$137,10,FALSE),0)</f>
        <v>0</v>
      </c>
      <c r="L388" s="19">
        <f>IFERROR(VLOOKUP($A388,[7]Feuil4!$A$23:$L$137,9,FALSE),0)</f>
        <v>0</v>
      </c>
      <c r="M388" s="19">
        <f>IFERROR(VLOOKUP($A388,[7]Feuil4!$A$23:$L$137,4,FALSE),0)</f>
        <v>0</v>
      </c>
      <c r="N388" s="19">
        <f>IFERROR(VLOOKUP($A388,[7]Feuil4!$A$23:$L$81,3,FALSE),0)</f>
        <v>0</v>
      </c>
      <c r="O388" s="19">
        <f>IFERROR(VLOOKUP($A388,[7]Feuil4!$A$23:$L$137,2,FALSE),0)</f>
        <v>0</v>
      </c>
      <c r="P388" s="19">
        <f>IFERROR(VLOOKUP($A388,[7]Feuil4!$A$23:$L$81,7,FALSE),0)</f>
        <v>0</v>
      </c>
      <c r="Q388" s="19">
        <f>IFERROR(VLOOKUP($A388,[7]Feuil4!$A$23:$L$137,8,FALSE),0)</f>
        <v>0</v>
      </c>
      <c r="R388" s="19">
        <f>IFERROR(VLOOKUP($A388,[7]Feuil4!$A$23:$L$137,6,FALSE),0)</f>
        <v>0</v>
      </c>
      <c r="S388" s="19">
        <f>IFERROR(VLOOKUP($A388,[7]Feuil4!$A$23:$L$137,5,FALSE),0)</f>
        <v>0</v>
      </c>
      <c r="T388" s="19">
        <v>0</v>
      </c>
      <c r="U388" s="19">
        <f>IFERROR(VLOOKUP(B388,'[8]C1-2017'!$B$1:$Q$475,14,FALSE),0)</f>
        <v>3131530.110004751</v>
      </c>
      <c r="V388" s="19">
        <f>IFERROR(VLOOKUP(A388,'[9]TOTAL M10 par région'!$A$1:$J$375,8,FALSE),0)</f>
        <v>191570.60000000009</v>
      </c>
      <c r="W388" s="19">
        <f>IFERROR(VLOOKUP(A388,'[10]TOTAL M11M12 par région'!$A$1:$J$479,10,FALSE),0)</f>
        <v>359389.77430534834</v>
      </c>
      <c r="X388" s="19">
        <f>IFERROR(VLOOKUP(B388,[11]Feuil1!$A$1:$G$24,7,FALSE),0)</f>
        <v>0</v>
      </c>
      <c r="Y388" s="19"/>
      <c r="Z388" s="19">
        <f>IFERROR(VLOOKUP(A388,'[12]avec LE'!$A$1:$F$22,6,FALSE),0)</f>
        <v>0</v>
      </c>
      <c r="AA388" s="19">
        <f>IFERROR(VLOOKUP(B388,[13]total!$E$20:$F$40,2,FALSE),0)</f>
        <v>0</v>
      </c>
      <c r="AB388" s="19"/>
      <c r="AC388" s="24">
        <f t="shared" si="6"/>
        <v>7827061.9503002902</v>
      </c>
    </row>
    <row r="389" spans="1:29" hidden="1" x14ac:dyDescent="0.25">
      <c r="A389" s="27" t="s">
        <v>830</v>
      </c>
      <c r="B389" s="2" t="s">
        <v>831</v>
      </c>
      <c r="C389" s="2" t="s">
        <v>85</v>
      </c>
      <c r="D389" s="2" t="s">
        <v>560</v>
      </c>
      <c r="E389" s="19">
        <f>IFERROR(VLOOKUP(A389,[1]Montants!$A$1:$W$248,21,FALSE),0)</f>
        <v>0</v>
      </c>
      <c r="F389" s="19">
        <f>IFERROR(VLOOKUP(A389,[2]Feuil1!$A$1:$I$47,8,FALSE),0)</f>
        <v>0</v>
      </c>
      <c r="G389" s="19">
        <f>IFERROR(VLOOKUP(A389,[3]Feuil1!$A$1:$G$47,6,FALSE),0)</f>
        <v>0</v>
      </c>
      <c r="H389" s="19">
        <f>IFERROR(VLOOKUP(B389,[4]Feuil6!$A$23:$B$73,2,FALSE),0)</f>
        <v>0</v>
      </c>
      <c r="I389" s="19">
        <f>IFERROR(VLOOKUP(A389,[5]Feuil1!$A$1:$F$9,5,FALSE),0)</f>
        <v>0</v>
      </c>
      <c r="J389" s="19">
        <f>IFERROR(VLOOKUP(A389,'[6]CRB-ES'!$A$1:$V$382,19,FALSE),0)</f>
        <v>0</v>
      </c>
      <c r="K389" s="19">
        <f>IFERROR(VLOOKUP($A389,[7]Feuil4!$A$23:$L$137,10,FALSE),0)</f>
        <v>0</v>
      </c>
      <c r="L389" s="19">
        <f>IFERROR(VLOOKUP($A389,[7]Feuil4!$A$23:$L$137,9,FALSE),0)</f>
        <v>0</v>
      </c>
      <c r="M389" s="19">
        <f>IFERROR(VLOOKUP($A389,[7]Feuil4!$A$23:$L$137,4,FALSE),0)</f>
        <v>0</v>
      </c>
      <c r="N389" s="19">
        <f>IFERROR(VLOOKUP($A389,[7]Feuil4!$A$23:$L$81,3,FALSE),0)</f>
        <v>0</v>
      </c>
      <c r="O389" s="19">
        <f>IFERROR(VLOOKUP($A389,[7]Feuil4!$A$23:$L$137,2,FALSE),0)</f>
        <v>0</v>
      </c>
      <c r="P389" s="19">
        <f>IFERROR(VLOOKUP($A389,[7]Feuil4!$A$23:$L$81,7,FALSE),0)</f>
        <v>0</v>
      </c>
      <c r="Q389" s="19">
        <f>IFERROR(VLOOKUP($A389,[7]Feuil4!$A$23:$L$137,8,FALSE),0)</f>
        <v>0</v>
      </c>
      <c r="R389" s="19">
        <f>IFERROR(VLOOKUP($A389,[7]Feuil4!$A$23:$L$137,6,FALSE),0)</f>
        <v>0</v>
      </c>
      <c r="S389" s="19">
        <f>IFERROR(VLOOKUP($A389,[7]Feuil4!$A$23:$L$137,5,FALSE),0)</f>
        <v>0</v>
      </c>
      <c r="T389" s="19">
        <v>0</v>
      </c>
      <c r="U389" s="19">
        <f>IFERROR(VLOOKUP(B389,'[8]C1-2017'!$B$1:$Q$475,14,FALSE),0)</f>
        <v>0</v>
      </c>
      <c r="V389" s="19">
        <f>IFERROR(VLOOKUP(A389,'[9]TOTAL M10 par région'!$A$1:$J$375,8,FALSE),0)</f>
        <v>14822.16</v>
      </c>
      <c r="W389" s="19">
        <f>IFERROR(VLOOKUP(A389,'[10]TOTAL M11M12 par région'!$A$1:$J$479,10,FALSE),0)</f>
        <v>10081.621202083581</v>
      </c>
      <c r="X389" s="19">
        <f>IFERROR(VLOOKUP(B389,[11]Feuil1!$A$1:$G$24,7,FALSE),0)</f>
        <v>0</v>
      </c>
      <c r="Y389" s="19"/>
      <c r="Z389" s="19">
        <f>IFERROR(VLOOKUP(A389,'[12]avec LE'!$A$1:$F$22,6,FALSE),0)</f>
        <v>0</v>
      </c>
      <c r="AA389" s="19">
        <f>IFERROR(VLOOKUP(B389,[13]total!$E$20:$F$40,2,FALSE),0)</f>
        <v>0</v>
      </c>
      <c r="AB389" s="19"/>
      <c r="AC389" s="24">
        <f t="shared" si="6"/>
        <v>24903.781202083581</v>
      </c>
    </row>
    <row r="390" spans="1:29" hidden="1" x14ac:dyDescent="0.25">
      <c r="A390" s="27" t="s">
        <v>832</v>
      </c>
      <c r="B390" s="2" t="s">
        <v>833</v>
      </c>
      <c r="C390" s="2" t="s">
        <v>85</v>
      </c>
      <c r="D390" s="2" t="s">
        <v>560</v>
      </c>
      <c r="E390" s="19">
        <f>IFERROR(VLOOKUP(A390,[1]Montants!$A$1:$W$248,21,FALSE),0)</f>
        <v>0</v>
      </c>
      <c r="F390" s="19">
        <f>IFERROR(VLOOKUP(A390,[2]Feuil1!$A$1:$I$47,8,FALSE),0)</f>
        <v>0</v>
      </c>
      <c r="G390" s="19">
        <f>IFERROR(VLOOKUP(A390,[3]Feuil1!$A$1:$G$47,6,FALSE),0)</f>
        <v>0</v>
      </c>
      <c r="H390" s="19">
        <f>IFERROR(VLOOKUP(B390,[4]Feuil6!$A$23:$B$73,2,FALSE),0)</f>
        <v>0</v>
      </c>
      <c r="I390" s="19">
        <f>IFERROR(VLOOKUP(A390,[5]Feuil1!$A$1:$F$9,5,FALSE),0)</f>
        <v>0</v>
      </c>
      <c r="J390" s="19">
        <f>IFERROR(VLOOKUP(A390,'[6]CRB-ES'!$A$1:$V$382,19,FALSE),0)</f>
        <v>0</v>
      </c>
      <c r="K390" s="19">
        <f>IFERROR(VLOOKUP($A390,[7]Feuil4!$A$23:$L$137,10,FALSE),0)</f>
        <v>0</v>
      </c>
      <c r="L390" s="19">
        <f>IFERROR(VLOOKUP($A390,[7]Feuil4!$A$23:$L$137,9,FALSE),0)</f>
        <v>0</v>
      </c>
      <c r="M390" s="19">
        <f>IFERROR(VLOOKUP($A390,[7]Feuil4!$A$23:$L$137,4,FALSE),0)</f>
        <v>0</v>
      </c>
      <c r="N390" s="19">
        <f>IFERROR(VLOOKUP($A390,[7]Feuil4!$A$23:$L$81,3,FALSE),0)</f>
        <v>0</v>
      </c>
      <c r="O390" s="19">
        <f>IFERROR(VLOOKUP($A390,[7]Feuil4!$A$23:$L$137,2,FALSE),0)</f>
        <v>0</v>
      </c>
      <c r="P390" s="19">
        <f>IFERROR(VLOOKUP($A390,[7]Feuil4!$A$23:$L$81,7,FALSE),0)</f>
        <v>0</v>
      </c>
      <c r="Q390" s="19">
        <f>IFERROR(VLOOKUP($A390,[7]Feuil4!$A$23:$L$137,8,FALSE),0)</f>
        <v>0</v>
      </c>
      <c r="R390" s="19">
        <f>IFERROR(VLOOKUP($A390,[7]Feuil4!$A$23:$L$137,6,FALSE),0)</f>
        <v>0</v>
      </c>
      <c r="S390" s="19">
        <f>IFERROR(VLOOKUP($A390,[7]Feuil4!$A$23:$L$137,5,FALSE),0)</f>
        <v>0</v>
      </c>
      <c r="T390" s="19">
        <v>0</v>
      </c>
      <c r="U390" s="19">
        <f>IFERROR(VLOOKUP(B390,'[8]C1-2017'!$B$1:$Q$475,14,FALSE),0)</f>
        <v>0</v>
      </c>
      <c r="V390" s="19">
        <f>IFERROR(VLOOKUP(A390,'[9]TOTAL M10 par région'!$A$1:$J$375,8,FALSE),0)</f>
        <v>11057.439999999973</v>
      </c>
      <c r="W390" s="19">
        <f>IFERROR(VLOOKUP(A390,'[10]TOTAL M11M12 par région'!$A$1:$J$479,10,FALSE),0)</f>
        <v>22167.326809778719</v>
      </c>
      <c r="X390" s="19">
        <f>IFERROR(VLOOKUP(B390,[11]Feuil1!$A$1:$G$24,7,FALSE),0)</f>
        <v>0</v>
      </c>
      <c r="Y390" s="19"/>
      <c r="Z390" s="19">
        <f>IFERROR(VLOOKUP(A390,'[12]avec LE'!$A$1:$F$22,6,FALSE),0)</f>
        <v>0</v>
      </c>
      <c r="AA390" s="19">
        <f>IFERROR(VLOOKUP(B390,[13]total!$E$20:$F$40,2,FALSE),0)</f>
        <v>0</v>
      </c>
      <c r="AB390" s="19"/>
      <c r="AC390" s="24">
        <f t="shared" si="6"/>
        <v>33224.766809778695</v>
      </c>
    </row>
    <row r="391" spans="1:29" hidden="1" x14ac:dyDescent="0.25">
      <c r="A391" s="2" t="s">
        <v>591</v>
      </c>
      <c r="B391" s="2" t="s">
        <v>592</v>
      </c>
      <c r="C391" s="2" t="s">
        <v>85</v>
      </c>
      <c r="D391" s="2" t="s">
        <v>560</v>
      </c>
      <c r="E391" s="19">
        <f>IFERROR(VLOOKUP(A391,[1]Montants!$A$1:$W$248,21,FALSE),0)</f>
        <v>0</v>
      </c>
      <c r="F391" s="19">
        <f>IFERROR(VLOOKUP(A391,[2]Feuil1!$A$1:$I$47,8,FALSE),0)</f>
        <v>0</v>
      </c>
      <c r="G391" s="19">
        <f>IFERROR(VLOOKUP(A391,[3]Feuil1!$A$1:$G$47,6,FALSE),0)</f>
        <v>0</v>
      </c>
      <c r="H391" s="19">
        <f>IFERROR(VLOOKUP(B391,[4]Feuil6!$A$23:$B$73,2,FALSE),0)</f>
        <v>0</v>
      </c>
      <c r="I391" s="19">
        <f>IFERROR(VLOOKUP(A391,[5]Feuil1!$A$1:$F$9,5,FALSE),0)</f>
        <v>0</v>
      </c>
      <c r="J391" s="19">
        <f>IFERROR(VLOOKUP(A391,'[6]CRB-ES'!$A$1:$V$382,19,FALSE),0)</f>
        <v>0</v>
      </c>
      <c r="K391" s="19">
        <f>IFERROR(VLOOKUP($A391,[7]Feuil4!$A$23:$L$137,10,FALSE),0)</f>
        <v>0</v>
      </c>
      <c r="L391" s="19">
        <f>IFERROR(VLOOKUP($A391,[7]Feuil4!$A$23:$L$137,9,FALSE),0)</f>
        <v>0</v>
      </c>
      <c r="M391" s="19">
        <f>IFERROR(VLOOKUP($A391,[7]Feuil4!$A$23:$L$137,4,FALSE),0)</f>
        <v>0</v>
      </c>
      <c r="N391" s="19">
        <f>IFERROR(VLOOKUP($A391,[7]Feuil4!$A$23:$L$81,3,FALSE),0)</f>
        <v>0</v>
      </c>
      <c r="O391" s="19">
        <f>IFERROR(VLOOKUP($A391,[7]Feuil4!$A$23:$L$137,2,FALSE),0)</f>
        <v>0</v>
      </c>
      <c r="P391" s="19">
        <f>IFERROR(VLOOKUP($A391,[7]Feuil4!$A$23:$L$81,7,FALSE),0)</f>
        <v>0</v>
      </c>
      <c r="Q391" s="19">
        <f>IFERROR(VLOOKUP($A391,[7]Feuil4!$A$23:$L$137,8,FALSE),0)</f>
        <v>0</v>
      </c>
      <c r="R391" s="19">
        <f>IFERROR(VLOOKUP($A391,[7]Feuil4!$A$23:$L$137,6,FALSE),0)</f>
        <v>0</v>
      </c>
      <c r="S391" s="19">
        <f>IFERROR(VLOOKUP($A391,[7]Feuil4!$A$23:$L$137,5,FALSE),0)</f>
        <v>0</v>
      </c>
      <c r="T391" s="19">
        <v>0</v>
      </c>
      <c r="U391" s="19">
        <f>IFERROR(VLOOKUP(B391,'[8]C1-2017'!$B$1:$Q$475,14,FALSE),0)</f>
        <v>0</v>
      </c>
      <c r="V391" s="19">
        <f>IFERROR(VLOOKUP(A391,'[9]TOTAL M10 par région'!$A$1:$J$375,8,FALSE),0)</f>
        <v>0</v>
      </c>
      <c r="W391" s="19">
        <f>IFERROR(VLOOKUP(A391,'[10]TOTAL M11M12 par région'!$A$1:$J$479,10,FALSE),0)</f>
        <v>2416.7062466401076</v>
      </c>
      <c r="X391" s="19">
        <f>IFERROR(VLOOKUP(B391,[11]Feuil1!$A$1:$G$24,7,FALSE),0)</f>
        <v>0</v>
      </c>
      <c r="Y391" s="19"/>
      <c r="Z391" s="19">
        <f>IFERROR(VLOOKUP(A391,'[12]avec LE'!$A$1:$F$22,6,FALSE),0)</f>
        <v>0</v>
      </c>
      <c r="AA391" s="19">
        <f>IFERROR(VLOOKUP(B391,[13]total!$E$20:$F$40,2,FALSE),0)</f>
        <v>0</v>
      </c>
      <c r="AB391" s="19"/>
      <c r="AC391" s="24">
        <f t="shared" si="6"/>
        <v>2416.7062466401076</v>
      </c>
    </row>
    <row r="392" spans="1:29" hidden="1" x14ac:dyDescent="0.25">
      <c r="A392" s="2" t="s">
        <v>577</v>
      </c>
      <c r="B392" s="2" t="s">
        <v>578</v>
      </c>
      <c r="C392" s="2" t="s">
        <v>31</v>
      </c>
      <c r="D392" s="2" t="s">
        <v>560</v>
      </c>
      <c r="E392" s="19">
        <f>IFERROR(VLOOKUP(A392,[1]Montants!$A$1:$W$248,21,FALSE),0)</f>
        <v>0</v>
      </c>
      <c r="F392" s="19">
        <f>IFERROR(VLOOKUP(A392,[2]Feuil1!$A$1:$I$47,8,FALSE),0)</f>
        <v>0</v>
      </c>
      <c r="G392" s="19">
        <f>IFERROR(VLOOKUP(A392,[3]Feuil1!$A$1:$G$47,6,FALSE),0)</f>
        <v>0</v>
      </c>
      <c r="H392" s="19">
        <f>IFERROR(VLOOKUP(B392,[4]Feuil6!$A$23:$B$73,2,FALSE),0)</f>
        <v>0</v>
      </c>
      <c r="I392" s="19">
        <f>IFERROR(VLOOKUP(A392,[5]Feuil1!$A$1:$F$9,5,FALSE),0)</f>
        <v>0</v>
      </c>
      <c r="J392" s="19">
        <f>IFERROR(VLOOKUP(A392,'[6]CRB-ES'!$A$1:$V$382,19,FALSE),0)</f>
        <v>0</v>
      </c>
      <c r="K392" s="19">
        <f>IFERROR(VLOOKUP($A392,[7]Feuil4!$A$23:$L$137,10,FALSE),0)</f>
        <v>0</v>
      </c>
      <c r="L392" s="19">
        <f>IFERROR(VLOOKUP($A392,[7]Feuil4!$A$23:$L$137,9,FALSE),0)</f>
        <v>0</v>
      </c>
      <c r="M392" s="19">
        <f>IFERROR(VLOOKUP($A392,[7]Feuil4!$A$23:$L$137,4,FALSE),0)</f>
        <v>0</v>
      </c>
      <c r="N392" s="19">
        <f>IFERROR(VLOOKUP($A392,[7]Feuil4!$A$23:$L$81,3,FALSE),0)</f>
        <v>0</v>
      </c>
      <c r="O392" s="19">
        <f>IFERROR(VLOOKUP($A392,[7]Feuil4!$A$23:$L$137,2,FALSE),0)</f>
        <v>0</v>
      </c>
      <c r="P392" s="19">
        <f>IFERROR(VLOOKUP($A392,[7]Feuil4!$A$23:$L$81,7,FALSE),0)</f>
        <v>0</v>
      </c>
      <c r="Q392" s="19">
        <f>IFERROR(VLOOKUP($A392,[7]Feuil4!$A$23:$L$137,8,FALSE),0)</f>
        <v>0</v>
      </c>
      <c r="R392" s="19">
        <f>IFERROR(VLOOKUP($A392,[7]Feuil4!$A$23:$L$137,6,FALSE),0)</f>
        <v>0</v>
      </c>
      <c r="S392" s="19">
        <f>IFERROR(VLOOKUP($A392,[7]Feuil4!$A$23:$L$137,5,FALSE),0)</f>
        <v>0</v>
      </c>
      <c r="T392" s="19">
        <v>0</v>
      </c>
      <c r="U392" s="19">
        <f>IFERROR(VLOOKUP(B392,'[8]C1-2017'!$B$1:$Q$475,14,FALSE),0)</f>
        <v>3252.3649709432302</v>
      </c>
      <c r="V392" s="19">
        <f>IFERROR(VLOOKUP(A392,'[9]TOTAL M10 par région'!$A$1:$J$375,8,FALSE),0)</f>
        <v>0</v>
      </c>
      <c r="W392" s="19">
        <f>IFERROR(VLOOKUP(A392,'[10]TOTAL M11M12 par région'!$A$1:$J$479,10,FALSE),0)</f>
        <v>0</v>
      </c>
      <c r="X392" s="19">
        <f>IFERROR(VLOOKUP(B392,[11]Feuil1!$A$1:$G$24,7,FALSE),0)</f>
        <v>0</v>
      </c>
      <c r="Y392" s="19"/>
      <c r="Z392" s="19">
        <f>IFERROR(VLOOKUP(A392,'[12]avec LE'!$A$1:$F$22,6,FALSE),0)</f>
        <v>0</v>
      </c>
      <c r="AA392" s="19">
        <f>IFERROR(VLOOKUP(B392,[13]total!$E$20:$F$40,2,FALSE),0)</f>
        <v>0</v>
      </c>
      <c r="AB392" s="19"/>
      <c r="AC392" s="24">
        <f t="shared" si="6"/>
        <v>3252.3649709432302</v>
      </c>
    </row>
    <row r="393" spans="1:29" hidden="1" x14ac:dyDescent="0.25">
      <c r="A393" s="27" t="s">
        <v>1111</v>
      </c>
      <c r="B393" s="2" t="s">
        <v>1152</v>
      </c>
      <c r="C393" s="2" t="s">
        <v>85</v>
      </c>
      <c r="D393" s="2" t="s">
        <v>560</v>
      </c>
      <c r="E393" s="19">
        <f>IFERROR(VLOOKUP(A393,[1]Montants!$A$1:$W$248,21,FALSE),0)</f>
        <v>0</v>
      </c>
      <c r="F393" s="19">
        <f>IFERROR(VLOOKUP(A393,[2]Feuil1!$A$1:$I$47,8,FALSE),0)</f>
        <v>0</v>
      </c>
      <c r="G393" s="19">
        <f>IFERROR(VLOOKUP(A393,[3]Feuil1!$A$1:$G$47,6,FALSE),0)</f>
        <v>0</v>
      </c>
      <c r="H393" s="19">
        <f>IFERROR(VLOOKUP(B393,[4]Feuil6!$A$23:$B$73,2,FALSE),0)</f>
        <v>0</v>
      </c>
      <c r="I393" s="19">
        <f>IFERROR(VLOOKUP(A393,[5]Feuil1!$A$1:$F$9,5,FALSE),0)</f>
        <v>0</v>
      </c>
      <c r="J393" s="19">
        <f>IFERROR(VLOOKUP(A393,'[6]CRB-ES'!$A$1:$V$382,19,FALSE),0)</f>
        <v>0</v>
      </c>
      <c r="K393" s="19">
        <f>IFERROR(VLOOKUP($A393,[7]Feuil4!$A$23:$L$137,10,FALSE),0)</f>
        <v>0</v>
      </c>
      <c r="L393" s="19">
        <f>IFERROR(VLOOKUP($A393,[7]Feuil4!$A$23:$L$137,9,FALSE),0)</f>
        <v>0</v>
      </c>
      <c r="M393" s="19">
        <f>IFERROR(VLOOKUP($A393,[7]Feuil4!$A$23:$L$137,4,FALSE),0)</f>
        <v>0</v>
      </c>
      <c r="N393" s="19">
        <f>IFERROR(VLOOKUP($A393,[7]Feuil4!$A$23:$L$81,3,FALSE),0)</f>
        <v>0</v>
      </c>
      <c r="O393" s="19">
        <f>IFERROR(VLOOKUP($A393,[7]Feuil4!$A$23:$L$137,2,FALSE),0)</f>
        <v>0</v>
      </c>
      <c r="P393" s="19">
        <f>IFERROR(VLOOKUP($A393,[7]Feuil4!$A$23:$L$81,7,FALSE),0)</f>
        <v>0</v>
      </c>
      <c r="Q393" s="19">
        <f>IFERROR(VLOOKUP($A393,[7]Feuil4!$A$23:$L$137,8,FALSE),0)</f>
        <v>0</v>
      </c>
      <c r="R393" s="19">
        <f>IFERROR(VLOOKUP($A393,[7]Feuil4!$A$23:$L$137,6,FALSE),0)</f>
        <v>0</v>
      </c>
      <c r="S393" s="19">
        <f>IFERROR(VLOOKUP($A393,[7]Feuil4!$A$23:$L$137,5,FALSE),0)</f>
        <v>0</v>
      </c>
      <c r="T393" s="19">
        <v>0</v>
      </c>
      <c r="U393" s="19">
        <f>IFERROR(VLOOKUP(B393,'[8]C1-2017'!$B$1:$Q$475,14,FALSE),0)</f>
        <v>0</v>
      </c>
      <c r="V393" s="19">
        <f>IFERROR(VLOOKUP(A393,'[9]TOTAL M10 par région'!$A$1:$J$375,8,FALSE),0)</f>
        <v>10957.329999999998</v>
      </c>
      <c r="W393" s="19">
        <f>IFERROR(VLOOKUP(A393,'[10]TOTAL M11M12 par région'!$A$1:$J$479,10,FALSE),0)</f>
        <v>22800.373416577015</v>
      </c>
      <c r="X393" s="19">
        <f>IFERROR(VLOOKUP(B393,[11]Feuil1!$A$1:$G$24,7,FALSE),0)</f>
        <v>0</v>
      </c>
      <c r="Y393" s="19"/>
      <c r="Z393" s="19">
        <f>IFERROR(VLOOKUP(A393,'[12]avec LE'!$A$1:$F$22,6,FALSE),0)</f>
        <v>0</v>
      </c>
      <c r="AA393" s="19">
        <f>IFERROR(VLOOKUP(B393,[13]total!$E$20:$F$40,2,FALSE),0)</f>
        <v>0</v>
      </c>
      <c r="AB393" s="19"/>
      <c r="AC393" s="24">
        <f t="shared" si="6"/>
        <v>33757.703416577016</v>
      </c>
    </row>
    <row r="394" spans="1:29" hidden="1" x14ac:dyDescent="0.25">
      <c r="A394" s="27" t="s">
        <v>589</v>
      </c>
      <c r="B394" s="2" t="s">
        <v>590</v>
      </c>
      <c r="C394" s="2" t="s">
        <v>31</v>
      </c>
      <c r="D394" s="2" t="s">
        <v>560</v>
      </c>
      <c r="E394" s="19">
        <f>IFERROR(VLOOKUP(A394,[1]Montants!$A$1:$W$248,21,FALSE),0)</f>
        <v>0</v>
      </c>
      <c r="F394" s="19">
        <f>IFERROR(VLOOKUP(A394,[2]Feuil1!$A$1:$I$47,8,FALSE),0)</f>
        <v>0</v>
      </c>
      <c r="G394" s="19">
        <f>IFERROR(VLOOKUP(A394,[3]Feuil1!$A$1:$G$47,6,FALSE),0)</f>
        <v>0</v>
      </c>
      <c r="H394" s="19">
        <f>IFERROR(VLOOKUP(B394,[4]Feuil6!$A$23:$B$73,2,FALSE),0)</f>
        <v>0</v>
      </c>
      <c r="I394" s="19">
        <f>IFERROR(VLOOKUP(A394,[5]Feuil1!$A$1:$F$9,5,FALSE),0)</f>
        <v>0</v>
      </c>
      <c r="J394" s="19">
        <f>IFERROR(VLOOKUP(A394,'[6]CRB-ES'!$A$1:$V$382,19,FALSE),0)</f>
        <v>0</v>
      </c>
      <c r="K394" s="19">
        <f>IFERROR(VLOOKUP($A394,[7]Feuil4!$A$23:$L$137,10,FALSE),0)</f>
        <v>0</v>
      </c>
      <c r="L394" s="19">
        <f>IFERROR(VLOOKUP($A394,[7]Feuil4!$A$23:$L$137,9,FALSE),0)</f>
        <v>0</v>
      </c>
      <c r="M394" s="19">
        <f>IFERROR(VLOOKUP($A394,[7]Feuil4!$A$23:$L$137,4,FALSE),0)</f>
        <v>0</v>
      </c>
      <c r="N394" s="19">
        <f>IFERROR(VLOOKUP($A394,[7]Feuil4!$A$23:$L$81,3,FALSE),0)</f>
        <v>0</v>
      </c>
      <c r="O394" s="19">
        <f>IFERROR(VLOOKUP($A394,[7]Feuil4!$A$23:$L$137,2,FALSE),0)</f>
        <v>0</v>
      </c>
      <c r="P394" s="19">
        <f>IFERROR(VLOOKUP($A394,[7]Feuil4!$A$23:$L$81,7,FALSE),0)</f>
        <v>0</v>
      </c>
      <c r="Q394" s="19">
        <f>IFERROR(VLOOKUP($A394,[7]Feuil4!$A$23:$L$137,8,FALSE),0)</f>
        <v>0</v>
      </c>
      <c r="R394" s="19">
        <f>IFERROR(VLOOKUP($A394,[7]Feuil4!$A$23:$L$137,6,FALSE),0)</f>
        <v>0</v>
      </c>
      <c r="S394" s="19">
        <f>IFERROR(VLOOKUP($A394,[7]Feuil4!$A$23:$L$137,5,FALSE),0)</f>
        <v>0</v>
      </c>
      <c r="T394" s="19">
        <v>0</v>
      </c>
      <c r="U394" s="19">
        <f>IFERROR(VLOOKUP(B394,'[8]C1-2017'!$B$1:$Q$475,14,FALSE),0)</f>
        <v>64515.132728065044</v>
      </c>
      <c r="V394" s="19">
        <f>IFERROR(VLOOKUP(A394,'[9]TOTAL M10 par région'!$A$1:$J$375,8,FALSE),0)</f>
        <v>184273.89999999991</v>
      </c>
      <c r="W394" s="19">
        <f>IFERROR(VLOOKUP(A394,'[10]TOTAL M11M12 par région'!$A$1:$J$479,10,FALSE),0)</f>
        <v>352866.29169063823</v>
      </c>
      <c r="X394" s="19">
        <f>IFERROR(VLOOKUP(B394,[11]Feuil1!$A$1:$G$24,7,FALSE),0)</f>
        <v>0</v>
      </c>
      <c r="Y394" s="19"/>
      <c r="Z394" s="19">
        <f>IFERROR(VLOOKUP(A394,'[12]avec LE'!$A$1:$F$22,6,FALSE),0)</f>
        <v>0</v>
      </c>
      <c r="AA394" s="19">
        <f>IFERROR(VLOOKUP(B394,[13]total!$E$20:$F$40,2,FALSE),0)</f>
        <v>0</v>
      </c>
      <c r="AB394" s="19"/>
      <c r="AC394" s="24">
        <f t="shared" si="6"/>
        <v>601655.32441870321</v>
      </c>
    </row>
    <row r="395" spans="1:29" hidden="1" x14ac:dyDescent="0.25">
      <c r="A395" s="27" t="s">
        <v>585</v>
      </c>
      <c r="B395" s="2" t="s">
        <v>586</v>
      </c>
      <c r="C395" s="2" t="s">
        <v>31</v>
      </c>
      <c r="D395" s="2" t="s">
        <v>560</v>
      </c>
      <c r="E395" s="19">
        <f>IFERROR(VLOOKUP(A395,[1]Montants!$A$1:$W$248,21,FALSE),0)</f>
        <v>0</v>
      </c>
      <c r="F395" s="19">
        <f>IFERROR(VLOOKUP(A395,[2]Feuil1!$A$1:$I$47,8,FALSE),0)</f>
        <v>0</v>
      </c>
      <c r="G395" s="19">
        <f>IFERROR(VLOOKUP(A395,[3]Feuil1!$A$1:$G$47,6,FALSE),0)</f>
        <v>0</v>
      </c>
      <c r="H395" s="19">
        <f>IFERROR(VLOOKUP(B395,[4]Feuil6!$A$23:$B$73,2,FALSE),0)</f>
        <v>0</v>
      </c>
      <c r="I395" s="19">
        <f>IFERROR(VLOOKUP(A395,[5]Feuil1!$A$1:$F$9,5,FALSE),0)</f>
        <v>0</v>
      </c>
      <c r="J395" s="19">
        <f>IFERROR(VLOOKUP(A395,'[6]CRB-ES'!$A$1:$V$382,19,FALSE),0)</f>
        <v>0</v>
      </c>
      <c r="K395" s="19">
        <f>IFERROR(VLOOKUP($A395,[7]Feuil4!$A$23:$L$137,10,FALSE),0)</f>
        <v>0</v>
      </c>
      <c r="L395" s="19">
        <f>IFERROR(VLOOKUP($A395,[7]Feuil4!$A$23:$L$137,9,FALSE),0)</f>
        <v>0</v>
      </c>
      <c r="M395" s="19">
        <f>IFERROR(VLOOKUP($A395,[7]Feuil4!$A$23:$L$137,4,FALSE),0)</f>
        <v>0</v>
      </c>
      <c r="N395" s="19">
        <f>IFERROR(VLOOKUP($A395,[7]Feuil4!$A$23:$L$81,3,FALSE),0)</f>
        <v>0</v>
      </c>
      <c r="O395" s="19">
        <f>IFERROR(VLOOKUP($A395,[7]Feuil4!$A$23:$L$137,2,FALSE),0)</f>
        <v>0</v>
      </c>
      <c r="P395" s="19">
        <f>IFERROR(VLOOKUP($A395,[7]Feuil4!$A$23:$L$81,7,FALSE),0)</f>
        <v>0</v>
      </c>
      <c r="Q395" s="19">
        <f>IFERROR(VLOOKUP($A395,[7]Feuil4!$A$23:$L$137,8,FALSE),0)</f>
        <v>0</v>
      </c>
      <c r="R395" s="19">
        <f>IFERROR(VLOOKUP($A395,[7]Feuil4!$A$23:$L$137,6,FALSE),0)</f>
        <v>0</v>
      </c>
      <c r="S395" s="19">
        <f>IFERROR(VLOOKUP($A395,[7]Feuil4!$A$23:$L$137,5,FALSE),0)</f>
        <v>0</v>
      </c>
      <c r="T395" s="19">
        <v>0</v>
      </c>
      <c r="U395" s="19">
        <f>IFERROR(VLOOKUP(B395,'[8]C1-2017'!$B$1:$Q$475,14,FALSE),0)</f>
        <v>165874.85539927799</v>
      </c>
      <c r="V395" s="19">
        <f>IFERROR(VLOOKUP(A395,'[9]TOTAL M10 par région'!$A$1:$J$375,8,FALSE),0)</f>
        <v>41533.831999999995</v>
      </c>
      <c r="W395" s="19">
        <f>IFERROR(VLOOKUP(A395,'[10]TOTAL M11M12 par région'!$A$1:$J$479,10,FALSE),0)</f>
        <v>77625.501653179919</v>
      </c>
      <c r="X395" s="19">
        <f>IFERROR(VLOOKUP(B395,[11]Feuil1!$A$1:$G$24,7,FALSE),0)</f>
        <v>0</v>
      </c>
      <c r="Y395" s="19"/>
      <c r="Z395" s="19">
        <f>IFERROR(VLOOKUP(A395,'[12]avec LE'!$A$1:$F$22,6,FALSE),0)</f>
        <v>0</v>
      </c>
      <c r="AA395" s="19">
        <f>IFERROR(VLOOKUP(B395,[13]total!$E$20:$F$40,2,FALSE),0)</f>
        <v>0</v>
      </c>
      <c r="AB395" s="19"/>
      <c r="AC395" s="24">
        <f t="shared" si="6"/>
        <v>285034.18905245792</v>
      </c>
    </row>
    <row r="396" spans="1:29" hidden="1" x14ac:dyDescent="0.25">
      <c r="A396" s="2" t="s">
        <v>573</v>
      </c>
      <c r="B396" s="2" t="s">
        <v>574</v>
      </c>
      <c r="C396" s="2" t="s">
        <v>31</v>
      </c>
      <c r="D396" s="2" t="s">
        <v>560</v>
      </c>
      <c r="E396" s="19">
        <f>IFERROR(VLOOKUP(A396,[1]Montants!$A$1:$W$248,21,FALSE),0)</f>
        <v>0</v>
      </c>
      <c r="F396" s="19">
        <f>IFERROR(VLOOKUP(A396,[2]Feuil1!$A$1:$I$47,8,FALSE),0)</f>
        <v>0</v>
      </c>
      <c r="G396" s="19">
        <f>IFERROR(VLOOKUP(A396,[3]Feuil1!$A$1:$G$47,6,FALSE),0)</f>
        <v>0</v>
      </c>
      <c r="H396" s="19">
        <f>IFERROR(VLOOKUP(B396,[4]Feuil6!$A$23:$B$73,2,FALSE),0)</f>
        <v>0</v>
      </c>
      <c r="I396" s="19">
        <f>IFERROR(VLOOKUP(A396,[5]Feuil1!$A$1:$F$9,5,FALSE),0)</f>
        <v>0</v>
      </c>
      <c r="J396" s="19">
        <f>IFERROR(VLOOKUP(A396,'[6]CRB-ES'!$A$1:$V$382,19,FALSE),0)</f>
        <v>0</v>
      </c>
      <c r="K396" s="19">
        <f>IFERROR(VLOOKUP($A396,[7]Feuil4!$A$23:$L$137,10,FALSE),0)</f>
        <v>0</v>
      </c>
      <c r="L396" s="19">
        <f>IFERROR(VLOOKUP($A396,[7]Feuil4!$A$23:$L$137,9,FALSE),0)</f>
        <v>0</v>
      </c>
      <c r="M396" s="19">
        <f>IFERROR(VLOOKUP($A396,[7]Feuil4!$A$23:$L$137,4,FALSE),0)</f>
        <v>0</v>
      </c>
      <c r="N396" s="19">
        <f>IFERROR(VLOOKUP($A396,[7]Feuil4!$A$23:$L$81,3,FALSE),0)</f>
        <v>0</v>
      </c>
      <c r="O396" s="19">
        <f>IFERROR(VLOOKUP($A396,[7]Feuil4!$A$23:$L$137,2,FALSE),0)</f>
        <v>0</v>
      </c>
      <c r="P396" s="19">
        <f>IFERROR(VLOOKUP($A396,[7]Feuil4!$A$23:$L$81,7,FALSE),0)</f>
        <v>0</v>
      </c>
      <c r="Q396" s="19">
        <f>IFERROR(VLOOKUP($A396,[7]Feuil4!$A$23:$L$137,8,FALSE),0)</f>
        <v>0</v>
      </c>
      <c r="R396" s="19">
        <f>IFERROR(VLOOKUP($A396,[7]Feuil4!$A$23:$L$137,6,FALSE),0)</f>
        <v>0</v>
      </c>
      <c r="S396" s="19">
        <f>IFERROR(VLOOKUP($A396,[7]Feuil4!$A$23:$L$137,5,FALSE),0)</f>
        <v>0</v>
      </c>
      <c r="T396" s="19">
        <v>0</v>
      </c>
      <c r="U396" s="19">
        <f>IFERROR(VLOOKUP(B396,'[8]C1-2017'!$B$1:$Q$475,14,FALSE),0)</f>
        <v>31952.987181109806</v>
      </c>
      <c r="V396" s="19">
        <f>IFERROR(VLOOKUP(A396,'[9]TOTAL M10 par région'!$A$1:$J$375,8,FALSE),0)</f>
        <v>90771.460000000094</v>
      </c>
      <c r="W396" s="19">
        <f>IFERROR(VLOOKUP(A396,'[10]TOTAL M11M12 par région'!$A$1:$J$479,10,FALSE),0)</f>
        <v>134165.60737310388</v>
      </c>
      <c r="X396" s="19">
        <f>IFERROR(VLOOKUP(B396,[11]Feuil1!$A$1:$G$24,7,FALSE),0)</f>
        <v>0</v>
      </c>
      <c r="Y396" s="19"/>
      <c r="Z396" s="19">
        <f>IFERROR(VLOOKUP(A396,'[12]avec LE'!$A$1:$F$22,6,FALSE),0)</f>
        <v>0</v>
      </c>
      <c r="AA396" s="19">
        <f>IFERROR(VLOOKUP(B396,[13]total!$E$20:$F$40,2,FALSE),0)</f>
        <v>0</v>
      </c>
      <c r="AB396" s="19"/>
      <c r="AC396" s="24">
        <f t="shared" si="6"/>
        <v>256890.05455421377</v>
      </c>
    </row>
    <row r="397" spans="1:29" hidden="1" x14ac:dyDescent="0.25">
      <c r="A397" s="27" t="s">
        <v>583</v>
      </c>
      <c r="B397" s="2" t="s">
        <v>584</v>
      </c>
      <c r="C397" s="2" t="s">
        <v>31</v>
      </c>
      <c r="D397" s="2" t="s">
        <v>560</v>
      </c>
      <c r="E397" s="19">
        <f>IFERROR(VLOOKUP(A397,[1]Montants!$A$1:$W$248,21,FALSE),0)</f>
        <v>0</v>
      </c>
      <c r="F397" s="19">
        <f>IFERROR(VLOOKUP(A397,[2]Feuil1!$A$1:$I$47,8,FALSE),0)</f>
        <v>0</v>
      </c>
      <c r="G397" s="19">
        <f>IFERROR(VLOOKUP(A397,[3]Feuil1!$A$1:$G$47,6,FALSE),0)</f>
        <v>0</v>
      </c>
      <c r="H397" s="19">
        <f>IFERROR(VLOOKUP(B397,[4]Feuil6!$A$23:$B$73,2,FALSE),0)</f>
        <v>0</v>
      </c>
      <c r="I397" s="19">
        <f>IFERROR(VLOOKUP(A397,[5]Feuil1!$A$1:$F$9,5,FALSE),0)</f>
        <v>0</v>
      </c>
      <c r="J397" s="19">
        <f>IFERROR(VLOOKUP(A397,'[6]CRB-ES'!$A$1:$V$382,19,FALSE),0)</f>
        <v>0</v>
      </c>
      <c r="K397" s="19">
        <f>IFERROR(VLOOKUP($A397,[7]Feuil4!$A$23:$L$137,10,FALSE),0)</f>
        <v>0</v>
      </c>
      <c r="L397" s="19">
        <f>IFERROR(VLOOKUP($A397,[7]Feuil4!$A$23:$L$137,9,FALSE),0)</f>
        <v>0</v>
      </c>
      <c r="M397" s="19">
        <f>IFERROR(VLOOKUP($A397,[7]Feuil4!$A$23:$L$137,4,FALSE),0)</f>
        <v>0</v>
      </c>
      <c r="N397" s="19">
        <f>IFERROR(VLOOKUP($A397,[7]Feuil4!$A$23:$L$81,3,FALSE),0)</f>
        <v>0</v>
      </c>
      <c r="O397" s="19">
        <f>IFERROR(VLOOKUP($A397,[7]Feuil4!$A$23:$L$137,2,FALSE),0)</f>
        <v>0</v>
      </c>
      <c r="P397" s="19">
        <f>IFERROR(VLOOKUP($A397,[7]Feuil4!$A$23:$L$81,7,FALSE),0)</f>
        <v>0</v>
      </c>
      <c r="Q397" s="19">
        <f>IFERROR(VLOOKUP($A397,[7]Feuil4!$A$23:$L$137,8,FALSE),0)</f>
        <v>0</v>
      </c>
      <c r="R397" s="19">
        <f>IFERROR(VLOOKUP($A397,[7]Feuil4!$A$23:$L$137,6,FALSE),0)</f>
        <v>0</v>
      </c>
      <c r="S397" s="19">
        <f>IFERROR(VLOOKUP($A397,[7]Feuil4!$A$23:$L$137,5,FALSE),0)</f>
        <v>0</v>
      </c>
      <c r="T397" s="19">
        <v>0</v>
      </c>
      <c r="U397" s="19">
        <f>IFERROR(VLOOKUP(B397,'[8]C1-2017'!$B$1:$Q$475,14,FALSE),0)</f>
        <v>21818.048890415517</v>
      </c>
      <c r="V397" s="19">
        <f>IFERROR(VLOOKUP(A397,'[9]TOTAL M10 par région'!$A$1:$J$375,8,FALSE),0)</f>
        <v>63388.790000000037</v>
      </c>
      <c r="W397" s="19">
        <f>IFERROR(VLOOKUP(A397,'[10]TOTAL M11M12 par région'!$A$1:$J$479,10,FALSE),0)</f>
        <v>67205.263250101751</v>
      </c>
      <c r="X397" s="19">
        <f>IFERROR(VLOOKUP(B397,[11]Feuil1!$A$1:$G$24,7,FALSE),0)</f>
        <v>0</v>
      </c>
      <c r="Y397" s="19"/>
      <c r="Z397" s="19">
        <f>IFERROR(VLOOKUP(A397,'[12]avec LE'!$A$1:$F$22,6,FALSE),0)</f>
        <v>0</v>
      </c>
      <c r="AA397" s="19">
        <f>IFERROR(VLOOKUP(B397,[13]total!$E$20:$F$40,2,FALSE),0)</f>
        <v>0</v>
      </c>
      <c r="AB397" s="19"/>
      <c r="AC397" s="24">
        <f t="shared" si="6"/>
        <v>152412.10214051732</v>
      </c>
    </row>
    <row r="398" spans="1:29" hidden="1" x14ac:dyDescent="0.25">
      <c r="A398" s="2" t="s">
        <v>569</v>
      </c>
      <c r="B398" s="2" t="s">
        <v>570</v>
      </c>
      <c r="C398" s="2" t="s">
        <v>31</v>
      </c>
      <c r="D398" s="2" t="s">
        <v>560</v>
      </c>
      <c r="E398" s="19">
        <f>IFERROR(VLOOKUP(A398,[1]Montants!$A$1:$W$248,21,FALSE),0)</f>
        <v>0</v>
      </c>
      <c r="F398" s="19">
        <f>IFERROR(VLOOKUP(A398,[2]Feuil1!$A$1:$I$47,8,FALSE),0)</f>
        <v>0</v>
      </c>
      <c r="G398" s="19">
        <f>IFERROR(VLOOKUP(A398,[3]Feuil1!$A$1:$G$47,6,FALSE),0)</f>
        <v>0</v>
      </c>
      <c r="H398" s="19">
        <f>IFERROR(VLOOKUP(B398,[4]Feuil6!$A$23:$B$73,2,FALSE),0)</f>
        <v>0</v>
      </c>
      <c r="I398" s="19">
        <f>IFERROR(VLOOKUP(A398,[5]Feuil1!$A$1:$F$9,5,FALSE),0)</f>
        <v>0</v>
      </c>
      <c r="J398" s="19">
        <f>IFERROR(VLOOKUP(A398,'[6]CRB-ES'!$A$1:$V$382,19,FALSE),0)</f>
        <v>0</v>
      </c>
      <c r="K398" s="19">
        <f>IFERROR(VLOOKUP($A398,[7]Feuil4!$A$23:$L$137,10,FALSE),0)</f>
        <v>0</v>
      </c>
      <c r="L398" s="19">
        <f>IFERROR(VLOOKUP($A398,[7]Feuil4!$A$23:$L$137,9,FALSE),0)</f>
        <v>0</v>
      </c>
      <c r="M398" s="19">
        <f>IFERROR(VLOOKUP($A398,[7]Feuil4!$A$23:$L$137,4,FALSE),0)</f>
        <v>0</v>
      </c>
      <c r="N398" s="19">
        <f>IFERROR(VLOOKUP($A398,[7]Feuil4!$A$23:$L$81,3,FALSE),0)</f>
        <v>0</v>
      </c>
      <c r="O398" s="19">
        <f>IFERROR(VLOOKUP($A398,[7]Feuil4!$A$23:$L$137,2,FALSE),0)</f>
        <v>0</v>
      </c>
      <c r="P398" s="19">
        <f>IFERROR(VLOOKUP($A398,[7]Feuil4!$A$23:$L$81,7,FALSE),0)</f>
        <v>0</v>
      </c>
      <c r="Q398" s="19">
        <f>IFERROR(VLOOKUP($A398,[7]Feuil4!$A$23:$L$137,8,FALSE),0)</f>
        <v>0</v>
      </c>
      <c r="R398" s="19">
        <f>IFERROR(VLOOKUP($A398,[7]Feuil4!$A$23:$L$137,6,FALSE),0)</f>
        <v>0</v>
      </c>
      <c r="S398" s="19">
        <f>IFERROR(VLOOKUP($A398,[7]Feuil4!$A$23:$L$137,5,FALSE),0)</f>
        <v>0</v>
      </c>
      <c r="T398" s="19">
        <v>0</v>
      </c>
      <c r="U398" s="19">
        <f>IFERROR(VLOOKUP(B398,'[8]C1-2017'!$B$1:$Q$475,14,FALSE),0)</f>
        <v>7878.0059824258033</v>
      </c>
      <c r="V398" s="19">
        <f>IFERROR(VLOOKUP(A398,'[9]TOTAL M10 par région'!$A$1:$J$375,8,FALSE),0)</f>
        <v>0</v>
      </c>
      <c r="W398" s="19">
        <f>IFERROR(VLOOKUP(A398,'[10]TOTAL M11M12 par région'!$A$1:$J$479,10,FALSE),0)</f>
        <v>0</v>
      </c>
      <c r="X398" s="19">
        <f>IFERROR(VLOOKUP(B398,[11]Feuil1!$A$1:$G$24,7,FALSE),0)</f>
        <v>0</v>
      </c>
      <c r="Y398" s="19"/>
      <c r="Z398" s="19">
        <f>IFERROR(VLOOKUP(A398,'[12]avec LE'!$A$1:$F$22,6,FALSE),0)</f>
        <v>0</v>
      </c>
      <c r="AA398" s="19">
        <f>IFERROR(VLOOKUP(B398,[13]total!$E$20:$F$40,2,FALSE),0)</f>
        <v>0</v>
      </c>
      <c r="AB398" s="19"/>
      <c r="AC398" s="24">
        <f t="shared" si="6"/>
        <v>7878.0059824258033</v>
      </c>
    </row>
    <row r="399" spans="1:29" hidden="1" x14ac:dyDescent="0.25">
      <c r="A399" s="2" t="s">
        <v>561</v>
      </c>
      <c r="B399" s="2" t="s">
        <v>562</v>
      </c>
      <c r="C399" s="2" t="s">
        <v>31</v>
      </c>
      <c r="D399" s="2" t="s">
        <v>560</v>
      </c>
      <c r="E399" s="19">
        <f>IFERROR(VLOOKUP(A399,[1]Montants!$A$1:$W$248,21,FALSE),0)</f>
        <v>0</v>
      </c>
      <c r="F399" s="19">
        <f>IFERROR(VLOOKUP(A399,[2]Feuil1!$A$1:$I$47,8,FALSE),0)</f>
        <v>0</v>
      </c>
      <c r="G399" s="19">
        <f>IFERROR(VLOOKUP(A399,[3]Feuil1!$A$1:$G$47,6,FALSE),0)</f>
        <v>0</v>
      </c>
      <c r="H399" s="19">
        <f>IFERROR(VLOOKUP(B399,[4]Feuil6!$A$23:$B$73,2,FALSE),0)</f>
        <v>0</v>
      </c>
      <c r="I399" s="19">
        <f>IFERROR(VLOOKUP(A399,[5]Feuil1!$A$1:$F$9,5,FALSE),0)</f>
        <v>0</v>
      </c>
      <c r="J399" s="19">
        <f>IFERROR(VLOOKUP(A399,'[6]CRB-ES'!$A$1:$V$382,19,FALSE),0)</f>
        <v>0</v>
      </c>
      <c r="K399" s="19">
        <f>IFERROR(VLOOKUP($A399,[7]Feuil4!$A$23:$L$137,10,FALSE),0)</f>
        <v>0</v>
      </c>
      <c r="L399" s="19">
        <f>IFERROR(VLOOKUP($A399,[7]Feuil4!$A$23:$L$137,9,FALSE),0)</f>
        <v>0</v>
      </c>
      <c r="M399" s="19">
        <f>IFERROR(VLOOKUP($A399,[7]Feuil4!$A$23:$L$137,4,FALSE),0)</f>
        <v>0</v>
      </c>
      <c r="N399" s="19">
        <f>IFERROR(VLOOKUP($A399,[7]Feuil4!$A$23:$L$81,3,FALSE),0)</f>
        <v>0</v>
      </c>
      <c r="O399" s="19">
        <f>IFERROR(VLOOKUP($A399,[7]Feuil4!$A$23:$L$137,2,FALSE),0)</f>
        <v>0</v>
      </c>
      <c r="P399" s="19">
        <f>IFERROR(VLOOKUP($A399,[7]Feuil4!$A$23:$L$81,7,FALSE),0)</f>
        <v>0</v>
      </c>
      <c r="Q399" s="19">
        <f>IFERROR(VLOOKUP($A399,[7]Feuil4!$A$23:$L$137,8,FALSE),0)</f>
        <v>0</v>
      </c>
      <c r="R399" s="19">
        <f>IFERROR(VLOOKUP($A399,[7]Feuil4!$A$23:$L$137,6,FALSE),0)</f>
        <v>0</v>
      </c>
      <c r="S399" s="19">
        <f>IFERROR(VLOOKUP($A399,[7]Feuil4!$A$23:$L$137,5,FALSE),0)</f>
        <v>0</v>
      </c>
      <c r="T399" s="19">
        <v>0</v>
      </c>
      <c r="U399" s="19">
        <f>IFERROR(VLOOKUP(B399,'[8]C1-2017'!$B$1:$Q$475,14,FALSE),0)</f>
        <v>14936.137473765524</v>
      </c>
      <c r="V399" s="19">
        <f>IFERROR(VLOOKUP(A399,'[9]TOTAL M10 par région'!$A$1:$J$375,8,FALSE),0)</f>
        <v>0</v>
      </c>
      <c r="W399" s="19">
        <f>IFERROR(VLOOKUP(A399,'[10]TOTAL M11M12 par région'!$A$1:$J$479,10,FALSE),0)</f>
        <v>24700.469831156461</v>
      </c>
      <c r="X399" s="19">
        <f>IFERROR(VLOOKUP(B399,[11]Feuil1!$A$1:$G$24,7,FALSE),0)</f>
        <v>0</v>
      </c>
      <c r="Y399" s="19"/>
      <c r="Z399" s="19">
        <f>IFERROR(VLOOKUP(A399,'[12]avec LE'!$A$1:$F$22,6,FALSE),0)</f>
        <v>0</v>
      </c>
      <c r="AA399" s="19">
        <f>IFERROR(VLOOKUP(B399,[13]total!$E$20:$F$40,2,FALSE),0)</f>
        <v>0</v>
      </c>
      <c r="AB399" s="19"/>
      <c r="AC399" s="24">
        <f t="shared" si="6"/>
        <v>39636.607304921985</v>
      </c>
    </row>
    <row r="400" spans="1:29" hidden="1" x14ac:dyDescent="0.25">
      <c r="A400" s="2" t="s">
        <v>563</v>
      </c>
      <c r="B400" s="2" t="s">
        <v>564</v>
      </c>
      <c r="C400" s="2" t="s">
        <v>31</v>
      </c>
      <c r="D400" s="2" t="s">
        <v>560</v>
      </c>
      <c r="E400" s="19">
        <f>IFERROR(VLOOKUP(A400,[1]Montants!$A$1:$W$248,21,FALSE),0)</f>
        <v>0</v>
      </c>
      <c r="F400" s="19">
        <f>IFERROR(VLOOKUP(A400,[2]Feuil1!$A$1:$I$47,8,FALSE),0)</f>
        <v>0</v>
      </c>
      <c r="G400" s="19">
        <f>IFERROR(VLOOKUP(A400,[3]Feuil1!$A$1:$G$47,6,FALSE),0)</f>
        <v>0</v>
      </c>
      <c r="H400" s="19">
        <f>IFERROR(VLOOKUP(B400,[4]Feuil6!$A$23:$B$73,2,FALSE),0)</f>
        <v>0</v>
      </c>
      <c r="I400" s="19">
        <f>IFERROR(VLOOKUP(A400,[5]Feuil1!$A$1:$F$9,5,FALSE),0)</f>
        <v>0</v>
      </c>
      <c r="J400" s="19">
        <f>IFERROR(VLOOKUP(A400,'[6]CRB-ES'!$A$1:$V$382,19,FALSE),0)</f>
        <v>0</v>
      </c>
      <c r="K400" s="19">
        <f>IFERROR(VLOOKUP($A400,[7]Feuil4!$A$23:$L$137,10,FALSE),0)</f>
        <v>0</v>
      </c>
      <c r="L400" s="19">
        <f>IFERROR(VLOOKUP($A400,[7]Feuil4!$A$23:$L$137,9,FALSE),0)</f>
        <v>0</v>
      </c>
      <c r="M400" s="19">
        <f>IFERROR(VLOOKUP($A400,[7]Feuil4!$A$23:$L$137,4,FALSE),0)</f>
        <v>0</v>
      </c>
      <c r="N400" s="19">
        <f>IFERROR(VLOOKUP($A400,[7]Feuil4!$A$23:$L$81,3,FALSE),0)</f>
        <v>0</v>
      </c>
      <c r="O400" s="19">
        <f>IFERROR(VLOOKUP($A400,[7]Feuil4!$A$23:$L$137,2,FALSE),0)</f>
        <v>0</v>
      </c>
      <c r="P400" s="19">
        <f>IFERROR(VLOOKUP($A400,[7]Feuil4!$A$23:$L$81,7,FALSE),0)</f>
        <v>0</v>
      </c>
      <c r="Q400" s="19">
        <f>IFERROR(VLOOKUP($A400,[7]Feuil4!$A$23:$L$137,8,FALSE),0)</f>
        <v>0</v>
      </c>
      <c r="R400" s="19">
        <f>IFERROR(VLOOKUP($A400,[7]Feuil4!$A$23:$L$137,6,FALSE),0)</f>
        <v>0</v>
      </c>
      <c r="S400" s="19">
        <f>IFERROR(VLOOKUP($A400,[7]Feuil4!$A$23:$L$137,5,FALSE),0)</f>
        <v>0</v>
      </c>
      <c r="T400" s="19">
        <v>0</v>
      </c>
      <c r="U400" s="19">
        <f>IFERROR(VLOOKUP(B400,'[8]C1-2017'!$B$1:$Q$475,14,FALSE),0)</f>
        <v>5340.2252145988523</v>
      </c>
      <c r="V400" s="19">
        <f>IFERROR(VLOOKUP(A400,'[9]TOTAL M10 par région'!$A$1:$J$375,8,FALSE),0)</f>
        <v>18914.020000000019</v>
      </c>
      <c r="W400" s="19">
        <f>IFERROR(VLOOKUP(A400,'[10]TOTAL M11M12 par région'!$A$1:$J$479,10,FALSE),0)</f>
        <v>45417.418659268398</v>
      </c>
      <c r="X400" s="19">
        <f>IFERROR(VLOOKUP(B400,[11]Feuil1!$A$1:$G$24,7,FALSE),0)</f>
        <v>0</v>
      </c>
      <c r="Y400" s="19"/>
      <c r="Z400" s="19">
        <f>IFERROR(VLOOKUP(A400,'[12]avec LE'!$A$1:$F$22,6,FALSE),0)</f>
        <v>0</v>
      </c>
      <c r="AA400" s="19">
        <f>IFERROR(VLOOKUP(B400,[13]total!$E$20:$F$40,2,FALSE),0)</f>
        <v>0</v>
      </c>
      <c r="AB400" s="19"/>
      <c r="AC400" s="24">
        <f t="shared" si="6"/>
        <v>69671.663873867277</v>
      </c>
    </row>
    <row r="401" spans="1:29" hidden="1" x14ac:dyDescent="0.25">
      <c r="A401" s="2" t="s">
        <v>571</v>
      </c>
      <c r="B401" s="2" t="s">
        <v>572</v>
      </c>
      <c r="C401" s="2" t="s">
        <v>31</v>
      </c>
      <c r="D401" s="2" t="s">
        <v>560</v>
      </c>
      <c r="E401" s="19">
        <f>IFERROR(VLOOKUP(A401,[1]Montants!$A$1:$W$248,21,FALSE),0)</f>
        <v>0</v>
      </c>
      <c r="F401" s="19">
        <f>IFERROR(VLOOKUP(A401,[2]Feuil1!$A$1:$I$47,8,FALSE),0)</f>
        <v>0</v>
      </c>
      <c r="G401" s="19">
        <f>IFERROR(VLOOKUP(A401,[3]Feuil1!$A$1:$G$47,6,FALSE),0)</f>
        <v>0</v>
      </c>
      <c r="H401" s="19">
        <f>IFERROR(VLOOKUP(B401,[4]Feuil6!$A$23:$B$73,2,FALSE),0)</f>
        <v>0</v>
      </c>
      <c r="I401" s="19">
        <f>IFERROR(VLOOKUP(A401,[5]Feuil1!$A$1:$F$9,5,FALSE),0)</f>
        <v>0</v>
      </c>
      <c r="J401" s="19">
        <f>IFERROR(VLOOKUP(A401,'[6]CRB-ES'!$A$1:$V$382,19,FALSE),0)</f>
        <v>0</v>
      </c>
      <c r="K401" s="19">
        <f>IFERROR(VLOOKUP($A401,[7]Feuil4!$A$23:$L$137,10,FALSE),0)</f>
        <v>0</v>
      </c>
      <c r="L401" s="19">
        <f>IFERROR(VLOOKUP($A401,[7]Feuil4!$A$23:$L$137,9,FALSE),0)</f>
        <v>0</v>
      </c>
      <c r="M401" s="19">
        <f>IFERROR(VLOOKUP($A401,[7]Feuil4!$A$23:$L$137,4,FALSE),0)</f>
        <v>0</v>
      </c>
      <c r="N401" s="19">
        <f>IFERROR(VLOOKUP($A401,[7]Feuil4!$A$23:$L$81,3,FALSE),0)</f>
        <v>0</v>
      </c>
      <c r="O401" s="19">
        <f>IFERROR(VLOOKUP($A401,[7]Feuil4!$A$23:$L$137,2,FALSE),0)</f>
        <v>0</v>
      </c>
      <c r="P401" s="19">
        <f>IFERROR(VLOOKUP($A401,[7]Feuil4!$A$23:$L$81,7,FALSE),0)</f>
        <v>0</v>
      </c>
      <c r="Q401" s="19">
        <f>IFERROR(VLOOKUP($A401,[7]Feuil4!$A$23:$L$137,8,FALSE),0)</f>
        <v>0</v>
      </c>
      <c r="R401" s="19">
        <f>IFERROR(VLOOKUP($A401,[7]Feuil4!$A$23:$L$137,6,FALSE),0)</f>
        <v>0</v>
      </c>
      <c r="S401" s="19">
        <f>IFERROR(VLOOKUP($A401,[7]Feuil4!$A$23:$L$137,5,FALSE),0)</f>
        <v>0</v>
      </c>
      <c r="T401" s="19">
        <v>0</v>
      </c>
      <c r="U401" s="19">
        <f>IFERROR(VLOOKUP(B401,'[8]C1-2017'!$B$1:$Q$475,14,FALSE),0)</f>
        <v>823.29842727169387</v>
      </c>
      <c r="V401" s="19">
        <f>IFERROR(VLOOKUP(A401,'[9]TOTAL M10 par région'!$A$1:$J$375,8,FALSE),0)</f>
        <v>0</v>
      </c>
      <c r="W401" s="19">
        <f>IFERROR(VLOOKUP(A401,'[10]TOTAL M11M12 par région'!$A$1:$J$479,10,FALSE),0)</f>
        <v>0</v>
      </c>
      <c r="X401" s="19">
        <f>IFERROR(VLOOKUP(B401,[11]Feuil1!$A$1:$G$24,7,FALSE),0)</f>
        <v>0</v>
      </c>
      <c r="Y401" s="19"/>
      <c r="Z401" s="19">
        <f>IFERROR(VLOOKUP(A401,'[12]avec LE'!$A$1:$F$22,6,FALSE),0)</f>
        <v>0</v>
      </c>
      <c r="AA401" s="19">
        <f>IFERROR(VLOOKUP(B401,[13]total!$E$20:$F$40,2,FALSE),0)</f>
        <v>0</v>
      </c>
      <c r="AB401" s="19"/>
      <c r="AC401" s="24">
        <f t="shared" si="6"/>
        <v>823.29842727169387</v>
      </c>
    </row>
    <row r="402" spans="1:29" hidden="1" x14ac:dyDescent="0.25">
      <c r="A402" s="2" t="s">
        <v>567</v>
      </c>
      <c r="B402" s="2" t="s">
        <v>568</v>
      </c>
      <c r="C402" s="2" t="s">
        <v>31</v>
      </c>
      <c r="D402" s="2" t="s">
        <v>560</v>
      </c>
      <c r="E402" s="19">
        <f>IFERROR(VLOOKUP(A402,[1]Montants!$A$1:$W$248,21,FALSE),0)</f>
        <v>0</v>
      </c>
      <c r="F402" s="19">
        <f>IFERROR(VLOOKUP(A402,[2]Feuil1!$A$1:$I$47,8,FALSE),0)</f>
        <v>0</v>
      </c>
      <c r="G402" s="19">
        <f>IFERROR(VLOOKUP(A402,[3]Feuil1!$A$1:$G$47,6,FALSE),0)</f>
        <v>0</v>
      </c>
      <c r="H402" s="19">
        <f>IFERROR(VLOOKUP(B402,[4]Feuil6!$A$23:$B$73,2,FALSE),0)</f>
        <v>0</v>
      </c>
      <c r="I402" s="19">
        <f>IFERROR(VLOOKUP(A402,[5]Feuil1!$A$1:$F$9,5,FALSE),0)</f>
        <v>0</v>
      </c>
      <c r="J402" s="19">
        <f>IFERROR(VLOOKUP(A402,'[6]CRB-ES'!$A$1:$V$382,19,FALSE),0)</f>
        <v>0</v>
      </c>
      <c r="K402" s="19">
        <f>IFERROR(VLOOKUP($A402,[7]Feuil4!$A$23:$L$137,10,FALSE),0)</f>
        <v>0</v>
      </c>
      <c r="L402" s="19">
        <f>IFERROR(VLOOKUP($A402,[7]Feuil4!$A$23:$L$137,9,FALSE),0)</f>
        <v>0</v>
      </c>
      <c r="M402" s="19">
        <f>IFERROR(VLOOKUP($A402,[7]Feuil4!$A$23:$L$137,4,FALSE),0)</f>
        <v>0</v>
      </c>
      <c r="N402" s="19">
        <f>IFERROR(VLOOKUP($A402,[7]Feuil4!$A$23:$L$81,3,FALSE),0)</f>
        <v>0</v>
      </c>
      <c r="O402" s="19">
        <f>IFERROR(VLOOKUP($A402,[7]Feuil4!$A$23:$L$137,2,FALSE),0)</f>
        <v>0</v>
      </c>
      <c r="P402" s="19">
        <f>IFERROR(VLOOKUP($A402,[7]Feuil4!$A$23:$L$81,7,FALSE),0)</f>
        <v>0</v>
      </c>
      <c r="Q402" s="19">
        <f>IFERROR(VLOOKUP($A402,[7]Feuil4!$A$23:$L$137,8,FALSE),0)</f>
        <v>0</v>
      </c>
      <c r="R402" s="19">
        <f>IFERROR(VLOOKUP($A402,[7]Feuil4!$A$23:$L$137,6,FALSE),0)</f>
        <v>0</v>
      </c>
      <c r="S402" s="19">
        <f>IFERROR(VLOOKUP($A402,[7]Feuil4!$A$23:$L$137,5,FALSE),0)</f>
        <v>0</v>
      </c>
      <c r="T402" s="19">
        <v>0</v>
      </c>
      <c r="U402" s="19">
        <f>IFERROR(VLOOKUP(B402,'[8]C1-2017'!$B$1:$Q$475,14,FALSE),0)</f>
        <v>26965.722311684796</v>
      </c>
      <c r="V402" s="19">
        <f>IFERROR(VLOOKUP(A402,'[9]TOTAL M10 par région'!$A$1:$J$375,8,FALSE),0)</f>
        <v>32161.500000000058</v>
      </c>
      <c r="W402" s="19">
        <f>IFERROR(VLOOKUP(A402,'[10]TOTAL M11M12 par région'!$A$1:$J$479,10,FALSE),0)</f>
        <v>52052.240022029851</v>
      </c>
      <c r="X402" s="19">
        <f>IFERROR(VLOOKUP(B402,[11]Feuil1!$A$1:$G$24,7,FALSE),0)</f>
        <v>0</v>
      </c>
      <c r="Y402" s="19"/>
      <c r="Z402" s="19">
        <f>IFERROR(VLOOKUP(A402,'[12]avec LE'!$A$1:$F$22,6,FALSE),0)</f>
        <v>0</v>
      </c>
      <c r="AA402" s="19">
        <f>IFERROR(VLOOKUP(B402,[13]total!$E$20:$F$40,2,FALSE),0)</f>
        <v>0</v>
      </c>
      <c r="AB402" s="19"/>
      <c r="AC402" s="24">
        <f t="shared" si="6"/>
        <v>111179.46233371471</v>
      </c>
    </row>
    <row r="403" spans="1:29" hidden="1" x14ac:dyDescent="0.25">
      <c r="A403" s="2" t="s">
        <v>579</v>
      </c>
      <c r="B403" s="2" t="s">
        <v>580</v>
      </c>
      <c r="C403" s="2" t="s">
        <v>31</v>
      </c>
      <c r="D403" s="2" t="s">
        <v>560</v>
      </c>
      <c r="E403" s="19">
        <f>IFERROR(VLOOKUP(A403,[1]Montants!$A$1:$W$248,21,FALSE),0)</f>
        <v>0</v>
      </c>
      <c r="F403" s="19">
        <f>IFERROR(VLOOKUP(A403,[2]Feuil1!$A$1:$I$47,8,FALSE),0)</f>
        <v>0</v>
      </c>
      <c r="G403" s="19">
        <f>IFERROR(VLOOKUP(A403,[3]Feuil1!$A$1:$G$47,6,FALSE),0)</f>
        <v>0</v>
      </c>
      <c r="H403" s="19">
        <f>IFERROR(VLOOKUP(B403,[4]Feuil6!$A$23:$B$73,2,FALSE),0)</f>
        <v>0</v>
      </c>
      <c r="I403" s="19">
        <f>IFERROR(VLOOKUP(A403,[5]Feuil1!$A$1:$F$9,5,FALSE),0)</f>
        <v>0</v>
      </c>
      <c r="J403" s="19">
        <f>IFERROR(VLOOKUP(A403,'[6]CRB-ES'!$A$1:$V$382,19,FALSE),0)</f>
        <v>0</v>
      </c>
      <c r="K403" s="19">
        <f>IFERROR(VLOOKUP($A403,[7]Feuil4!$A$23:$L$137,10,FALSE),0)</f>
        <v>0</v>
      </c>
      <c r="L403" s="19">
        <f>IFERROR(VLOOKUP($A403,[7]Feuil4!$A$23:$L$137,9,FALSE),0)</f>
        <v>0</v>
      </c>
      <c r="M403" s="19">
        <f>IFERROR(VLOOKUP($A403,[7]Feuil4!$A$23:$L$137,4,FALSE),0)</f>
        <v>0</v>
      </c>
      <c r="N403" s="19">
        <f>IFERROR(VLOOKUP($A403,[7]Feuil4!$A$23:$L$81,3,FALSE),0)</f>
        <v>0</v>
      </c>
      <c r="O403" s="19">
        <f>IFERROR(VLOOKUP($A403,[7]Feuil4!$A$23:$L$137,2,FALSE),0)</f>
        <v>0</v>
      </c>
      <c r="P403" s="19">
        <f>IFERROR(VLOOKUP($A403,[7]Feuil4!$A$23:$L$81,7,FALSE),0)</f>
        <v>0</v>
      </c>
      <c r="Q403" s="19">
        <f>IFERROR(VLOOKUP($A403,[7]Feuil4!$A$23:$L$137,8,FALSE),0)</f>
        <v>0</v>
      </c>
      <c r="R403" s="19">
        <f>IFERROR(VLOOKUP($A403,[7]Feuil4!$A$23:$L$137,6,FALSE),0)</f>
        <v>0</v>
      </c>
      <c r="S403" s="19">
        <f>IFERROR(VLOOKUP($A403,[7]Feuil4!$A$23:$L$137,5,FALSE),0)</f>
        <v>0</v>
      </c>
      <c r="T403" s="19">
        <v>0</v>
      </c>
      <c r="U403" s="19">
        <f>IFERROR(VLOOKUP(B403,'[8]C1-2017'!$B$1:$Q$475,14,FALSE),0)</f>
        <v>628.31456436535757</v>
      </c>
      <c r="V403" s="19">
        <f>IFERROR(VLOOKUP(A403,'[9]TOTAL M10 par région'!$A$1:$J$375,8,FALSE),0)</f>
        <v>0</v>
      </c>
      <c r="W403" s="19">
        <f>IFERROR(VLOOKUP(A403,'[10]TOTAL M11M12 par région'!$A$1:$J$479,10,FALSE),0)</f>
        <v>0</v>
      </c>
      <c r="X403" s="19">
        <f>IFERROR(VLOOKUP(B403,[11]Feuil1!$A$1:$G$24,7,FALSE),0)</f>
        <v>0</v>
      </c>
      <c r="Y403" s="19"/>
      <c r="Z403" s="19">
        <f>IFERROR(VLOOKUP(A403,'[12]avec LE'!$A$1:$F$22,6,FALSE),0)</f>
        <v>0</v>
      </c>
      <c r="AA403" s="19">
        <f>IFERROR(VLOOKUP(B403,[13]total!$E$20:$F$40,2,FALSE),0)</f>
        <v>0</v>
      </c>
      <c r="AB403" s="19"/>
      <c r="AC403" s="24">
        <f t="shared" si="6"/>
        <v>628.31456436535757</v>
      </c>
    </row>
    <row r="404" spans="1:29" hidden="1" x14ac:dyDescent="0.25">
      <c r="A404" s="2" t="s">
        <v>599</v>
      </c>
      <c r="B404" s="2" t="s">
        <v>600</v>
      </c>
      <c r="C404" s="2" t="s">
        <v>57</v>
      </c>
      <c r="D404" s="2" t="s">
        <v>560</v>
      </c>
      <c r="E404" s="19">
        <f>IFERROR(VLOOKUP(A404,[1]Montants!$A$1:$W$248,21,FALSE),0)</f>
        <v>2731542.8669845145</v>
      </c>
      <c r="F404" s="19">
        <f>IFERROR(VLOOKUP(A404,[2]Feuil1!$A$1:$I$47,8,FALSE),0)</f>
        <v>0</v>
      </c>
      <c r="G404" s="19">
        <f>IFERROR(VLOOKUP(A404,[3]Feuil1!$A$1:$G$47,6,FALSE),0)</f>
        <v>0</v>
      </c>
      <c r="H404" s="19">
        <f>IFERROR(VLOOKUP(B404,[4]Feuil6!$A$23:$B$73,2,FALSE),0)</f>
        <v>0</v>
      </c>
      <c r="I404" s="19">
        <f>IFERROR(VLOOKUP(A404,[5]Feuil1!$A$1:$F$9,5,FALSE),0)</f>
        <v>0</v>
      </c>
      <c r="J404" s="19">
        <f>IFERROR(VLOOKUP(A404,'[6]CRB-ES'!$A$1:$V$382,19,FALSE),0)</f>
        <v>218308.93138855806</v>
      </c>
      <c r="K404" s="19">
        <f>IFERROR(VLOOKUP($A404,[7]Feuil4!$A$23:$L$137,10,FALSE),0)</f>
        <v>0</v>
      </c>
      <c r="L404" s="19">
        <f>IFERROR(VLOOKUP($A404,[7]Feuil4!$A$23:$L$137,9,FALSE),0)</f>
        <v>0</v>
      </c>
      <c r="M404" s="19">
        <f>IFERROR(VLOOKUP($A404,[7]Feuil4!$A$23:$L$137,4,FALSE),0)</f>
        <v>0</v>
      </c>
      <c r="N404" s="19">
        <f>IFERROR(VLOOKUP($A404,[7]Feuil4!$A$23:$L$81,3,FALSE),0)</f>
        <v>0</v>
      </c>
      <c r="O404" s="19">
        <f>IFERROR(VLOOKUP($A404,[7]Feuil4!$A$23:$L$137,2,FALSE),0)</f>
        <v>31472</v>
      </c>
      <c r="P404" s="19">
        <f>IFERROR(VLOOKUP($A404,[7]Feuil4!$A$23:$L$81,7,FALSE),0)</f>
        <v>0</v>
      </c>
      <c r="Q404" s="19">
        <f>IFERROR(VLOOKUP($A404,[7]Feuil4!$A$23:$L$137,8,FALSE),0)</f>
        <v>0</v>
      </c>
      <c r="R404" s="19">
        <f>IFERROR(VLOOKUP($A404,[7]Feuil4!$A$23:$L$137,6,FALSE),0)</f>
        <v>0</v>
      </c>
      <c r="S404" s="19">
        <f>IFERROR(VLOOKUP($A404,[7]Feuil4!$A$23:$L$137,5,FALSE),0)</f>
        <v>0</v>
      </c>
      <c r="T404" s="19">
        <v>0</v>
      </c>
      <c r="U404" s="19">
        <f>IFERROR(VLOOKUP(B404,'[8]C1-2017'!$B$1:$Q$475,14,FALSE),0)</f>
        <v>1432287.302144506</v>
      </c>
      <c r="V404" s="19">
        <f>IFERROR(VLOOKUP(A404,'[9]TOTAL M10 par région'!$A$1:$J$375,8,FALSE),0)</f>
        <v>289832.07999999984</v>
      </c>
      <c r="W404" s="19">
        <f>IFERROR(VLOOKUP(A404,'[10]TOTAL M11M12 par région'!$A$1:$J$479,10,FALSE),0)</f>
        <v>506231.48709589551</v>
      </c>
      <c r="X404" s="19">
        <f>IFERROR(VLOOKUP(B404,[11]Feuil1!$A$1:$G$24,7,FALSE),0)</f>
        <v>0</v>
      </c>
      <c r="Y404" s="19"/>
      <c r="Z404" s="19">
        <f>IFERROR(VLOOKUP(A404,'[12]avec LE'!$A$1:$F$22,6,FALSE),0)</f>
        <v>0</v>
      </c>
      <c r="AA404" s="19">
        <f>IFERROR(VLOOKUP(B404,[13]total!$E$20:$F$40,2,FALSE),0)</f>
        <v>0</v>
      </c>
      <c r="AB404" s="19"/>
      <c r="AC404" s="24">
        <f t="shared" si="6"/>
        <v>5209674.6676134737</v>
      </c>
    </row>
    <row r="405" spans="1:29" ht="15" hidden="1" customHeight="1" x14ac:dyDescent="0.25">
      <c r="A405" s="2" t="s">
        <v>604</v>
      </c>
      <c r="B405" s="2" t="s">
        <v>605</v>
      </c>
      <c r="C405" s="2" t="s">
        <v>85</v>
      </c>
      <c r="D405" s="2" t="s">
        <v>560</v>
      </c>
      <c r="E405" s="19">
        <f>IFERROR(VLOOKUP(A405,[1]Montants!$A$1:$W$248,21,FALSE),0)</f>
        <v>0</v>
      </c>
      <c r="F405" s="19">
        <f>IFERROR(VLOOKUP(A405,[2]Feuil1!$A$1:$I$47,8,FALSE),0)</f>
        <v>0</v>
      </c>
      <c r="G405" s="19">
        <f>IFERROR(VLOOKUP(A405,[3]Feuil1!$A$1:$G$47,6,FALSE),0)</f>
        <v>0</v>
      </c>
      <c r="H405" s="19">
        <f>IFERROR(VLOOKUP(B405,[4]Feuil6!$A$23:$B$73,2,FALSE),0)</f>
        <v>0</v>
      </c>
      <c r="I405" s="19">
        <f>IFERROR(VLOOKUP(A405,[5]Feuil1!$A$1:$F$9,5,FALSE),0)</f>
        <v>0</v>
      </c>
      <c r="J405" s="19">
        <f>IFERROR(VLOOKUP(A405,'[6]CRB-ES'!$A$1:$V$382,19,FALSE),0)</f>
        <v>0</v>
      </c>
      <c r="K405" s="19">
        <f>IFERROR(VLOOKUP($A405,[7]Feuil4!$A$23:$L$137,10,FALSE),0)</f>
        <v>0</v>
      </c>
      <c r="L405" s="19">
        <f>IFERROR(VLOOKUP($A405,[7]Feuil4!$A$23:$L$137,9,FALSE),0)</f>
        <v>0</v>
      </c>
      <c r="M405" s="19">
        <f>IFERROR(VLOOKUP($A405,[7]Feuil4!$A$23:$L$137,4,FALSE),0)</f>
        <v>0</v>
      </c>
      <c r="N405" s="19">
        <f>IFERROR(VLOOKUP($A405,[7]Feuil4!$A$23:$L$81,3,FALSE),0)</f>
        <v>0</v>
      </c>
      <c r="O405" s="19">
        <f>IFERROR(VLOOKUP($A405,[7]Feuil4!$A$23:$L$137,2,FALSE),0)</f>
        <v>0</v>
      </c>
      <c r="P405" s="19">
        <f>IFERROR(VLOOKUP($A405,[7]Feuil4!$A$23:$L$81,7,FALSE),0)</f>
        <v>0</v>
      </c>
      <c r="Q405" s="19">
        <f>IFERROR(VLOOKUP($A405,[7]Feuil4!$A$23:$L$137,8,FALSE),0)</f>
        <v>0</v>
      </c>
      <c r="R405" s="19">
        <f>IFERROR(VLOOKUP($A405,[7]Feuil4!$A$23:$L$137,6,FALSE),0)</f>
        <v>0</v>
      </c>
      <c r="S405" s="19">
        <f>IFERROR(VLOOKUP($A405,[7]Feuil4!$A$23:$L$137,5,FALSE),0)</f>
        <v>0</v>
      </c>
      <c r="T405" s="19">
        <v>0</v>
      </c>
      <c r="U405" s="19">
        <f>IFERROR(VLOOKUP(B405,'[8]C1-2017'!$B$1:$Q$475,14,FALSE),0)</f>
        <v>0</v>
      </c>
      <c r="V405" s="19">
        <f>IFERROR(VLOOKUP(A405,'[9]TOTAL M10 par région'!$A$1:$J$375,8,FALSE),0)</f>
        <v>0</v>
      </c>
      <c r="W405" s="19">
        <f>IFERROR(VLOOKUP(A405,'[10]TOTAL M11M12 par région'!$A$1:$J$479,10,FALSE),0)</f>
        <v>0</v>
      </c>
      <c r="X405" s="19">
        <f>IFERROR(VLOOKUP(B405,[11]Feuil1!$A$1:$G$24,7,FALSE),0)</f>
        <v>0</v>
      </c>
      <c r="Y405" s="19"/>
      <c r="Z405" s="19">
        <f>IFERROR(VLOOKUP(A405,'[12]avec LE'!$A$1:$F$22,6,FALSE),0)</f>
        <v>0</v>
      </c>
      <c r="AA405" s="19">
        <f>IFERROR(VLOOKUP(B405,[13]total!$E$20:$F$40,2,FALSE),0)</f>
        <v>0</v>
      </c>
      <c r="AB405" s="19"/>
      <c r="AC405" s="24">
        <f t="shared" si="6"/>
        <v>0</v>
      </c>
    </row>
    <row r="406" spans="1:29" hidden="1" x14ac:dyDescent="0.25">
      <c r="A406" s="2" t="s">
        <v>587</v>
      </c>
      <c r="B406" s="2" t="s">
        <v>588</v>
      </c>
      <c r="C406" s="2" t="s">
        <v>31</v>
      </c>
      <c r="D406" s="2" t="s">
        <v>560</v>
      </c>
      <c r="E406" s="19">
        <f>IFERROR(VLOOKUP(A406,[1]Montants!$A$1:$W$248,21,FALSE),0)</f>
        <v>0</v>
      </c>
      <c r="F406" s="19">
        <f>IFERROR(VLOOKUP(A406,[2]Feuil1!$A$1:$I$47,8,FALSE),0)</f>
        <v>0</v>
      </c>
      <c r="G406" s="19">
        <f>IFERROR(VLOOKUP(A406,[3]Feuil1!$A$1:$G$47,6,FALSE),0)</f>
        <v>0</v>
      </c>
      <c r="H406" s="19">
        <f>IFERROR(VLOOKUP(B406,[4]Feuil6!$A$23:$B$73,2,FALSE),0)</f>
        <v>0</v>
      </c>
      <c r="I406" s="19">
        <f>IFERROR(VLOOKUP(A406,[5]Feuil1!$A$1:$F$9,5,FALSE),0)</f>
        <v>0</v>
      </c>
      <c r="J406" s="19">
        <f>IFERROR(VLOOKUP(A406,'[6]CRB-ES'!$A$1:$V$382,19,FALSE),0)</f>
        <v>0</v>
      </c>
      <c r="K406" s="19">
        <f>IFERROR(VLOOKUP($A406,[7]Feuil4!$A$23:$L$137,10,FALSE),0)</f>
        <v>0</v>
      </c>
      <c r="L406" s="19">
        <f>IFERROR(VLOOKUP($A406,[7]Feuil4!$A$23:$L$137,9,FALSE),0)</f>
        <v>0</v>
      </c>
      <c r="M406" s="19">
        <f>IFERROR(VLOOKUP($A406,[7]Feuil4!$A$23:$L$137,4,FALSE),0)</f>
        <v>0</v>
      </c>
      <c r="N406" s="19">
        <f>IFERROR(VLOOKUP($A406,[7]Feuil4!$A$23:$L$81,3,FALSE),0)</f>
        <v>0</v>
      </c>
      <c r="O406" s="19">
        <f>IFERROR(VLOOKUP($A406,[7]Feuil4!$A$23:$L$137,2,FALSE),0)</f>
        <v>0</v>
      </c>
      <c r="P406" s="19">
        <f>IFERROR(VLOOKUP($A406,[7]Feuil4!$A$23:$L$81,7,FALSE),0)</f>
        <v>0</v>
      </c>
      <c r="Q406" s="19">
        <f>IFERROR(VLOOKUP($A406,[7]Feuil4!$A$23:$L$137,8,FALSE),0)</f>
        <v>0</v>
      </c>
      <c r="R406" s="19">
        <f>IFERROR(VLOOKUP($A406,[7]Feuil4!$A$23:$L$137,6,FALSE),0)</f>
        <v>0</v>
      </c>
      <c r="S406" s="19">
        <f>IFERROR(VLOOKUP($A406,[7]Feuil4!$A$23:$L$137,5,FALSE),0)</f>
        <v>0</v>
      </c>
      <c r="T406" s="19">
        <v>0</v>
      </c>
      <c r="U406" s="19">
        <f>IFERROR(VLOOKUP(B406,'[8]C1-2017'!$B$1:$Q$475,14,FALSE),0)</f>
        <v>0</v>
      </c>
      <c r="V406" s="19">
        <f>IFERROR(VLOOKUP(A406,'[9]TOTAL M10 par région'!$A$1:$J$375,8,FALSE),0)</f>
        <v>42731.280000000028</v>
      </c>
      <c r="W406" s="19">
        <f>IFERROR(VLOOKUP(A406,'[10]TOTAL M11M12 par région'!$A$1:$J$479,10,FALSE),0)</f>
        <v>50144.095809959224</v>
      </c>
      <c r="X406" s="19">
        <f>IFERROR(VLOOKUP(B406,[11]Feuil1!$A$1:$G$24,7,FALSE),0)</f>
        <v>0</v>
      </c>
      <c r="Y406" s="19"/>
      <c r="Z406" s="19">
        <f>IFERROR(VLOOKUP(A406,'[12]avec LE'!$A$1:$F$22,6,FALSE),0)</f>
        <v>0</v>
      </c>
      <c r="AA406" s="19">
        <f>IFERROR(VLOOKUP(B406,[13]total!$E$20:$F$40,2,FALSE),0)</f>
        <v>0</v>
      </c>
      <c r="AB406" s="19"/>
      <c r="AC406" s="24">
        <f t="shared" si="6"/>
        <v>92875.375809959252</v>
      </c>
    </row>
    <row r="407" spans="1:29" ht="15" hidden="1" customHeight="1" x14ac:dyDescent="0.25">
      <c r="A407" s="27" t="s">
        <v>1112</v>
      </c>
      <c r="B407" s="2" t="s">
        <v>1153</v>
      </c>
      <c r="C407" s="2" t="s">
        <v>85</v>
      </c>
      <c r="D407" s="2" t="s">
        <v>560</v>
      </c>
      <c r="E407" s="19">
        <f>IFERROR(VLOOKUP(A407,[1]Montants!$A$1:$W$248,21,FALSE),0)</f>
        <v>0</v>
      </c>
      <c r="F407" s="19">
        <f>IFERROR(VLOOKUP(A407,[2]Feuil1!$A$1:$I$47,8,FALSE),0)</f>
        <v>0</v>
      </c>
      <c r="G407" s="19">
        <f>IFERROR(VLOOKUP(A407,[3]Feuil1!$A$1:$G$47,6,FALSE),0)</f>
        <v>0</v>
      </c>
      <c r="H407" s="19">
        <f>IFERROR(VLOOKUP(B407,[4]Feuil6!$A$23:$B$73,2,FALSE),0)</f>
        <v>0</v>
      </c>
      <c r="I407" s="19">
        <f>IFERROR(VLOOKUP(A407,[5]Feuil1!$A$1:$F$9,5,FALSE),0)</f>
        <v>0</v>
      </c>
      <c r="J407" s="19">
        <f>IFERROR(VLOOKUP(A407,'[6]CRB-ES'!$A$1:$V$382,19,FALSE),0)</f>
        <v>0</v>
      </c>
      <c r="K407" s="19">
        <f>IFERROR(VLOOKUP($A407,[7]Feuil4!$A$23:$L$137,10,FALSE),0)</f>
        <v>0</v>
      </c>
      <c r="L407" s="19">
        <f>IFERROR(VLOOKUP($A407,[7]Feuil4!$A$23:$L$137,9,FALSE),0)</f>
        <v>0</v>
      </c>
      <c r="M407" s="19">
        <f>IFERROR(VLOOKUP($A407,[7]Feuil4!$A$23:$L$137,4,FALSE),0)</f>
        <v>0</v>
      </c>
      <c r="N407" s="19">
        <f>IFERROR(VLOOKUP($A407,[7]Feuil4!$A$23:$L$81,3,FALSE),0)</f>
        <v>0</v>
      </c>
      <c r="O407" s="19">
        <f>IFERROR(VLOOKUP($A407,[7]Feuil4!$A$23:$L$137,2,FALSE),0)</f>
        <v>0</v>
      </c>
      <c r="P407" s="19">
        <f>IFERROR(VLOOKUP($A407,[7]Feuil4!$A$23:$L$81,7,FALSE),0)</f>
        <v>0</v>
      </c>
      <c r="Q407" s="19">
        <f>IFERROR(VLOOKUP($A407,[7]Feuil4!$A$23:$L$137,8,FALSE),0)</f>
        <v>0</v>
      </c>
      <c r="R407" s="19">
        <f>IFERROR(VLOOKUP($A407,[7]Feuil4!$A$23:$L$137,6,FALSE),0)</f>
        <v>0</v>
      </c>
      <c r="S407" s="19">
        <f>IFERROR(VLOOKUP($A407,[7]Feuil4!$A$23:$L$137,5,FALSE),0)</f>
        <v>0</v>
      </c>
      <c r="T407" s="19">
        <v>0</v>
      </c>
      <c r="U407" s="19">
        <f>IFERROR(VLOOKUP(B407,'[8]C1-2017'!$B$1:$Q$475,14,FALSE),0)</f>
        <v>0</v>
      </c>
      <c r="V407" s="19">
        <f>IFERROR(VLOOKUP(A407,'[9]TOTAL M10 par région'!$A$1:$J$375,8,FALSE),0)</f>
        <v>0</v>
      </c>
      <c r="W407" s="19">
        <f>IFERROR(VLOOKUP(A407,'[10]TOTAL M11M12 par région'!$A$1:$J$479,10,FALSE),0)</f>
        <v>0</v>
      </c>
      <c r="X407" s="19">
        <f>IFERROR(VLOOKUP(B407,[11]Feuil1!$A$1:$G$24,7,FALSE),0)</f>
        <v>0</v>
      </c>
      <c r="Y407" s="19"/>
      <c r="Z407" s="19">
        <f>IFERROR(VLOOKUP(A407,'[12]avec LE'!$A$1:$F$22,6,FALSE),0)</f>
        <v>0</v>
      </c>
      <c r="AA407" s="19">
        <f>IFERROR(VLOOKUP(B407,[13]total!$E$20:$F$40,2,FALSE),0)</f>
        <v>0</v>
      </c>
      <c r="AB407" s="19"/>
      <c r="AC407" s="24">
        <f t="shared" si="6"/>
        <v>0</v>
      </c>
    </row>
    <row r="408" spans="1:29" hidden="1" x14ac:dyDescent="0.25">
      <c r="A408" s="27" t="s">
        <v>575</v>
      </c>
      <c r="B408" s="2" t="s">
        <v>576</v>
      </c>
      <c r="C408" s="2" t="s">
        <v>31</v>
      </c>
      <c r="D408" s="2" t="s">
        <v>560</v>
      </c>
      <c r="E408" s="19">
        <f>IFERROR(VLOOKUP(A408,[1]Montants!$A$1:$W$248,21,FALSE),0)</f>
        <v>0</v>
      </c>
      <c r="F408" s="19">
        <f>IFERROR(VLOOKUP(A408,[2]Feuil1!$A$1:$I$47,8,FALSE),0)</f>
        <v>0</v>
      </c>
      <c r="G408" s="19">
        <f>IFERROR(VLOOKUP(A408,[3]Feuil1!$A$1:$G$47,6,FALSE),0)</f>
        <v>0</v>
      </c>
      <c r="H408" s="19">
        <f>IFERROR(VLOOKUP(B408,[4]Feuil6!$A$23:$B$73,2,FALSE),0)</f>
        <v>0</v>
      </c>
      <c r="I408" s="19">
        <f>IFERROR(VLOOKUP(A408,[5]Feuil1!$A$1:$F$9,5,FALSE),0)</f>
        <v>0</v>
      </c>
      <c r="J408" s="19">
        <f>IFERROR(VLOOKUP(A408,'[6]CRB-ES'!$A$1:$V$382,19,FALSE),0)</f>
        <v>0</v>
      </c>
      <c r="K408" s="19">
        <f>IFERROR(VLOOKUP($A408,[7]Feuil4!$A$23:$L$137,10,FALSE),0)</f>
        <v>0</v>
      </c>
      <c r="L408" s="19">
        <f>IFERROR(VLOOKUP($A408,[7]Feuil4!$A$23:$L$137,9,FALSE),0)</f>
        <v>0</v>
      </c>
      <c r="M408" s="19">
        <f>IFERROR(VLOOKUP($A408,[7]Feuil4!$A$23:$L$137,4,FALSE),0)</f>
        <v>0</v>
      </c>
      <c r="N408" s="19">
        <f>IFERROR(VLOOKUP($A408,[7]Feuil4!$A$23:$L$81,3,FALSE),0)</f>
        <v>0</v>
      </c>
      <c r="O408" s="19">
        <f>IFERROR(VLOOKUP($A408,[7]Feuil4!$A$23:$L$137,2,FALSE),0)</f>
        <v>0</v>
      </c>
      <c r="P408" s="19">
        <f>IFERROR(VLOOKUP($A408,[7]Feuil4!$A$23:$L$81,7,FALSE),0)</f>
        <v>0</v>
      </c>
      <c r="Q408" s="19">
        <f>IFERROR(VLOOKUP($A408,[7]Feuil4!$A$23:$L$137,8,FALSE),0)</f>
        <v>0</v>
      </c>
      <c r="R408" s="19">
        <f>IFERROR(VLOOKUP($A408,[7]Feuil4!$A$23:$L$137,6,FALSE),0)</f>
        <v>0</v>
      </c>
      <c r="S408" s="19">
        <f>IFERROR(VLOOKUP($A408,[7]Feuil4!$A$23:$L$137,5,FALSE),0)</f>
        <v>0</v>
      </c>
      <c r="T408" s="19">
        <v>0</v>
      </c>
      <c r="U408" s="19">
        <f>IFERROR(VLOOKUP(B408,'[8]C1-2017'!$B$1:$Q$475,14,FALSE),0)</f>
        <v>157216.33918211501</v>
      </c>
      <c r="V408" s="19">
        <f>IFERROR(VLOOKUP(A408,'[9]TOTAL M10 par région'!$A$1:$J$375,8,FALSE),0)</f>
        <v>20458.33600000001</v>
      </c>
      <c r="W408" s="19">
        <f>IFERROR(VLOOKUP(A408,'[10]TOTAL M11M12 par région'!$A$1:$J$479,10,FALSE),0)</f>
        <v>37068.366642263434</v>
      </c>
      <c r="X408" s="19">
        <f>IFERROR(VLOOKUP(B408,[11]Feuil1!$A$1:$G$24,7,FALSE),0)</f>
        <v>0</v>
      </c>
      <c r="Y408" s="19"/>
      <c r="Z408" s="19">
        <f>IFERROR(VLOOKUP(A408,'[12]avec LE'!$A$1:$F$22,6,FALSE),0)</f>
        <v>0</v>
      </c>
      <c r="AA408" s="19">
        <f>IFERROR(VLOOKUP(B408,[13]total!$E$20:$F$40,2,FALSE),0)</f>
        <v>0</v>
      </c>
      <c r="AB408" s="19"/>
      <c r="AC408" s="24">
        <f t="shared" si="6"/>
        <v>214743.04182437845</v>
      </c>
    </row>
    <row r="409" spans="1:29" hidden="1" x14ac:dyDescent="0.25">
      <c r="A409" s="2" t="s">
        <v>597</v>
      </c>
      <c r="B409" s="2" t="s">
        <v>598</v>
      </c>
      <c r="C409" s="2" t="s">
        <v>25</v>
      </c>
      <c r="D409" s="2" t="s">
        <v>560</v>
      </c>
      <c r="E409" s="19">
        <f>IFERROR(VLOOKUP(A409,[1]Montants!$A$1:$W$248,21,FALSE),0)</f>
        <v>24427855.410992064</v>
      </c>
      <c r="F409" s="19">
        <f>IFERROR(VLOOKUP(A409,[2]Feuil1!$A$1:$I$47,8,FALSE),0)</f>
        <v>981142.74452298926</v>
      </c>
      <c r="G409" s="19">
        <f>IFERROR(VLOOKUP(A409,[3]Feuil1!$A$1:$G$47,6,FALSE),0)</f>
        <v>245285.68613074732</v>
      </c>
      <c r="H409" s="19">
        <f>IFERROR(VLOOKUP(B409,[4]Feuil6!$A$23:$B$73,2,FALSE),0)</f>
        <v>480000</v>
      </c>
      <c r="I409" s="19">
        <f>IFERROR(VLOOKUP(A409,[5]Feuil1!$A$1:$F$9,5,FALSE),0)</f>
        <v>0</v>
      </c>
      <c r="J409" s="19">
        <f>IFERROR(VLOOKUP(A409,'[6]CRB-ES'!$A$1:$V$382,19,FALSE),0)</f>
        <v>235961.99421200342</v>
      </c>
      <c r="K409" s="19">
        <f>IFERROR(VLOOKUP($A409,[7]Feuil4!$A$23:$L$137,10,FALSE),0)</f>
        <v>0</v>
      </c>
      <c r="L409" s="19">
        <f>IFERROR(VLOOKUP($A409,[7]Feuil4!$A$23:$L$137,9,FALSE),0)</f>
        <v>72550</v>
      </c>
      <c r="M409" s="19">
        <f>IFERROR(VLOOKUP($A409,[7]Feuil4!$A$23:$L$137,4,FALSE),0)</f>
        <v>229934</v>
      </c>
      <c r="N409" s="19">
        <f>IFERROR(VLOOKUP($A409,[7]Feuil4!$A$23:$L$81,3,FALSE),0)</f>
        <v>0</v>
      </c>
      <c r="O409" s="19">
        <f>IFERROR(VLOOKUP($A409,[7]Feuil4!$A$23:$L$137,2,FALSE),0)</f>
        <v>32937</v>
      </c>
      <c r="P409" s="19">
        <f>IFERROR(VLOOKUP($A409,[7]Feuil4!$A$23:$L$81,7,FALSE),0)</f>
        <v>0</v>
      </c>
      <c r="Q409" s="19">
        <f>IFERROR(VLOOKUP($A409,[7]Feuil4!$A$23:$L$137,8,FALSE),0)</f>
        <v>0</v>
      </c>
      <c r="R409" s="19">
        <f>IFERROR(VLOOKUP($A409,[7]Feuil4!$A$23:$L$137,6,FALSE),0)</f>
        <v>87201</v>
      </c>
      <c r="S409" s="19">
        <f>IFERROR(VLOOKUP($A409,[7]Feuil4!$A$23:$L$137,5,FALSE),0)</f>
        <v>38706</v>
      </c>
      <c r="T409" s="19">
        <v>0</v>
      </c>
      <c r="U409" s="19">
        <f>IFERROR(VLOOKUP(B409,'[8]C1-2017'!$B$1:$Q$475,14,FALSE),0)</f>
        <v>5972239.2189311394</v>
      </c>
      <c r="V409" s="19">
        <f>IFERROR(VLOOKUP(A409,'[9]TOTAL M10 par région'!$A$1:$J$375,8,FALSE),0)</f>
        <v>693198.45399999991</v>
      </c>
      <c r="W409" s="19">
        <f>IFERROR(VLOOKUP(A409,'[10]TOTAL M11M12 par région'!$A$1:$J$479,10,FALSE),0)</f>
        <v>1403169.4620116754</v>
      </c>
      <c r="X409" s="19">
        <f>IFERROR(VLOOKUP(B409,[11]Feuil1!$A$1:$G$24,7,FALSE),0)</f>
        <v>108321.63333333333</v>
      </c>
      <c r="Y409" s="19"/>
      <c r="Z409" s="19">
        <f>IFERROR(VLOOKUP(A409,'[12]avec LE'!$A$1:$F$22,6,FALSE),0)</f>
        <v>260616.58039331145</v>
      </c>
      <c r="AA409" s="19">
        <f>IFERROR(VLOOKUP(B409,[13]total!$E$20:$F$40,2,FALSE),0)</f>
        <v>4000</v>
      </c>
      <c r="AB409" s="19"/>
      <c r="AC409" s="24">
        <f t="shared" si="6"/>
        <v>35273119.184527263</v>
      </c>
    </row>
    <row r="410" spans="1:29" ht="15" hidden="1" customHeight="1" x14ac:dyDescent="0.25">
      <c r="A410" s="27" t="s">
        <v>593</v>
      </c>
      <c r="B410" s="2" t="s">
        <v>594</v>
      </c>
      <c r="C410" s="2" t="s">
        <v>31</v>
      </c>
      <c r="D410" s="2" t="s">
        <v>560</v>
      </c>
      <c r="E410" s="19">
        <f>IFERROR(VLOOKUP(A410,[1]Montants!$A$1:$W$248,21,FALSE),0)</f>
        <v>0</v>
      </c>
      <c r="F410" s="19">
        <f>IFERROR(VLOOKUP(A410,[2]Feuil1!$A$1:$I$47,8,FALSE),0)</f>
        <v>0</v>
      </c>
      <c r="G410" s="19">
        <f>IFERROR(VLOOKUP(A410,[3]Feuil1!$A$1:$G$47,6,FALSE),0)</f>
        <v>0</v>
      </c>
      <c r="H410" s="19">
        <f>IFERROR(VLOOKUP(B410,[4]Feuil6!$A$23:$B$73,2,FALSE),0)</f>
        <v>0</v>
      </c>
      <c r="I410" s="19">
        <f>IFERROR(VLOOKUP(A410,[5]Feuil1!$A$1:$F$9,5,FALSE),0)</f>
        <v>0</v>
      </c>
      <c r="J410" s="19">
        <f>IFERROR(VLOOKUP(A410,'[6]CRB-ES'!$A$1:$V$382,19,FALSE),0)</f>
        <v>0</v>
      </c>
      <c r="K410" s="19">
        <f>IFERROR(VLOOKUP($A410,[7]Feuil4!$A$23:$L$137,10,FALSE),0)</f>
        <v>0</v>
      </c>
      <c r="L410" s="19">
        <f>IFERROR(VLOOKUP($A410,[7]Feuil4!$A$23:$L$137,9,FALSE),0)</f>
        <v>0</v>
      </c>
      <c r="M410" s="19">
        <f>IFERROR(VLOOKUP($A410,[7]Feuil4!$A$23:$L$137,4,FALSE),0)</f>
        <v>0</v>
      </c>
      <c r="N410" s="19">
        <f>IFERROR(VLOOKUP($A410,[7]Feuil4!$A$23:$L$81,3,FALSE),0)</f>
        <v>0</v>
      </c>
      <c r="O410" s="19">
        <f>IFERROR(VLOOKUP($A410,[7]Feuil4!$A$23:$L$137,2,FALSE),0)</f>
        <v>0</v>
      </c>
      <c r="P410" s="19">
        <f>IFERROR(VLOOKUP($A410,[7]Feuil4!$A$23:$L$81,7,FALSE),0)</f>
        <v>0</v>
      </c>
      <c r="Q410" s="19">
        <f>IFERROR(VLOOKUP($A410,[7]Feuil4!$A$23:$L$137,8,FALSE),0)</f>
        <v>0</v>
      </c>
      <c r="R410" s="19">
        <f>IFERROR(VLOOKUP($A410,[7]Feuil4!$A$23:$L$137,6,FALSE),0)</f>
        <v>0</v>
      </c>
      <c r="S410" s="19">
        <f>IFERROR(VLOOKUP($A410,[7]Feuil4!$A$23:$L$137,5,FALSE),0)</f>
        <v>0</v>
      </c>
      <c r="T410" s="19">
        <v>0</v>
      </c>
      <c r="U410" s="19">
        <f>IFERROR(VLOOKUP(B410,'[8]C1-2017'!$B$1:$Q$475,14,FALSE),0)</f>
        <v>0</v>
      </c>
      <c r="V410" s="19">
        <f>IFERROR(VLOOKUP(A410,'[9]TOTAL M10 par région'!$A$1:$J$375,8,FALSE),0)</f>
        <v>0</v>
      </c>
      <c r="W410" s="19">
        <f>IFERROR(VLOOKUP(A410,'[10]TOTAL M11M12 par région'!$A$1:$J$479,10,FALSE),0)</f>
        <v>0</v>
      </c>
      <c r="X410" s="19">
        <f>IFERROR(VLOOKUP(B410,[11]Feuil1!$A$1:$G$24,7,FALSE),0)</f>
        <v>0</v>
      </c>
      <c r="Y410" s="19"/>
      <c r="Z410" s="19">
        <f>IFERROR(VLOOKUP(A410,'[12]avec LE'!$A$1:$F$22,6,FALSE),0)</f>
        <v>0</v>
      </c>
      <c r="AA410" s="19">
        <f>IFERROR(VLOOKUP(B410,[13]total!$E$20:$F$40,2,FALSE),0)</f>
        <v>0</v>
      </c>
      <c r="AB410" s="19"/>
      <c r="AC410" s="24">
        <f t="shared" si="6"/>
        <v>0</v>
      </c>
    </row>
    <row r="411" spans="1:29" ht="15" hidden="1" customHeight="1" x14ac:dyDescent="0.25">
      <c r="A411" s="2" t="s">
        <v>602</v>
      </c>
      <c r="B411" s="2" t="s">
        <v>603</v>
      </c>
      <c r="C411" s="2" t="s">
        <v>85</v>
      </c>
      <c r="D411" s="2" t="s">
        <v>560</v>
      </c>
      <c r="E411" s="19">
        <f>IFERROR(VLOOKUP(A411,[1]Montants!$A$1:$W$248,21,FALSE),0)</f>
        <v>0</v>
      </c>
      <c r="F411" s="19">
        <f>IFERROR(VLOOKUP(A411,[2]Feuil1!$A$1:$I$47,8,FALSE),0)</f>
        <v>0</v>
      </c>
      <c r="G411" s="19">
        <f>IFERROR(VLOOKUP(A411,[3]Feuil1!$A$1:$G$47,6,FALSE),0)</f>
        <v>0</v>
      </c>
      <c r="H411" s="19">
        <f>IFERROR(VLOOKUP(B411,[4]Feuil6!$A$23:$B$73,2,FALSE),0)</f>
        <v>0</v>
      </c>
      <c r="I411" s="19">
        <f>IFERROR(VLOOKUP(A411,[5]Feuil1!$A$1:$F$9,5,FALSE),0)</f>
        <v>0</v>
      </c>
      <c r="J411" s="19">
        <f>IFERROR(VLOOKUP(A411,'[6]CRB-ES'!$A$1:$V$382,19,FALSE),0)</f>
        <v>0</v>
      </c>
      <c r="K411" s="19">
        <f>IFERROR(VLOOKUP($A411,[7]Feuil4!$A$23:$L$137,10,FALSE),0)</f>
        <v>0</v>
      </c>
      <c r="L411" s="19">
        <f>IFERROR(VLOOKUP($A411,[7]Feuil4!$A$23:$L$137,9,FALSE),0)</f>
        <v>0</v>
      </c>
      <c r="M411" s="19">
        <f>IFERROR(VLOOKUP($A411,[7]Feuil4!$A$23:$L$137,4,FALSE),0)</f>
        <v>0</v>
      </c>
      <c r="N411" s="19">
        <f>IFERROR(VLOOKUP($A411,[7]Feuil4!$A$23:$L$81,3,FALSE),0)</f>
        <v>0</v>
      </c>
      <c r="O411" s="19">
        <f>IFERROR(VLOOKUP($A411,[7]Feuil4!$A$23:$L$137,2,FALSE),0)</f>
        <v>0</v>
      </c>
      <c r="P411" s="19">
        <f>IFERROR(VLOOKUP($A411,[7]Feuil4!$A$23:$L$81,7,FALSE),0)</f>
        <v>0</v>
      </c>
      <c r="Q411" s="19">
        <f>IFERROR(VLOOKUP($A411,[7]Feuil4!$A$23:$L$137,8,FALSE),0)</f>
        <v>0</v>
      </c>
      <c r="R411" s="19">
        <f>IFERROR(VLOOKUP($A411,[7]Feuil4!$A$23:$L$137,6,FALSE),0)</f>
        <v>0</v>
      </c>
      <c r="S411" s="19">
        <f>IFERROR(VLOOKUP($A411,[7]Feuil4!$A$23:$L$137,5,FALSE),0)</f>
        <v>0</v>
      </c>
      <c r="T411" s="19">
        <v>0</v>
      </c>
      <c r="U411" s="19">
        <f>IFERROR(VLOOKUP(B411,'[8]C1-2017'!$B$1:$Q$475,14,FALSE),0)</f>
        <v>0</v>
      </c>
      <c r="V411" s="19">
        <f>IFERROR(VLOOKUP(A411,'[9]TOTAL M10 par région'!$A$1:$J$375,8,FALSE),0)</f>
        <v>0</v>
      </c>
      <c r="W411" s="19">
        <f>IFERROR(VLOOKUP(A411,'[10]TOTAL M11M12 par région'!$A$1:$J$479,10,FALSE),0)</f>
        <v>0</v>
      </c>
      <c r="X411" s="19">
        <f>IFERROR(VLOOKUP(B411,[11]Feuil1!$A$1:$G$24,7,FALSE),0)</f>
        <v>0</v>
      </c>
      <c r="Y411" s="19"/>
      <c r="Z411" s="19">
        <f>IFERROR(VLOOKUP(A411,'[12]avec LE'!$A$1:$F$22,6,FALSE),0)</f>
        <v>0</v>
      </c>
      <c r="AA411" s="19">
        <f>IFERROR(VLOOKUP(B411,[13]total!$E$20:$F$40,2,FALSE),0)</f>
        <v>0</v>
      </c>
      <c r="AB411" s="19"/>
      <c r="AC411" s="24">
        <f t="shared" si="6"/>
        <v>0</v>
      </c>
    </row>
    <row r="412" spans="1:29" hidden="1" x14ac:dyDescent="0.25">
      <c r="A412" s="27" t="s">
        <v>1113</v>
      </c>
      <c r="B412" s="2" t="s">
        <v>1154</v>
      </c>
      <c r="C412" s="2" t="s">
        <v>85</v>
      </c>
      <c r="D412" s="2" t="s">
        <v>560</v>
      </c>
      <c r="E412" s="19">
        <f>IFERROR(VLOOKUP(A412,[1]Montants!$A$1:$W$248,21,FALSE),0)</f>
        <v>0</v>
      </c>
      <c r="F412" s="19">
        <f>IFERROR(VLOOKUP(A412,[2]Feuil1!$A$1:$I$47,8,FALSE),0)</f>
        <v>0</v>
      </c>
      <c r="G412" s="19">
        <f>IFERROR(VLOOKUP(A412,[3]Feuil1!$A$1:$G$47,6,FALSE),0)</f>
        <v>0</v>
      </c>
      <c r="H412" s="19">
        <f>IFERROR(VLOOKUP(B412,[4]Feuil6!$A$23:$B$73,2,FALSE),0)</f>
        <v>0</v>
      </c>
      <c r="I412" s="19">
        <f>IFERROR(VLOOKUP(A412,[5]Feuil1!$A$1:$F$9,5,FALSE),0)</f>
        <v>0</v>
      </c>
      <c r="J412" s="19">
        <f>IFERROR(VLOOKUP(A412,'[6]CRB-ES'!$A$1:$V$382,19,FALSE),0)</f>
        <v>0</v>
      </c>
      <c r="K412" s="19">
        <f>IFERROR(VLOOKUP($A412,[7]Feuil4!$A$23:$L$137,10,FALSE),0)</f>
        <v>0</v>
      </c>
      <c r="L412" s="19">
        <f>IFERROR(VLOOKUP($A412,[7]Feuil4!$A$23:$L$137,9,FALSE),0)</f>
        <v>0</v>
      </c>
      <c r="M412" s="19">
        <f>IFERROR(VLOOKUP($A412,[7]Feuil4!$A$23:$L$137,4,FALSE),0)</f>
        <v>0</v>
      </c>
      <c r="N412" s="19">
        <f>IFERROR(VLOOKUP($A412,[7]Feuil4!$A$23:$L$81,3,FALSE),0)</f>
        <v>0</v>
      </c>
      <c r="O412" s="19">
        <f>IFERROR(VLOOKUP($A412,[7]Feuil4!$A$23:$L$137,2,FALSE),0)</f>
        <v>0</v>
      </c>
      <c r="P412" s="19">
        <f>IFERROR(VLOOKUP($A412,[7]Feuil4!$A$23:$L$81,7,FALSE),0)</f>
        <v>0</v>
      </c>
      <c r="Q412" s="19">
        <f>IFERROR(VLOOKUP($A412,[7]Feuil4!$A$23:$L$137,8,FALSE),0)</f>
        <v>0</v>
      </c>
      <c r="R412" s="19">
        <f>IFERROR(VLOOKUP($A412,[7]Feuil4!$A$23:$L$137,6,FALSE),0)</f>
        <v>0</v>
      </c>
      <c r="S412" s="19">
        <f>IFERROR(VLOOKUP($A412,[7]Feuil4!$A$23:$L$137,5,FALSE),0)</f>
        <v>0</v>
      </c>
      <c r="T412" s="19">
        <v>0</v>
      </c>
      <c r="U412" s="19">
        <f>IFERROR(VLOOKUP(B412,'[8]C1-2017'!$B$1:$Q$475,14,FALSE),0)</f>
        <v>0</v>
      </c>
      <c r="V412" s="19">
        <f>IFERROR(VLOOKUP(A412,'[9]TOTAL M10 par région'!$A$1:$J$375,8,FALSE),0)</f>
        <v>8438.5899999999983</v>
      </c>
      <c r="W412" s="19">
        <f>IFERROR(VLOOKUP(A412,'[10]TOTAL M11M12 par région'!$A$1:$J$479,10,FALSE),0)</f>
        <v>23037.938521831184</v>
      </c>
      <c r="X412" s="19">
        <f>IFERROR(VLOOKUP(B412,[11]Feuil1!$A$1:$G$24,7,FALSE),0)</f>
        <v>0</v>
      </c>
      <c r="Y412" s="19"/>
      <c r="Z412" s="19">
        <f>IFERROR(VLOOKUP(A412,'[12]avec LE'!$A$1:$F$22,6,FALSE),0)</f>
        <v>0</v>
      </c>
      <c r="AA412" s="19">
        <f>IFERROR(VLOOKUP(B412,[13]total!$E$20:$F$40,2,FALSE),0)</f>
        <v>0</v>
      </c>
      <c r="AB412" s="19"/>
      <c r="AC412" s="24">
        <f t="shared" si="6"/>
        <v>31476.528521831184</v>
      </c>
    </row>
    <row r="413" spans="1:29" hidden="1" x14ac:dyDescent="0.25">
      <c r="A413" s="2" t="s">
        <v>581</v>
      </c>
      <c r="B413" s="2" t="s">
        <v>582</v>
      </c>
      <c r="C413" s="2" t="s">
        <v>31</v>
      </c>
      <c r="D413" s="2" t="s">
        <v>560</v>
      </c>
      <c r="E413" s="19">
        <f>IFERROR(VLOOKUP(A413,[1]Montants!$A$1:$W$248,21,FALSE),0)</f>
        <v>1025582.9006239921</v>
      </c>
      <c r="F413" s="19">
        <f>IFERROR(VLOOKUP(A413,[2]Feuil1!$A$1:$I$47,8,FALSE),0)</f>
        <v>0</v>
      </c>
      <c r="G413" s="19">
        <f>IFERROR(VLOOKUP(A413,[3]Feuil1!$A$1:$G$47,6,FALSE),0)</f>
        <v>0</v>
      </c>
      <c r="H413" s="19">
        <f>IFERROR(VLOOKUP(B413,[4]Feuil6!$A$23:$B$73,2,FALSE),0)</f>
        <v>0</v>
      </c>
      <c r="I413" s="19">
        <f>IFERROR(VLOOKUP(A413,[5]Feuil1!$A$1:$F$9,5,FALSE),0)</f>
        <v>0</v>
      </c>
      <c r="J413" s="19">
        <f>IFERROR(VLOOKUP(A413,'[6]CRB-ES'!$A$1:$V$382,19,FALSE),0)</f>
        <v>0</v>
      </c>
      <c r="K413" s="19">
        <f>IFERROR(VLOOKUP($A413,[7]Feuil4!$A$23:$L$137,10,FALSE),0)</f>
        <v>0</v>
      </c>
      <c r="L413" s="19">
        <f>IFERROR(VLOOKUP($A413,[7]Feuil4!$A$23:$L$137,9,FALSE),0)</f>
        <v>0</v>
      </c>
      <c r="M413" s="19">
        <f>IFERROR(VLOOKUP($A413,[7]Feuil4!$A$23:$L$137,4,FALSE),0)</f>
        <v>0</v>
      </c>
      <c r="N413" s="19">
        <f>IFERROR(VLOOKUP($A413,[7]Feuil4!$A$23:$L$81,3,FALSE),0)</f>
        <v>0</v>
      </c>
      <c r="O413" s="19">
        <f>IFERROR(VLOOKUP($A413,[7]Feuil4!$A$23:$L$137,2,FALSE),0)</f>
        <v>0</v>
      </c>
      <c r="P413" s="19">
        <f>IFERROR(VLOOKUP($A413,[7]Feuil4!$A$23:$L$81,7,FALSE),0)</f>
        <v>0</v>
      </c>
      <c r="Q413" s="19">
        <f>IFERROR(VLOOKUP($A413,[7]Feuil4!$A$23:$L$137,8,FALSE),0)</f>
        <v>0</v>
      </c>
      <c r="R413" s="19">
        <f>IFERROR(VLOOKUP($A413,[7]Feuil4!$A$23:$L$137,6,FALSE),0)</f>
        <v>0</v>
      </c>
      <c r="S413" s="19">
        <f>IFERROR(VLOOKUP($A413,[7]Feuil4!$A$23:$L$137,5,FALSE),0)</f>
        <v>0</v>
      </c>
      <c r="T413" s="19">
        <v>0</v>
      </c>
      <c r="U413" s="19">
        <f>IFERROR(VLOOKUP(B413,'[8]C1-2017'!$B$1:$Q$475,14,FALSE),0)</f>
        <v>431665.67308161955</v>
      </c>
      <c r="V413" s="19">
        <f>IFERROR(VLOOKUP(A413,'[9]TOTAL M10 par région'!$A$1:$J$375,8,FALSE),0)</f>
        <v>116577.18400000012</v>
      </c>
      <c r="W413" s="19">
        <f>IFERROR(VLOOKUP(A413,'[10]TOTAL M11M12 par région'!$A$1:$J$479,10,FALSE),0)</f>
        <v>139841.70425196996</v>
      </c>
      <c r="X413" s="19">
        <f>IFERROR(VLOOKUP(B413,[11]Feuil1!$A$1:$G$24,7,FALSE),0)</f>
        <v>0</v>
      </c>
      <c r="Y413" s="19"/>
      <c r="Z413" s="19">
        <f>IFERROR(VLOOKUP(A413,'[12]avec LE'!$A$1:$F$22,6,FALSE),0)</f>
        <v>0</v>
      </c>
      <c r="AA413" s="19">
        <f>IFERROR(VLOOKUP(B413,[13]total!$E$20:$F$40,2,FALSE),0)</f>
        <v>0</v>
      </c>
      <c r="AB413" s="19"/>
      <c r="AC413" s="24">
        <f t="shared" si="6"/>
        <v>1713667.4619575818</v>
      </c>
    </row>
    <row r="414" spans="1:29" hidden="1" x14ac:dyDescent="0.25">
      <c r="A414" s="27" t="s">
        <v>853</v>
      </c>
      <c r="B414" s="2" t="s">
        <v>1024</v>
      </c>
      <c r="C414" s="2" t="s">
        <v>31</v>
      </c>
      <c r="D414" s="2" t="s">
        <v>560</v>
      </c>
      <c r="E414" s="19">
        <f>IFERROR(VLOOKUP(A414,[1]Montants!$A$1:$W$248,21,FALSE),0)</f>
        <v>0</v>
      </c>
      <c r="F414" s="19">
        <f>IFERROR(VLOOKUP(A414,[2]Feuil1!$A$1:$I$47,8,FALSE),0)</f>
        <v>0</v>
      </c>
      <c r="G414" s="19">
        <f>IFERROR(VLOOKUP(A414,[3]Feuil1!$A$1:$G$47,6,FALSE),0)</f>
        <v>0</v>
      </c>
      <c r="H414" s="19">
        <f>IFERROR(VLOOKUP(B414,[4]Feuil6!$A$23:$B$73,2,FALSE),0)</f>
        <v>0</v>
      </c>
      <c r="I414" s="19">
        <f>IFERROR(VLOOKUP(A414,[5]Feuil1!$A$1:$F$9,5,FALSE),0)</f>
        <v>0</v>
      </c>
      <c r="J414" s="19">
        <f>IFERROR(VLOOKUP(A414,'[6]CRB-ES'!$A$1:$V$382,19,FALSE),0)</f>
        <v>0</v>
      </c>
      <c r="K414" s="19">
        <f>IFERROR(VLOOKUP($A414,[7]Feuil4!$A$23:$L$137,10,FALSE),0)</f>
        <v>0</v>
      </c>
      <c r="L414" s="19">
        <f>IFERROR(VLOOKUP($A414,[7]Feuil4!$A$23:$L$137,9,FALSE),0)</f>
        <v>0</v>
      </c>
      <c r="M414" s="19">
        <f>IFERROR(VLOOKUP($A414,[7]Feuil4!$A$23:$L$137,4,FALSE),0)</f>
        <v>0</v>
      </c>
      <c r="N414" s="19">
        <f>IFERROR(VLOOKUP($A414,[7]Feuil4!$A$23:$L$81,3,FALSE),0)</f>
        <v>0</v>
      </c>
      <c r="O414" s="19">
        <f>IFERROR(VLOOKUP($A414,[7]Feuil4!$A$23:$L$137,2,FALSE),0)</f>
        <v>0</v>
      </c>
      <c r="P414" s="19">
        <f>IFERROR(VLOOKUP($A414,[7]Feuil4!$A$23:$L$81,7,FALSE),0)</f>
        <v>0</v>
      </c>
      <c r="Q414" s="19">
        <f>IFERROR(VLOOKUP($A414,[7]Feuil4!$A$23:$L$137,8,FALSE),0)</f>
        <v>0</v>
      </c>
      <c r="R414" s="19">
        <f>IFERROR(VLOOKUP($A414,[7]Feuil4!$A$23:$L$137,6,FALSE),0)</f>
        <v>0</v>
      </c>
      <c r="S414" s="19">
        <f>IFERROR(VLOOKUP($A414,[7]Feuil4!$A$23:$L$137,5,FALSE),0)</f>
        <v>0</v>
      </c>
      <c r="T414" s="19">
        <v>0</v>
      </c>
      <c r="U414" s="19">
        <f>IFERROR(VLOOKUP(B414,'[8]C1-2017'!$B$1:$Q$475,14,FALSE),0)</f>
        <v>0</v>
      </c>
      <c r="V414" s="19">
        <f>IFERROR(VLOOKUP(A414,'[9]TOTAL M10 par région'!$A$1:$J$375,8,FALSE),0)</f>
        <v>0</v>
      </c>
      <c r="W414" s="19">
        <f>IFERROR(VLOOKUP(A414,'[10]TOTAL M11M12 par région'!$A$1:$J$479,10,FALSE),0)</f>
        <v>57224.247678725354</v>
      </c>
      <c r="X414" s="19">
        <f>IFERROR(VLOOKUP(B414,[11]Feuil1!$A$1:$G$24,7,FALSE),0)</f>
        <v>0</v>
      </c>
      <c r="Y414" s="19"/>
      <c r="Z414" s="19">
        <f>IFERROR(VLOOKUP(A414,'[12]avec LE'!$A$1:$F$22,6,FALSE),0)</f>
        <v>0</v>
      </c>
      <c r="AA414" s="19">
        <f>IFERROR(VLOOKUP(B414,[13]total!$E$20:$F$40,2,FALSE),0)</f>
        <v>0</v>
      </c>
      <c r="AB414" s="19"/>
      <c r="AC414" s="24">
        <f t="shared" si="6"/>
        <v>57224.247678725354</v>
      </c>
    </row>
    <row r="415" spans="1:29" hidden="1" x14ac:dyDescent="0.25">
      <c r="A415" s="38" t="s">
        <v>1192</v>
      </c>
      <c r="B415" s="18" t="s">
        <v>601</v>
      </c>
      <c r="C415" s="2" t="s">
        <v>85</v>
      </c>
      <c r="D415" s="2" t="s">
        <v>560</v>
      </c>
      <c r="E415" s="19">
        <f>IFERROR(VLOOKUP(A415,[1]Montants!$A$1:$W$248,21,FALSE),0)</f>
        <v>0</v>
      </c>
      <c r="F415" s="19">
        <f>IFERROR(VLOOKUP(A415,[2]Feuil1!$A$1:$I$47,8,FALSE),0)</f>
        <v>0</v>
      </c>
      <c r="G415" s="19">
        <f>IFERROR(VLOOKUP(A415,[3]Feuil1!$A$1:$G$47,6,FALSE),0)</f>
        <v>0</v>
      </c>
      <c r="H415" s="19">
        <f>IFERROR(VLOOKUP(B415,[4]Feuil6!$A$23:$B$73,2,FALSE),0)</f>
        <v>0</v>
      </c>
      <c r="I415" s="19">
        <f>IFERROR(VLOOKUP(A415,[5]Feuil1!$A$1:$F$9,5,FALSE),0)</f>
        <v>0</v>
      </c>
      <c r="J415" s="19">
        <f>IFERROR(VLOOKUP(A415,'[6]CRB-ES'!$A$1:$V$382,19,FALSE),0)</f>
        <v>0</v>
      </c>
      <c r="K415" s="19">
        <f>IFERROR(VLOOKUP($A415,[7]Feuil4!$A$23:$L$137,10,FALSE),0)</f>
        <v>0</v>
      </c>
      <c r="L415" s="19">
        <f>IFERROR(VLOOKUP($A415,[7]Feuil4!$A$23:$L$137,9,FALSE),0)</f>
        <v>0</v>
      </c>
      <c r="M415" s="19">
        <f>IFERROR(VLOOKUP($A415,[7]Feuil4!$A$23:$L$137,4,FALSE),0)</f>
        <v>0</v>
      </c>
      <c r="N415" s="19">
        <f>IFERROR(VLOOKUP($A415,[7]Feuil4!$A$23:$L$81,3,FALSE),0)</f>
        <v>0</v>
      </c>
      <c r="O415" s="19">
        <f>IFERROR(VLOOKUP($A415,[7]Feuil4!$A$23:$L$137,2,FALSE),0)</f>
        <v>0</v>
      </c>
      <c r="P415" s="19">
        <f>IFERROR(VLOOKUP($A415,[7]Feuil4!$A$23:$L$81,7,FALSE),0)</f>
        <v>0</v>
      </c>
      <c r="Q415" s="19">
        <f>IFERROR(VLOOKUP($A415,[7]Feuil4!$A$23:$L$137,8,FALSE),0)</f>
        <v>0</v>
      </c>
      <c r="R415" s="19">
        <f>IFERROR(VLOOKUP($A415,[7]Feuil4!$A$23:$L$137,6,FALSE),0)</f>
        <v>0</v>
      </c>
      <c r="S415" s="19">
        <f>IFERROR(VLOOKUP($A415,[7]Feuil4!$A$23:$L$137,5,FALSE),0)</f>
        <v>0</v>
      </c>
      <c r="T415" s="19">
        <v>0</v>
      </c>
      <c r="U415" s="19">
        <f>IFERROR(VLOOKUP(B415,'[8]C1-2017'!$B$1:$Q$475,14,FALSE),0)</f>
        <v>0</v>
      </c>
      <c r="V415" s="19">
        <f>IFERROR(VLOOKUP(A415,'[9]TOTAL M10 par région'!$A$1:$J$375,8,FALSE),0)</f>
        <v>6983.6600000000035</v>
      </c>
      <c r="W415" s="19">
        <f>IFERROR(VLOOKUP(A415,'[10]TOTAL M11M12 par région'!$A$1:$J$479,10,FALSE),0)</f>
        <v>14250.274195692746</v>
      </c>
      <c r="X415" s="19">
        <f>IFERROR(VLOOKUP(B415,[11]Feuil1!$A$1:$G$24,7,FALSE),0)</f>
        <v>0</v>
      </c>
      <c r="Y415" s="19"/>
      <c r="Z415" s="19">
        <f>IFERROR(VLOOKUP(A415,'[12]avec LE'!$A$1:$F$22,6,FALSE),0)</f>
        <v>0</v>
      </c>
      <c r="AA415" s="19">
        <f>IFERROR(VLOOKUP(B415,[13]total!$E$20:$F$40,2,FALSE),0)</f>
        <v>0</v>
      </c>
      <c r="AB415" s="19"/>
      <c r="AC415" s="24">
        <f t="shared" si="6"/>
        <v>21233.934195692749</v>
      </c>
    </row>
    <row r="416" spans="1:29" hidden="1" x14ac:dyDescent="0.25">
      <c r="A416" s="38" t="s">
        <v>1193</v>
      </c>
      <c r="B416" s="18" t="s">
        <v>1194</v>
      </c>
      <c r="C416" s="2" t="s">
        <v>28</v>
      </c>
      <c r="D416" s="2" t="s">
        <v>560</v>
      </c>
      <c r="E416" s="19">
        <f>IFERROR(VLOOKUP(A416,[1]Montants!$A$1:$W$248,21,FALSE),0)</f>
        <v>0</v>
      </c>
      <c r="F416" s="19">
        <f>IFERROR(VLOOKUP(A416,[2]Feuil1!$A$1:$I$47,8,FALSE),0)</f>
        <v>0</v>
      </c>
      <c r="G416" s="19">
        <f>IFERROR(VLOOKUP(A416,[3]Feuil1!$A$1:$G$47,6,FALSE),0)</f>
        <v>0</v>
      </c>
      <c r="H416" s="19">
        <f>IFERROR(VLOOKUP(B416,[4]Feuil6!$A$23:$B$73,2,FALSE),0)</f>
        <v>0</v>
      </c>
      <c r="I416" s="19">
        <f>IFERROR(VLOOKUP(A416,[5]Feuil1!$A$1:$F$9,5,FALSE),0)</f>
        <v>0</v>
      </c>
      <c r="J416" s="19">
        <f>IFERROR(VLOOKUP(A416,'[6]CRB-ES'!$A$1:$V$382,19,FALSE),0)</f>
        <v>0</v>
      </c>
      <c r="K416" s="19">
        <f>IFERROR(VLOOKUP($A416,[7]Feuil4!$A$23:$L$137,10,FALSE),0)</f>
        <v>0</v>
      </c>
      <c r="L416" s="19">
        <f>IFERROR(VLOOKUP($A416,[7]Feuil4!$A$23:$L$137,9,FALSE),0)</f>
        <v>0</v>
      </c>
      <c r="M416" s="19">
        <f>IFERROR(VLOOKUP($A416,[7]Feuil4!$A$23:$L$137,4,FALSE),0)</f>
        <v>0</v>
      </c>
      <c r="N416" s="19">
        <f>IFERROR(VLOOKUP($A416,[7]Feuil4!$A$23:$L$81,3,FALSE),0)</f>
        <v>0</v>
      </c>
      <c r="O416" s="19">
        <f>IFERROR(VLOOKUP($A416,[7]Feuil4!$A$23:$L$137,2,FALSE),0)</f>
        <v>0</v>
      </c>
      <c r="P416" s="19">
        <f>IFERROR(VLOOKUP($A416,[7]Feuil4!$A$23:$L$81,7,FALSE),0)</f>
        <v>0</v>
      </c>
      <c r="Q416" s="19">
        <f>IFERROR(VLOOKUP($A416,[7]Feuil4!$A$23:$L$137,8,FALSE),0)</f>
        <v>0</v>
      </c>
      <c r="R416" s="19">
        <f>IFERROR(VLOOKUP($A416,[7]Feuil4!$A$23:$L$137,6,FALSE),0)</f>
        <v>0</v>
      </c>
      <c r="S416" s="19">
        <f>IFERROR(VLOOKUP($A416,[7]Feuil4!$A$23:$L$137,5,FALSE),0)</f>
        <v>0</v>
      </c>
      <c r="T416" s="19">
        <v>0</v>
      </c>
      <c r="U416" s="19">
        <f>IFERROR(VLOOKUP(B416,'[8]C1-2017'!$B$1:$Q$475,14,FALSE),0)</f>
        <v>0</v>
      </c>
      <c r="V416" s="19">
        <f>IFERROR(VLOOKUP(A416,'[9]TOTAL M10 par région'!$A$1:$J$375,8,FALSE),0)</f>
        <v>3956.68</v>
      </c>
      <c r="W416" s="19">
        <f>IFERROR(VLOOKUP(A416,'[10]TOTAL M11M12 par région'!$A$1:$J$479,10,FALSE),0)</f>
        <v>5624.2595950252908</v>
      </c>
      <c r="X416" s="19">
        <f>IFERROR(VLOOKUP(B416,[11]Feuil1!$A$1:$G$24,7,FALSE),0)</f>
        <v>0</v>
      </c>
      <c r="Y416" s="19"/>
      <c r="Z416" s="19">
        <f>IFERROR(VLOOKUP(A416,'[12]avec LE'!$A$1:$F$22,6,FALSE),0)</f>
        <v>0</v>
      </c>
      <c r="AA416" s="19">
        <f>IFERROR(VLOOKUP(B416,[13]total!$E$20:$F$40,2,FALSE),0)</f>
        <v>0</v>
      </c>
      <c r="AB416" s="19"/>
      <c r="AC416" s="24">
        <f t="shared" si="6"/>
        <v>9580.9395950252911</v>
      </c>
    </row>
    <row r="417" spans="1:29" hidden="1" x14ac:dyDescent="0.25">
      <c r="A417" s="27" t="s">
        <v>930</v>
      </c>
      <c r="B417" s="2" t="s">
        <v>931</v>
      </c>
      <c r="C417" s="2" t="s">
        <v>31</v>
      </c>
      <c r="D417" s="2" t="s">
        <v>1084</v>
      </c>
      <c r="E417" s="19">
        <f>IFERROR(VLOOKUP(A417,[1]Montants!$A$1:$W$248,21,FALSE),0)</f>
        <v>0</v>
      </c>
      <c r="F417" s="19">
        <f>IFERROR(VLOOKUP(A417,[2]Feuil1!$A$1:$I$47,8,FALSE),0)</f>
        <v>0</v>
      </c>
      <c r="G417" s="19">
        <f>IFERROR(VLOOKUP(A417,[3]Feuil1!$A$1:$G$47,6,FALSE),0)</f>
        <v>0</v>
      </c>
      <c r="H417" s="19">
        <f>IFERROR(VLOOKUP(B417,[4]Feuil6!$A$23:$B$73,2,FALSE),0)</f>
        <v>0</v>
      </c>
      <c r="I417" s="19">
        <f>IFERROR(VLOOKUP(A417,[5]Feuil1!$A$1:$F$9,5,FALSE),0)</f>
        <v>0</v>
      </c>
      <c r="J417" s="19">
        <f>IFERROR(VLOOKUP(A417,'[6]CRB-ES'!$A$1:$V$382,19,FALSE),0)</f>
        <v>0</v>
      </c>
      <c r="K417" s="19">
        <f>IFERROR(VLOOKUP($A417,[7]Feuil4!$A$23:$L$137,10,FALSE),0)</f>
        <v>0</v>
      </c>
      <c r="L417" s="19">
        <f>IFERROR(VLOOKUP($A417,[7]Feuil4!$A$23:$L$137,9,FALSE),0)</f>
        <v>0</v>
      </c>
      <c r="M417" s="19">
        <f>IFERROR(VLOOKUP($A417,[7]Feuil4!$A$23:$L$137,4,FALSE),0)</f>
        <v>0</v>
      </c>
      <c r="N417" s="19">
        <f>IFERROR(VLOOKUP($A417,[7]Feuil4!$A$23:$L$81,3,FALSE),0)</f>
        <v>0</v>
      </c>
      <c r="O417" s="19">
        <f>IFERROR(VLOOKUP($A417,[7]Feuil4!$A$23:$L$137,2,FALSE),0)</f>
        <v>0</v>
      </c>
      <c r="P417" s="19">
        <f>IFERROR(VLOOKUP($A417,[7]Feuil4!$A$23:$L$81,7,FALSE),0)</f>
        <v>0</v>
      </c>
      <c r="Q417" s="19">
        <f>IFERROR(VLOOKUP($A417,[7]Feuil4!$A$23:$L$137,8,FALSE),0)</f>
        <v>0</v>
      </c>
      <c r="R417" s="19">
        <f>IFERROR(VLOOKUP($A417,[7]Feuil4!$A$23:$L$137,6,FALSE),0)</f>
        <v>0</v>
      </c>
      <c r="S417" s="19">
        <f>IFERROR(VLOOKUP($A417,[7]Feuil4!$A$23:$L$137,5,FALSE),0)</f>
        <v>0</v>
      </c>
      <c r="T417" s="19">
        <v>0</v>
      </c>
      <c r="U417" s="19">
        <f>IFERROR(VLOOKUP(B417,'[8]C1-2017'!$B$1:$Q$475,14,FALSE),0)</f>
        <v>4979.1482531437141</v>
      </c>
      <c r="V417" s="19">
        <f>IFERROR(VLOOKUP(A417,'[9]TOTAL M10 par région'!$A$1:$J$375,8,FALSE),0)</f>
        <v>39165</v>
      </c>
      <c r="W417" s="19">
        <f>IFERROR(VLOOKUP(A417,'[10]TOTAL M11M12 par région'!$A$1:$J$479,10,FALSE),0)</f>
        <v>91217.213806235202</v>
      </c>
      <c r="X417" s="19">
        <f>IFERROR(VLOOKUP(B417,[11]Feuil1!$A$1:$G$24,7,FALSE),0)</f>
        <v>0</v>
      </c>
      <c r="Y417" s="19"/>
      <c r="Z417" s="19">
        <f>IFERROR(VLOOKUP(A417,'[12]avec LE'!$A$1:$F$22,6,FALSE),0)</f>
        <v>0</v>
      </c>
      <c r="AA417" s="19">
        <f>IFERROR(VLOOKUP(B417,[13]total!$E$20:$F$40,2,FALSE),0)</f>
        <v>0</v>
      </c>
      <c r="AB417" s="19"/>
      <c r="AC417" s="24">
        <f t="shared" si="6"/>
        <v>135361.36205937891</v>
      </c>
    </row>
    <row r="418" spans="1:29" hidden="1" x14ac:dyDescent="0.25">
      <c r="A418" s="27" t="s">
        <v>1114</v>
      </c>
      <c r="B418" s="2" t="s">
        <v>1155</v>
      </c>
      <c r="C418" s="2" t="s">
        <v>85</v>
      </c>
      <c r="D418" s="2" t="s">
        <v>1084</v>
      </c>
      <c r="E418" s="19">
        <f>IFERROR(VLOOKUP(A418,[1]Montants!$A$1:$W$248,21,FALSE),0)</f>
        <v>0</v>
      </c>
      <c r="F418" s="19">
        <f>IFERROR(VLOOKUP(A418,[2]Feuil1!$A$1:$I$47,8,FALSE),0)</f>
        <v>0</v>
      </c>
      <c r="G418" s="19">
        <f>IFERROR(VLOOKUP(A418,[3]Feuil1!$A$1:$G$47,6,FALSE),0)</f>
        <v>0</v>
      </c>
      <c r="H418" s="19">
        <f>IFERROR(VLOOKUP(B418,[4]Feuil6!$A$23:$B$73,2,FALSE),0)</f>
        <v>0</v>
      </c>
      <c r="I418" s="19">
        <f>IFERROR(VLOOKUP(A418,[5]Feuil1!$A$1:$F$9,5,FALSE),0)</f>
        <v>0</v>
      </c>
      <c r="J418" s="19">
        <f>IFERROR(VLOOKUP(A418,'[6]CRB-ES'!$A$1:$V$382,19,FALSE),0)</f>
        <v>0</v>
      </c>
      <c r="K418" s="19">
        <f>IFERROR(VLOOKUP($A418,[7]Feuil4!$A$23:$L$137,10,FALSE),0)</f>
        <v>0</v>
      </c>
      <c r="L418" s="19">
        <f>IFERROR(VLOOKUP($A418,[7]Feuil4!$A$23:$L$137,9,FALSE),0)</f>
        <v>0</v>
      </c>
      <c r="M418" s="19">
        <f>IFERROR(VLOOKUP($A418,[7]Feuil4!$A$23:$L$137,4,FALSE),0)</f>
        <v>0</v>
      </c>
      <c r="N418" s="19">
        <f>IFERROR(VLOOKUP($A418,[7]Feuil4!$A$23:$L$81,3,FALSE),0)</f>
        <v>0</v>
      </c>
      <c r="O418" s="19">
        <f>IFERROR(VLOOKUP($A418,[7]Feuil4!$A$23:$L$137,2,FALSE),0)</f>
        <v>0</v>
      </c>
      <c r="P418" s="19">
        <f>IFERROR(VLOOKUP($A418,[7]Feuil4!$A$23:$L$81,7,FALSE),0)</f>
        <v>0</v>
      </c>
      <c r="Q418" s="19">
        <f>IFERROR(VLOOKUP($A418,[7]Feuil4!$A$23:$L$137,8,FALSE),0)</f>
        <v>0</v>
      </c>
      <c r="R418" s="19">
        <f>IFERROR(VLOOKUP($A418,[7]Feuil4!$A$23:$L$137,6,FALSE),0)</f>
        <v>0</v>
      </c>
      <c r="S418" s="19">
        <f>IFERROR(VLOOKUP($A418,[7]Feuil4!$A$23:$L$137,5,FALSE),0)</f>
        <v>0</v>
      </c>
      <c r="T418" s="19">
        <v>0</v>
      </c>
      <c r="U418" s="19">
        <f>IFERROR(VLOOKUP(B418,'[8]C1-2017'!$B$1:$Q$475,14,FALSE),0)</f>
        <v>4161.375</v>
      </c>
      <c r="V418" s="19">
        <f>IFERROR(VLOOKUP(A418,'[9]TOTAL M10 par région'!$A$1:$J$375,8,FALSE),0)</f>
        <v>1995</v>
      </c>
      <c r="W418" s="19">
        <f>IFERROR(VLOOKUP(A418,'[10]TOTAL M11M12 par région'!$A$1:$J$479,10,FALSE),0)</f>
        <v>0</v>
      </c>
      <c r="X418" s="19">
        <f>IFERROR(VLOOKUP(B418,[11]Feuil1!$A$1:$G$24,7,FALSE),0)</f>
        <v>0</v>
      </c>
      <c r="Y418" s="19"/>
      <c r="Z418" s="19">
        <f>IFERROR(VLOOKUP(A418,'[12]avec LE'!$A$1:$F$22,6,FALSE),0)</f>
        <v>0</v>
      </c>
      <c r="AA418" s="19">
        <f>IFERROR(VLOOKUP(B418,[13]total!$E$20:$F$40,2,FALSE),0)</f>
        <v>0</v>
      </c>
      <c r="AB418" s="19"/>
      <c r="AC418" s="24">
        <f t="shared" si="6"/>
        <v>6156.375</v>
      </c>
    </row>
    <row r="419" spans="1:29" hidden="1" x14ac:dyDescent="0.25">
      <c r="A419" s="2" t="s">
        <v>121</v>
      </c>
      <c r="B419" s="2" t="s">
        <v>122</v>
      </c>
      <c r="C419" s="2" t="s">
        <v>31</v>
      </c>
      <c r="D419" s="2" t="s">
        <v>1084</v>
      </c>
      <c r="E419" s="19">
        <f>IFERROR(VLOOKUP(A419,[1]Montants!$A$1:$W$248,21,FALSE),0)</f>
        <v>0</v>
      </c>
      <c r="F419" s="19">
        <f>IFERROR(VLOOKUP(A419,[2]Feuil1!$A$1:$I$47,8,FALSE),0)</f>
        <v>0</v>
      </c>
      <c r="G419" s="19">
        <f>IFERROR(VLOOKUP(A419,[3]Feuil1!$A$1:$G$47,6,FALSE),0)</f>
        <v>0</v>
      </c>
      <c r="H419" s="19">
        <f>IFERROR(VLOOKUP(B419,[4]Feuil6!$A$23:$B$73,2,FALSE),0)</f>
        <v>0</v>
      </c>
      <c r="I419" s="19">
        <f>IFERROR(VLOOKUP(A419,[5]Feuil1!$A$1:$F$9,5,FALSE),0)</f>
        <v>0</v>
      </c>
      <c r="J419" s="19">
        <f>IFERROR(VLOOKUP(A419,'[6]CRB-ES'!$A$1:$V$382,19,FALSE),0)</f>
        <v>0</v>
      </c>
      <c r="K419" s="19">
        <f>IFERROR(VLOOKUP($A419,[7]Feuil4!$A$23:$L$137,10,FALSE),0)</f>
        <v>0</v>
      </c>
      <c r="L419" s="19">
        <f>IFERROR(VLOOKUP($A419,[7]Feuil4!$A$23:$L$137,9,FALSE),0)</f>
        <v>0</v>
      </c>
      <c r="M419" s="19">
        <f>IFERROR(VLOOKUP($A419,[7]Feuil4!$A$23:$L$137,4,FALSE),0)</f>
        <v>0</v>
      </c>
      <c r="N419" s="19">
        <f>IFERROR(VLOOKUP($A419,[7]Feuil4!$A$23:$L$81,3,FALSE),0)</f>
        <v>0</v>
      </c>
      <c r="O419" s="19">
        <f>IFERROR(VLOOKUP($A419,[7]Feuil4!$A$23:$L$137,2,FALSE),0)</f>
        <v>0</v>
      </c>
      <c r="P419" s="19">
        <f>IFERROR(VLOOKUP($A419,[7]Feuil4!$A$23:$L$81,7,FALSE),0)</f>
        <v>0</v>
      </c>
      <c r="Q419" s="19">
        <f>IFERROR(VLOOKUP($A419,[7]Feuil4!$A$23:$L$137,8,FALSE),0)</f>
        <v>0</v>
      </c>
      <c r="R419" s="19">
        <f>IFERROR(VLOOKUP($A419,[7]Feuil4!$A$23:$L$137,6,FALSE),0)</f>
        <v>0</v>
      </c>
      <c r="S419" s="19">
        <f>IFERROR(VLOOKUP($A419,[7]Feuil4!$A$23:$L$137,5,FALSE),0)</f>
        <v>0</v>
      </c>
      <c r="T419" s="19">
        <v>0</v>
      </c>
      <c r="U419" s="19">
        <f>IFERROR(VLOOKUP(B419,'[8]C1-2017'!$B$1:$Q$475,14,FALSE),0)</f>
        <v>0</v>
      </c>
      <c r="V419" s="19">
        <f>IFERROR(VLOOKUP(A419,'[9]TOTAL M10 par région'!$A$1:$J$375,8,FALSE),0)</f>
        <v>0</v>
      </c>
      <c r="W419" s="19">
        <f>IFERROR(VLOOKUP(A419,'[10]TOTAL M11M12 par région'!$A$1:$J$479,10,FALSE),0)</f>
        <v>546.3238348668724</v>
      </c>
      <c r="X419" s="19">
        <f>IFERROR(VLOOKUP(B419,[11]Feuil1!$A$1:$G$24,7,FALSE),0)</f>
        <v>0</v>
      </c>
      <c r="Y419" s="19"/>
      <c r="Z419" s="19">
        <f>IFERROR(VLOOKUP(A419,'[12]avec LE'!$A$1:$F$22,6,FALSE),0)</f>
        <v>0</v>
      </c>
      <c r="AA419" s="19">
        <f>IFERROR(VLOOKUP(B419,[13]total!$E$20:$F$40,2,FALSE),0)</f>
        <v>0</v>
      </c>
      <c r="AB419" s="19"/>
      <c r="AC419" s="24">
        <f t="shared" si="6"/>
        <v>546.3238348668724</v>
      </c>
    </row>
    <row r="420" spans="1:29" hidden="1" x14ac:dyDescent="0.25">
      <c r="A420" s="27" t="s">
        <v>1090</v>
      </c>
      <c r="B420" s="2" t="s">
        <v>170</v>
      </c>
      <c r="C420" s="2" t="s">
        <v>31</v>
      </c>
      <c r="D420" s="2" t="s">
        <v>1084</v>
      </c>
      <c r="E420" s="19">
        <f>IFERROR(VLOOKUP(A420,[1]Montants!$A$1:$W$248,21,FALSE),0)</f>
        <v>800477.41499238973</v>
      </c>
      <c r="F420" s="19">
        <f>IFERROR(VLOOKUP(A420,[2]Feuil1!$A$1:$I$47,8,FALSE),0)</f>
        <v>0</v>
      </c>
      <c r="G420" s="19">
        <f>IFERROR(VLOOKUP(A420,[3]Feuil1!$A$1:$G$47,6,FALSE),0)</f>
        <v>0</v>
      </c>
      <c r="H420" s="19">
        <f>IFERROR(VLOOKUP(B420,[4]Feuil6!$A$23:$B$73,2,FALSE),0)</f>
        <v>0</v>
      </c>
      <c r="I420" s="19">
        <f>IFERROR(VLOOKUP(A420,[5]Feuil1!$A$1:$F$9,5,FALSE),0)</f>
        <v>0</v>
      </c>
      <c r="J420" s="19">
        <f>IFERROR(VLOOKUP(A420,'[6]CRB-ES'!$A$1:$V$382,19,FALSE),0)</f>
        <v>0</v>
      </c>
      <c r="K420" s="19">
        <f>IFERROR(VLOOKUP($A420,[7]Feuil4!$A$23:$L$137,10,FALSE),0)</f>
        <v>0</v>
      </c>
      <c r="L420" s="19">
        <f>IFERROR(VLOOKUP($A420,[7]Feuil4!$A$23:$L$137,9,FALSE),0)</f>
        <v>0</v>
      </c>
      <c r="M420" s="19">
        <f>IFERROR(VLOOKUP($A420,[7]Feuil4!$A$23:$L$137,4,FALSE),0)</f>
        <v>0</v>
      </c>
      <c r="N420" s="19">
        <f>IFERROR(VLOOKUP($A420,[7]Feuil4!$A$23:$L$81,3,FALSE),0)</f>
        <v>0</v>
      </c>
      <c r="O420" s="19">
        <f>IFERROR(VLOOKUP($A420,[7]Feuil4!$A$23:$L$137,2,FALSE),0)</f>
        <v>0</v>
      </c>
      <c r="P420" s="19">
        <f>IFERROR(VLOOKUP($A420,[7]Feuil4!$A$23:$L$81,7,FALSE),0)</f>
        <v>0</v>
      </c>
      <c r="Q420" s="19">
        <f>IFERROR(VLOOKUP($A420,[7]Feuil4!$A$23:$L$137,8,FALSE),0)</f>
        <v>0</v>
      </c>
      <c r="R420" s="19">
        <f>IFERROR(VLOOKUP($A420,[7]Feuil4!$A$23:$L$137,6,FALSE),0)</f>
        <v>0</v>
      </c>
      <c r="S420" s="19">
        <f>IFERROR(VLOOKUP($A420,[7]Feuil4!$A$23:$L$137,5,FALSE),0)</f>
        <v>0</v>
      </c>
      <c r="T420" s="19">
        <v>0</v>
      </c>
      <c r="U420" s="19">
        <f>IFERROR(VLOOKUP(B420,'[8]C1-2017'!$B$1:$Q$475,14,FALSE),0)</f>
        <v>25314.132992665815</v>
      </c>
      <c r="V420" s="19">
        <f>IFERROR(VLOOKUP(A420,'[9]TOTAL M10 par région'!$A$1:$J$375,8,FALSE),0)</f>
        <v>173394.63999999966</v>
      </c>
      <c r="W420" s="19">
        <f>IFERROR(VLOOKUP(A420,'[10]TOTAL M11M12 par région'!$A$1:$J$479,10,FALSE),0)</f>
        <v>328986.57803742058</v>
      </c>
      <c r="X420" s="19">
        <f>IFERROR(VLOOKUP(B420,[11]Feuil1!$A$1:$G$24,7,FALSE),0)</f>
        <v>0</v>
      </c>
      <c r="Y420" s="19"/>
      <c r="Z420" s="19">
        <f>IFERROR(VLOOKUP(A420,'[12]avec LE'!$A$1:$F$22,6,FALSE),0)</f>
        <v>0</v>
      </c>
      <c r="AA420" s="19">
        <f>IFERROR(VLOOKUP(B420,[13]total!$E$20:$F$40,2,FALSE),0)</f>
        <v>0</v>
      </c>
      <c r="AB420" s="19"/>
      <c r="AC420" s="24">
        <f t="shared" si="6"/>
        <v>1328172.7660224759</v>
      </c>
    </row>
    <row r="421" spans="1:29" hidden="1" x14ac:dyDescent="0.25">
      <c r="A421" s="27" t="s">
        <v>932</v>
      </c>
      <c r="B421" s="2" t="s">
        <v>933</v>
      </c>
      <c r="C421" s="2" t="s">
        <v>31</v>
      </c>
      <c r="D421" s="2" t="s">
        <v>1084</v>
      </c>
      <c r="E421" s="19">
        <f>IFERROR(VLOOKUP(A421,[1]Montants!$A$1:$W$248,21,FALSE),0)</f>
        <v>0</v>
      </c>
      <c r="F421" s="19">
        <f>IFERROR(VLOOKUP(A421,[2]Feuil1!$A$1:$I$47,8,FALSE),0)</f>
        <v>0</v>
      </c>
      <c r="G421" s="19">
        <f>IFERROR(VLOOKUP(A421,[3]Feuil1!$A$1:$G$47,6,FALSE),0)</f>
        <v>0</v>
      </c>
      <c r="H421" s="19">
        <f>IFERROR(VLOOKUP(B421,[4]Feuil6!$A$23:$B$73,2,FALSE),0)</f>
        <v>0</v>
      </c>
      <c r="I421" s="19">
        <f>IFERROR(VLOOKUP(A421,[5]Feuil1!$A$1:$F$9,5,FALSE),0)</f>
        <v>0</v>
      </c>
      <c r="J421" s="19">
        <f>IFERROR(VLOOKUP(A421,'[6]CRB-ES'!$A$1:$V$382,19,FALSE),0)</f>
        <v>0</v>
      </c>
      <c r="K421" s="19">
        <f>IFERROR(VLOOKUP($A421,[7]Feuil4!$A$23:$L$137,10,FALSE),0)</f>
        <v>0</v>
      </c>
      <c r="L421" s="19">
        <f>IFERROR(VLOOKUP($A421,[7]Feuil4!$A$23:$L$137,9,FALSE),0)</f>
        <v>0</v>
      </c>
      <c r="M421" s="19">
        <f>IFERROR(VLOOKUP($A421,[7]Feuil4!$A$23:$L$137,4,FALSE),0)</f>
        <v>0</v>
      </c>
      <c r="N421" s="19">
        <f>IFERROR(VLOOKUP($A421,[7]Feuil4!$A$23:$L$81,3,FALSE),0)</f>
        <v>0</v>
      </c>
      <c r="O421" s="19">
        <f>IFERROR(VLOOKUP($A421,[7]Feuil4!$A$23:$L$137,2,FALSE),0)</f>
        <v>0</v>
      </c>
      <c r="P421" s="19">
        <f>IFERROR(VLOOKUP($A421,[7]Feuil4!$A$23:$L$81,7,FALSE),0)</f>
        <v>0</v>
      </c>
      <c r="Q421" s="19">
        <f>IFERROR(VLOOKUP($A421,[7]Feuil4!$A$23:$L$137,8,FALSE),0)</f>
        <v>0</v>
      </c>
      <c r="R421" s="19">
        <f>IFERROR(VLOOKUP($A421,[7]Feuil4!$A$23:$L$137,6,FALSE),0)</f>
        <v>0</v>
      </c>
      <c r="S421" s="19">
        <f>IFERROR(VLOOKUP($A421,[7]Feuil4!$A$23:$L$137,5,FALSE),0)</f>
        <v>0</v>
      </c>
      <c r="T421" s="19">
        <v>0</v>
      </c>
      <c r="U421" s="19">
        <f>IFERROR(VLOOKUP(B421,'[8]C1-2017'!$B$1:$Q$475,14,FALSE),0)</f>
        <v>0</v>
      </c>
      <c r="V421" s="19">
        <f>IFERROR(VLOOKUP(A421,'[9]TOTAL M10 par région'!$A$1:$J$375,8,FALSE),0)</f>
        <v>0</v>
      </c>
      <c r="W421" s="19">
        <f>IFERROR(VLOOKUP(A421,'[10]TOTAL M11M12 par région'!$A$1:$J$479,10,FALSE),0)</f>
        <v>5462.5894643882411</v>
      </c>
      <c r="X421" s="19">
        <f>IFERROR(VLOOKUP(B421,[11]Feuil1!$A$1:$G$24,7,FALSE),0)</f>
        <v>0</v>
      </c>
      <c r="Y421" s="19"/>
      <c r="Z421" s="19">
        <f>IFERROR(VLOOKUP(A421,'[12]avec LE'!$A$1:$F$22,6,FALSE),0)</f>
        <v>0</v>
      </c>
      <c r="AA421" s="19">
        <f>IFERROR(VLOOKUP(B421,[13]total!$E$20:$F$40,2,FALSE),0)</f>
        <v>0</v>
      </c>
      <c r="AB421" s="19"/>
      <c r="AC421" s="24">
        <f t="shared" si="6"/>
        <v>5462.5894643882411</v>
      </c>
    </row>
    <row r="422" spans="1:29" hidden="1" x14ac:dyDescent="0.25">
      <c r="A422" s="2" t="s">
        <v>139</v>
      </c>
      <c r="B422" s="2" t="s">
        <v>140</v>
      </c>
      <c r="C422" s="2" t="s">
        <v>31</v>
      </c>
      <c r="D422" s="2" t="s">
        <v>1084</v>
      </c>
      <c r="E422" s="19">
        <f>IFERROR(VLOOKUP(A422,[1]Montants!$A$1:$W$248,21,FALSE),0)</f>
        <v>0</v>
      </c>
      <c r="F422" s="19">
        <f>IFERROR(VLOOKUP(A422,[2]Feuil1!$A$1:$I$47,8,FALSE),0)</f>
        <v>0</v>
      </c>
      <c r="G422" s="19">
        <f>IFERROR(VLOOKUP(A422,[3]Feuil1!$A$1:$G$47,6,FALSE),0)</f>
        <v>0</v>
      </c>
      <c r="H422" s="19">
        <f>IFERROR(VLOOKUP(B422,[4]Feuil6!$A$23:$B$73,2,FALSE),0)</f>
        <v>0</v>
      </c>
      <c r="I422" s="19">
        <f>IFERROR(VLOOKUP(A422,[5]Feuil1!$A$1:$F$9,5,FALSE),0)</f>
        <v>0</v>
      </c>
      <c r="J422" s="19">
        <f>IFERROR(VLOOKUP(A422,'[6]CRB-ES'!$A$1:$V$382,19,FALSE),0)</f>
        <v>0</v>
      </c>
      <c r="K422" s="19">
        <f>IFERROR(VLOOKUP($A422,[7]Feuil4!$A$23:$L$137,10,FALSE),0)</f>
        <v>0</v>
      </c>
      <c r="L422" s="19">
        <f>IFERROR(VLOOKUP($A422,[7]Feuil4!$A$23:$L$137,9,FALSE),0)</f>
        <v>0</v>
      </c>
      <c r="M422" s="19">
        <f>IFERROR(VLOOKUP($A422,[7]Feuil4!$A$23:$L$137,4,FALSE),0)</f>
        <v>0</v>
      </c>
      <c r="N422" s="19">
        <f>IFERROR(VLOOKUP($A422,[7]Feuil4!$A$23:$L$81,3,FALSE),0)</f>
        <v>0</v>
      </c>
      <c r="O422" s="19">
        <f>IFERROR(VLOOKUP($A422,[7]Feuil4!$A$23:$L$137,2,FALSE),0)</f>
        <v>0</v>
      </c>
      <c r="P422" s="19">
        <f>IFERROR(VLOOKUP($A422,[7]Feuil4!$A$23:$L$81,7,FALSE),0)</f>
        <v>0</v>
      </c>
      <c r="Q422" s="19">
        <f>IFERROR(VLOOKUP($A422,[7]Feuil4!$A$23:$L$137,8,FALSE),0)</f>
        <v>0</v>
      </c>
      <c r="R422" s="19">
        <f>IFERROR(VLOOKUP($A422,[7]Feuil4!$A$23:$L$137,6,FALSE),0)</f>
        <v>0</v>
      </c>
      <c r="S422" s="19">
        <f>IFERROR(VLOOKUP($A422,[7]Feuil4!$A$23:$L$137,5,FALSE),0)</f>
        <v>0</v>
      </c>
      <c r="T422" s="19">
        <v>0</v>
      </c>
      <c r="U422" s="19">
        <f>IFERROR(VLOOKUP(B422,'[8]C1-2017'!$B$1:$Q$475,14,FALSE),0)</f>
        <v>0</v>
      </c>
      <c r="V422" s="19">
        <f>IFERROR(VLOOKUP(A422,'[9]TOTAL M10 par région'!$A$1:$J$375,8,FALSE),0)</f>
        <v>69111.920000000027</v>
      </c>
      <c r="W422" s="19">
        <f>IFERROR(VLOOKUP(A422,'[10]TOTAL M11M12 par région'!$A$1:$J$479,10,FALSE),0)</f>
        <v>121124.37681155042</v>
      </c>
      <c r="X422" s="19">
        <f>IFERROR(VLOOKUP(B422,[11]Feuil1!$A$1:$G$24,7,FALSE),0)</f>
        <v>0</v>
      </c>
      <c r="Y422" s="19"/>
      <c r="Z422" s="19">
        <f>IFERROR(VLOOKUP(A422,'[12]avec LE'!$A$1:$F$22,6,FALSE),0)</f>
        <v>0</v>
      </c>
      <c r="AA422" s="19">
        <f>IFERROR(VLOOKUP(B422,[13]total!$E$20:$F$40,2,FALSE),0)</f>
        <v>0</v>
      </c>
      <c r="AB422" s="19"/>
      <c r="AC422" s="24">
        <f t="shared" si="6"/>
        <v>190236.29681155045</v>
      </c>
    </row>
    <row r="423" spans="1:29" hidden="1" x14ac:dyDescent="0.25">
      <c r="A423" s="2" t="s">
        <v>137</v>
      </c>
      <c r="B423" s="2" t="s">
        <v>138</v>
      </c>
      <c r="C423" s="2" t="s">
        <v>31</v>
      </c>
      <c r="D423" s="2" t="s">
        <v>1084</v>
      </c>
      <c r="E423" s="19">
        <f>IFERROR(VLOOKUP(A423,[1]Montants!$A$1:$W$248,21,FALSE),0)</f>
        <v>0</v>
      </c>
      <c r="F423" s="19">
        <f>IFERROR(VLOOKUP(A423,[2]Feuil1!$A$1:$I$47,8,FALSE),0)</f>
        <v>0</v>
      </c>
      <c r="G423" s="19">
        <f>IFERROR(VLOOKUP(A423,[3]Feuil1!$A$1:$G$47,6,FALSE),0)</f>
        <v>0</v>
      </c>
      <c r="H423" s="19">
        <f>IFERROR(VLOOKUP(B423,[4]Feuil6!$A$23:$B$73,2,FALSE),0)</f>
        <v>0</v>
      </c>
      <c r="I423" s="19">
        <f>IFERROR(VLOOKUP(A423,[5]Feuil1!$A$1:$F$9,5,FALSE),0)</f>
        <v>0</v>
      </c>
      <c r="J423" s="19">
        <f>IFERROR(VLOOKUP(A423,'[6]CRB-ES'!$A$1:$V$382,19,FALSE),0)</f>
        <v>0</v>
      </c>
      <c r="K423" s="19">
        <f>IFERROR(VLOOKUP($A423,[7]Feuil4!$A$23:$L$137,10,FALSE),0)</f>
        <v>0</v>
      </c>
      <c r="L423" s="19">
        <f>IFERROR(VLOOKUP($A423,[7]Feuil4!$A$23:$L$137,9,FALSE),0)</f>
        <v>0</v>
      </c>
      <c r="M423" s="19">
        <f>IFERROR(VLOOKUP($A423,[7]Feuil4!$A$23:$L$137,4,FALSE),0)</f>
        <v>0</v>
      </c>
      <c r="N423" s="19">
        <f>IFERROR(VLOOKUP($A423,[7]Feuil4!$A$23:$L$81,3,FALSE),0)</f>
        <v>0</v>
      </c>
      <c r="O423" s="19">
        <f>IFERROR(VLOOKUP($A423,[7]Feuil4!$A$23:$L$137,2,FALSE),0)</f>
        <v>0</v>
      </c>
      <c r="P423" s="19">
        <f>IFERROR(VLOOKUP($A423,[7]Feuil4!$A$23:$L$81,7,FALSE),0)</f>
        <v>0</v>
      </c>
      <c r="Q423" s="19">
        <f>IFERROR(VLOOKUP($A423,[7]Feuil4!$A$23:$L$137,8,FALSE),0)</f>
        <v>0</v>
      </c>
      <c r="R423" s="19">
        <f>IFERROR(VLOOKUP($A423,[7]Feuil4!$A$23:$L$137,6,FALSE),0)</f>
        <v>0</v>
      </c>
      <c r="S423" s="19">
        <f>IFERROR(VLOOKUP($A423,[7]Feuil4!$A$23:$L$137,5,FALSE),0)</f>
        <v>0</v>
      </c>
      <c r="T423" s="19">
        <v>0</v>
      </c>
      <c r="U423" s="19">
        <f>IFERROR(VLOOKUP(B423,'[8]C1-2017'!$B$1:$Q$475,14,FALSE),0)</f>
        <v>0</v>
      </c>
      <c r="V423" s="19">
        <f>IFERROR(VLOOKUP(A423,'[9]TOTAL M10 par région'!$A$1:$J$375,8,FALSE),0)</f>
        <v>27352.661999999982</v>
      </c>
      <c r="W423" s="19">
        <f>IFERROR(VLOOKUP(A423,'[10]TOTAL M11M12 par région'!$A$1:$J$479,10,FALSE),0)</f>
        <v>39900.726937607571</v>
      </c>
      <c r="X423" s="19">
        <f>IFERROR(VLOOKUP(B423,[11]Feuil1!$A$1:$G$24,7,FALSE),0)</f>
        <v>0</v>
      </c>
      <c r="Y423" s="19"/>
      <c r="Z423" s="19">
        <f>IFERROR(VLOOKUP(A423,'[12]avec LE'!$A$1:$F$22,6,FALSE),0)</f>
        <v>0</v>
      </c>
      <c r="AA423" s="19">
        <f>IFERROR(VLOOKUP(B423,[13]total!$E$20:$F$40,2,FALSE),0)</f>
        <v>0</v>
      </c>
      <c r="AB423" s="19"/>
      <c r="AC423" s="24">
        <f t="shared" si="6"/>
        <v>67253.388937607553</v>
      </c>
    </row>
    <row r="424" spans="1:29" hidden="1" x14ac:dyDescent="0.25">
      <c r="A424" s="2" t="s">
        <v>135</v>
      </c>
      <c r="B424" s="2" t="s">
        <v>136</v>
      </c>
      <c r="C424" s="2" t="s">
        <v>31</v>
      </c>
      <c r="D424" s="2" t="s">
        <v>1084</v>
      </c>
      <c r="E424" s="19">
        <f>IFERROR(VLOOKUP(A424,[1]Montants!$A$1:$W$248,21,FALSE),0)</f>
        <v>0</v>
      </c>
      <c r="F424" s="19">
        <f>IFERROR(VLOOKUP(A424,[2]Feuil1!$A$1:$I$47,8,FALSE),0)</f>
        <v>0</v>
      </c>
      <c r="G424" s="19">
        <f>IFERROR(VLOOKUP(A424,[3]Feuil1!$A$1:$G$47,6,FALSE),0)</f>
        <v>0</v>
      </c>
      <c r="H424" s="19">
        <f>IFERROR(VLOOKUP(B424,[4]Feuil6!$A$23:$B$73,2,FALSE),0)</f>
        <v>0</v>
      </c>
      <c r="I424" s="19">
        <f>IFERROR(VLOOKUP(A424,[5]Feuil1!$A$1:$F$9,5,FALSE),0)</f>
        <v>0</v>
      </c>
      <c r="J424" s="19">
        <f>IFERROR(VLOOKUP(A424,'[6]CRB-ES'!$A$1:$V$382,19,FALSE),0)</f>
        <v>0</v>
      </c>
      <c r="K424" s="19">
        <f>IFERROR(VLOOKUP($A424,[7]Feuil4!$A$23:$L$137,10,FALSE),0)</f>
        <v>0</v>
      </c>
      <c r="L424" s="19">
        <f>IFERROR(VLOOKUP($A424,[7]Feuil4!$A$23:$L$137,9,FALSE),0)</f>
        <v>0</v>
      </c>
      <c r="M424" s="19">
        <f>IFERROR(VLOOKUP($A424,[7]Feuil4!$A$23:$L$137,4,FALSE),0)</f>
        <v>0</v>
      </c>
      <c r="N424" s="19">
        <f>IFERROR(VLOOKUP($A424,[7]Feuil4!$A$23:$L$81,3,FALSE),0)</f>
        <v>0</v>
      </c>
      <c r="O424" s="19">
        <f>IFERROR(VLOOKUP($A424,[7]Feuil4!$A$23:$L$137,2,FALSE),0)</f>
        <v>0</v>
      </c>
      <c r="P424" s="19">
        <f>IFERROR(VLOOKUP($A424,[7]Feuil4!$A$23:$L$81,7,FALSE),0)</f>
        <v>0</v>
      </c>
      <c r="Q424" s="19">
        <f>IFERROR(VLOOKUP($A424,[7]Feuil4!$A$23:$L$137,8,FALSE),0)</f>
        <v>0</v>
      </c>
      <c r="R424" s="19">
        <f>IFERROR(VLOOKUP($A424,[7]Feuil4!$A$23:$L$137,6,FALSE),0)</f>
        <v>0</v>
      </c>
      <c r="S424" s="19">
        <f>IFERROR(VLOOKUP($A424,[7]Feuil4!$A$23:$L$137,5,FALSE),0)</f>
        <v>0</v>
      </c>
      <c r="T424" s="19">
        <v>0</v>
      </c>
      <c r="U424" s="19">
        <f>IFERROR(VLOOKUP(B424,'[8]C1-2017'!$B$1:$Q$475,14,FALSE),0)</f>
        <v>8495.6062630597917</v>
      </c>
      <c r="V424" s="19">
        <f>IFERROR(VLOOKUP(A424,'[9]TOTAL M10 par région'!$A$1:$J$375,8,FALSE),0)</f>
        <v>18477.600000000006</v>
      </c>
      <c r="W424" s="19">
        <f>IFERROR(VLOOKUP(A424,'[10]TOTAL M11M12 par région'!$A$1:$J$479,10,FALSE),0)</f>
        <v>30638.030345757852</v>
      </c>
      <c r="X424" s="19">
        <f>IFERROR(VLOOKUP(B424,[11]Feuil1!$A$1:$G$24,7,FALSE),0)</f>
        <v>0</v>
      </c>
      <c r="Y424" s="19"/>
      <c r="Z424" s="19">
        <f>IFERROR(VLOOKUP(A424,'[12]avec LE'!$A$1:$F$22,6,FALSE),0)</f>
        <v>0</v>
      </c>
      <c r="AA424" s="19">
        <f>IFERROR(VLOOKUP(B424,[13]total!$E$20:$F$40,2,FALSE),0)</f>
        <v>0</v>
      </c>
      <c r="AB424" s="19"/>
      <c r="AC424" s="24">
        <f t="shared" si="6"/>
        <v>57611.23660881765</v>
      </c>
    </row>
    <row r="425" spans="1:29" hidden="1" x14ac:dyDescent="0.25">
      <c r="A425" s="2">
        <v>170780613</v>
      </c>
      <c r="B425" t="s">
        <v>1218</v>
      </c>
      <c r="C425" s="2" t="s">
        <v>85</v>
      </c>
      <c r="D425" s="2" t="s">
        <v>1084</v>
      </c>
      <c r="E425" s="19">
        <f>IFERROR(VLOOKUP(A425,[1]Montants!$A$1:$W$248,21,FALSE),0)</f>
        <v>0</v>
      </c>
      <c r="F425" s="19">
        <f>IFERROR(VLOOKUP(A425,[2]Feuil1!$A$1:$I$47,8,FALSE),0)</f>
        <v>0</v>
      </c>
      <c r="G425" s="19">
        <f>IFERROR(VLOOKUP(A425,[3]Feuil1!$A$1:$G$47,6,FALSE),0)</f>
        <v>0</v>
      </c>
      <c r="H425" s="19">
        <f>IFERROR(VLOOKUP(B425,[4]Feuil6!$A$23:$B$73,2,FALSE),0)</f>
        <v>0</v>
      </c>
      <c r="I425" s="19">
        <f>IFERROR(VLOOKUP(A425,[5]Feuil1!$A$1:$F$9,5,FALSE),0)</f>
        <v>0</v>
      </c>
      <c r="J425" s="19">
        <f>IFERROR(VLOOKUP(A425,'[6]CRB-ES'!$A$1:$V$382,19,FALSE),0)</f>
        <v>0</v>
      </c>
      <c r="K425" s="19">
        <f>IFERROR(VLOOKUP($A425,[7]Feuil4!$A$23:$L$137,10,FALSE),0)</f>
        <v>0</v>
      </c>
      <c r="L425" s="19">
        <f>IFERROR(VLOOKUP($A425,[7]Feuil4!$A$23:$L$137,9,FALSE),0)</f>
        <v>0</v>
      </c>
      <c r="M425" s="19">
        <f>IFERROR(VLOOKUP($A425,[7]Feuil4!$A$23:$L$137,4,FALSE),0)</f>
        <v>0</v>
      </c>
      <c r="N425" s="19">
        <f>IFERROR(VLOOKUP($A425,[7]Feuil4!$A$23:$L$81,3,FALSE),0)</f>
        <v>0</v>
      </c>
      <c r="O425" s="19">
        <f>IFERROR(VLOOKUP($A425,[7]Feuil4!$A$23:$L$137,2,FALSE),0)</f>
        <v>0</v>
      </c>
      <c r="P425" s="19">
        <f>IFERROR(VLOOKUP($A425,[7]Feuil4!$A$23:$L$81,7,FALSE),0)</f>
        <v>0</v>
      </c>
      <c r="Q425" s="19">
        <f>IFERROR(VLOOKUP($A425,[7]Feuil4!$A$23:$L$137,8,FALSE),0)</f>
        <v>0</v>
      </c>
      <c r="R425" s="19">
        <f>IFERROR(VLOOKUP($A425,[7]Feuil4!$A$23:$L$137,6,FALSE),0)</f>
        <v>0</v>
      </c>
      <c r="S425" s="19">
        <f>IFERROR(VLOOKUP($A425,[7]Feuil4!$A$23:$L$137,5,FALSE),0)</f>
        <v>0</v>
      </c>
      <c r="T425" s="19">
        <v>0</v>
      </c>
      <c r="U425" s="19">
        <f>IFERROR(VLOOKUP(B425,'[8]C1-2017'!$B$1:$Q$475,14,FALSE),0)</f>
        <v>6473.25</v>
      </c>
      <c r="V425" s="19">
        <f>IFERROR(VLOOKUP(A425,'[9]TOTAL M10 par région'!$A$1:$J$375,8,FALSE),0)</f>
        <v>0</v>
      </c>
      <c r="W425" s="19">
        <f>IFERROR(VLOOKUP(A425,'[10]TOTAL M11M12 par région'!$A$1:$J$479,10,FALSE),0)</f>
        <v>0</v>
      </c>
      <c r="X425" s="19">
        <f>IFERROR(VLOOKUP(B425,[11]Feuil1!$A$1:$G$24,7,FALSE),0)</f>
        <v>0</v>
      </c>
      <c r="Y425" s="19"/>
      <c r="Z425" s="19">
        <f>IFERROR(VLOOKUP(A425,'[12]avec LE'!$A$1:$F$22,6,FALSE),0)</f>
        <v>0</v>
      </c>
      <c r="AA425" s="19">
        <f>IFERROR(VLOOKUP(B425,[13]total!$E$20:$F$40,2,FALSE),0)</f>
        <v>0</v>
      </c>
      <c r="AB425" s="19"/>
      <c r="AC425" s="24">
        <f t="shared" si="6"/>
        <v>6473.25</v>
      </c>
    </row>
    <row r="426" spans="1:29" hidden="1" x14ac:dyDescent="0.25">
      <c r="A426" s="2" t="s">
        <v>143</v>
      </c>
      <c r="B426" s="2" t="s">
        <v>144</v>
      </c>
      <c r="C426" s="2" t="s">
        <v>31</v>
      </c>
      <c r="D426" s="2" t="s">
        <v>1084</v>
      </c>
      <c r="E426" s="19">
        <f>IFERROR(VLOOKUP(A426,[1]Montants!$A$1:$W$248,21,FALSE),0)</f>
        <v>0</v>
      </c>
      <c r="F426" s="19">
        <f>IFERROR(VLOOKUP(A426,[2]Feuil1!$A$1:$I$47,8,FALSE),0)</f>
        <v>0</v>
      </c>
      <c r="G426" s="19">
        <f>IFERROR(VLOOKUP(A426,[3]Feuil1!$A$1:$G$47,6,FALSE),0)</f>
        <v>0</v>
      </c>
      <c r="H426" s="19">
        <f>IFERROR(VLOOKUP(B426,[4]Feuil6!$A$23:$B$73,2,FALSE),0)</f>
        <v>0</v>
      </c>
      <c r="I426" s="19">
        <f>IFERROR(VLOOKUP(A426,[5]Feuil1!$A$1:$F$9,5,FALSE),0)</f>
        <v>0</v>
      </c>
      <c r="J426" s="19">
        <f>IFERROR(VLOOKUP(A426,'[6]CRB-ES'!$A$1:$V$382,19,FALSE),0)</f>
        <v>0</v>
      </c>
      <c r="K426" s="19">
        <f>IFERROR(VLOOKUP($A426,[7]Feuil4!$A$23:$L$137,10,FALSE),0)</f>
        <v>0</v>
      </c>
      <c r="L426" s="19">
        <f>IFERROR(VLOOKUP($A426,[7]Feuil4!$A$23:$L$137,9,FALSE),0)</f>
        <v>0</v>
      </c>
      <c r="M426" s="19">
        <f>IFERROR(VLOOKUP($A426,[7]Feuil4!$A$23:$L$137,4,FALSE),0)</f>
        <v>0</v>
      </c>
      <c r="N426" s="19">
        <f>IFERROR(VLOOKUP($A426,[7]Feuil4!$A$23:$L$81,3,FALSE),0)</f>
        <v>0</v>
      </c>
      <c r="O426" s="19">
        <f>IFERROR(VLOOKUP($A426,[7]Feuil4!$A$23:$L$137,2,FALSE),0)</f>
        <v>0</v>
      </c>
      <c r="P426" s="19">
        <f>IFERROR(VLOOKUP($A426,[7]Feuil4!$A$23:$L$81,7,FALSE),0)</f>
        <v>0</v>
      </c>
      <c r="Q426" s="19">
        <f>IFERROR(VLOOKUP($A426,[7]Feuil4!$A$23:$L$137,8,FALSE),0)</f>
        <v>0</v>
      </c>
      <c r="R426" s="19">
        <f>IFERROR(VLOOKUP($A426,[7]Feuil4!$A$23:$L$137,6,FALSE),0)</f>
        <v>0</v>
      </c>
      <c r="S426" s="19">
        <f>IFERROR(VLOOKUP($A426,[7]Feuil4!$A$23:$L$137,5,FALSE),0)</f>
        <v>0</v>
      </c>
      <c r="T426" s="19">
        <v>0</v>
      </c>
      <c r="U426" s="19">
        <f>IFERROR(VLOOKUP(B426,'[8]C1-2017'!$B$1:$Q$475,14,FALSE),0)</f>
        <v>63849.284303538436</v>
      </c>
      <c r="V426" s="19">
        <f>IFERROR(VLOOKUP(A426,'[9]TOTAL M10 par région'!$A$1:$J$375,8,FALSE),0)</f>
        <v>229494.30700000026</v>
      </c>
      <c r="W426" s="19">
        <f>IFERROR(VLOOKUP(A426,'[10]TOTAL M11M12 par région'!$A$1:$J$479,10,FALSE),0)</f>
        <v>358072.88528758631</v>
      </c>
      <c r="X426" s="19">
        <f>IFERROR(VLOOKUP(B426,[11]Feuil1!$A$1:$G$24,7,FALSE),0)</f>
        <v>0</v>
      </c>
      <c r="Y426" s="19"/>
      <c r="Z426" s="19">
        <f>IFERROR(VLOOKUP(A426,'[12]avec LE'!$A$1:$F$22,6,FALSE),0)</f>
        <v>0</v>
      </c>
      <c r="AA426" s="19">
        <f>IFERROR(VLOOKUP(B426,[13]total!$E$20:$F$40,2,FALSE),0)</f>
        <v>0</v>
      </c>
      <c r="AB426" s="19"/>
      <c r="AC426" s="24">
        <f t="shared" si="6"/>
        <v>651416.47659112501</v>
      </c>
    </row>
    <row r="427" spans="1:29" ht="15" hidden="1" customHeight="1" x14ac:dyDescent="0.25">
      <c r="A427" s="27" t="s">
        <v>893</v>
      </c>
      <c r="B427" s="2" t="s">
        <v>894</v>
      </c>
      <c r="C427" s="2" t="s">
        <v>31</v>
      </c>
      <c r="D427" s="2" t="s">
        <v>1084</v>
      </c>
      <c r="E427" s="19">
        <f>IFERROR(VLOOKUP(A427,[1]Montants!$A$1:$W$248,21,FALSE),0)</f>
        <v>0</v>
      </c>
      <c r="F427" s="19">
        <f>IFERROR(VLOOKUP(A427,[2]Feuil1!$A$1:$I$47,8,FALSE),0)</f>
        <v>0</v>
      </c>
      <c r="G427" s="19">
        <f>IFERROR(VLOOKUP(A427,[3]Feuil1!$A$1:$G$47,6,FALSE),0)</f>
        <v>0</v>
      </c>
      <c r="H427" s="19">
        <f>IFERROR(VLOOKUP(B427,[4]Feuil6!$A$23:$B$73,2,FALSE),0)</f>
        <v>0</v>
      </c>
      <c r="I427" s="19">
        <f>IFERROR(VLOOKUP(A427,[5]Feuil1!$A$1:$F$9,5,FALSE),0)</f>
        <v>0</v>
      </c>
      <c r="J427" s="19">
        <f>IFERROR(VLOOKUP(A427,'[6]CRB-ES'!$A$1:$V$382,19,FALSE),0)</f>
        <v>0</v>
      </c>
      <c r="K427" s="19">
        <f>IFERROR(VLOOKUP($A427,[7]Feuil4!$A$23:$L$137,10,FALSE),0)</f>
        <v>0</v>
      </c>
      <c r="L427" s="19">
        <f>IFERROR(VLOOKUP($A427,[7]Feuil4!$A$23:$L$137,9,FALSE),0)</f>
        <v>0</v>
      </c>
      <c r="M427" s="19">
        <f>IFERROR(VLOOKUP($A427,[7]Feuil4!$A$23:$L$137,4,FALSE),0)</f>
        <v>0</v>
      </c>
      <c r="N427" s="19">
        <f>IFERROR(VLOOKUP($A427,[7]Feuil4!$A$23:$L$81,3,FALSE),0)</f>
        <v>0</v>
      </c>
      <c r="O427" s="19">
        <f>IFERROR(VLOOKUP($A427,[7]Feuil4!$A$23:$L$137,2,FALSE),0)</f>
        <v>0</v>
      </c>
      <c r="P427" s="19">
        <f>IFERROR(VLOOKUP($A427,[7]Feuil4!$A$23:$L$81,7,FALSE),0)</f>
        <v>0</v>
      </c>
      <c r="Q427" s="19">
        <f>IFERROR(VLOOKUP($A427,[7]Feuil4!$A$23:$L$137,8,FALSE),0)</f>
        <v>0</v>
      </c>
      <c r="R427" s="19">
        <f>IFERROR(VLOOKUP($A427,[7]Feuil4!$A$23:$L$137,6,FALSE),0)</f>
        <v>0</v>
      </c>
      <c r="S427" s="19">
        <f>IFERROR(VLOOKUP($A427,[7]Feuil4!$A$23:$L$137,5,FALSE),0)</f>
        <v>0</v>
      </c>
      <c r="T427" s="19">
        <v>0</v>
      </c>
      <c r="U427" s="19">
        <f>IFERROR(VLOOKUP(B427,'[8]C1-2017'!$B$1:$Q$475,14,FALSE),0)</f>
        <v>0</v>
      </c>
      <c r="V427" s="19">
        <f>IFERROR(VLOOKUP(A427,'[9]TOTAL M10 par région'!$A$1:$J$375,8,FALSE),0)</f>
        <v>0</v>
      </c>
      <c r="W427" s="19">
        <f>IFERROR(VLOOKUP(A427,'[10]TOTAL M11M12 par région'!$A$1:$J$479,10,FALSE),0)</f>
        <v>0</v>
      </c>
      <c r="X427" s="19">
        <f>IFERROR(VLOOKUP(B427,[11]Feuil1!$A$1:$G$24,7,FALSE),0)</f>
        <v>0</v>
      </c>
      <c r="Y427" s="19"/>
      <c r="Z427" s="19">
        <f>IFERROR(VLOOKUP(A427,'[12]avec LE'!$A$1:$F$22,6,FALSE),0)</f>
        <v>0</v>
      </c>
      <c r="AA427" s="19">
        <f>IFERROR(VLOOKUP(B427,[13]total!$E$20:$F$40,2,FALSE),0)</f>
        <v>0</v>
      </c>
      <c r="AB427" s="19"/>
      <c r="AC427" s="24">
        <f t="shared" si="6"/>
        <v>0</v>
      </c>
    </row>
    <row r="428" spans="1:29" hidden="1" x14ac:dyDescent="0.25">
      <c r="A428" s="27" t="s">
        <v>127</v>
      </c>
      <c r="B428" s="2" t="s">
        <v>128</v>
      </c>
      <c r="C428" s="2" t="s">
        <v>31</v>
      </c>
      <c r="D428" s="2" t="s">
        <v>1084</v>
      </c>
      <c r="E428" s="19">
        <f>IFERROR(VLOOKUP(A428,[1]Montants!$A$1:$W$248,21,FALSE),0)</f>
        <v>0</v>
      </c>
      <c r="F428" s="19">
        <f>IFERROR(VLOOKUP(A428,[2]Feuil1!$A$1:$I$47,8,FALSE),0)</f>
        <v>0</v>
      </c>
      <c r="G428" s="19">
        <f>IFERROR(VLOOKUP(A428,[3]Feuil1!$A$1:$G$47,6,FALSE),0)</f>
        <v>0</v>
      </c>
      <c r="H428" s="19">
        <f>IFERROR(VLOOKUP(B428,[4]Feuil6!$A$23:$B$73,2,FALSE),0)</f>
        <v>0</v>
      </c>
      <c r="I428" s="19">
        <f>IFERROR(VLOOKUP(A428,[5]Feuil1!$A$1:$F$9,5,FALSE),0)</f>
        <v>0</v>
      </c>
      <c r="J428" s="19">
        <f>IFERROR(VLOOKUP(A428,'[6]CRB-ES'!$A$1:$V$382,19,FALSE),0)</f>
        <v>0</v>
      </c>
      <c r="K428" s="19">
        <f>IFERROR(VLOOKUP($A428,[7]Feuil4!$A$23:$L$137,10,FALSE),0)</f>
        <v>0</v>
      </c>
      <c r="L428" s="19">
        <f>IFERROR(VLOOKUP($A428,[7]Feuil4!$A$23:$L$137,9,FALSE),0)</f>
        <v>0</v>
      </c>
      <c r="M428" s="19">
        <f>IFERROR(VLOOKUP($A428,[7]Feuil4!$A$23:$L$137,4,FALSE),0)</f>
        <v>0</v>
      </c>
      <c r="N428" s="19">
        <f>IFERROR(VLOOKUP($A428,[7]Feuil4!$A$23:$L$81,3,FALSE),0)</f>
        <v>0</v>
      </c>
      <c r="O428" s="19">
        <f>IFERROR(VLOOKUP($A428,[7]Feuil4!$A$23:$L$137,2,FALSE),0)</f>
        <v>0</v>
      </c>
      <c r="P428" s="19">
        <f>IFERROR(VLOOKUP($A428,[7]Feuil4!$A$23:$L$81,7,FALSE),0)</f>
        <v>0</v>
      </c>
      <c r="Q428" s="19">
        <f>IFERROR(VLOOKUP($A428,[7]Feuil4!$A$23:$L$137,8,FALSE),0)</f>
        <v>0</v>
      </c>
      <c r="R428" s="19">
        <f>IFERROR(VLOOKUP($A428,[7]Feuil4!$A$23:$L$137,6,FALSE),0)</f>
        <v>0</v>
      </c>
      <c r="S428" s="19">
        <f>IFERROR(VLOOKUP($A428,[7]Feuil4!$A$23:$L$137,5,FALSE),0)</f>
        <v>0</v>
      </c>
      <c r="T428" s="19">
        <v>0</v>
      </c>
      <c r="U428" s="19">
        <f>IFERROR(VLOOKUP(B428,'[8]C1-2017'!$B$1:$Q$475,14,FALSE),0)</f>
        <v>14134.242216002913</v>
      </c>
      <c r="V428" s="19">
        <f>IFERROR(VLOOKUP(A428,'[9]TOTAL M10 par région'!$A$1:$J$375,8,FALSE),0)</f>
        <v>3000.2089999999998</v>
      </c>
      <c r="W428" s="19">
        <f>IFERROR(VLOOKUP(A428,'[10]TOTAL M11M12 par région'!$A$1:$J$479,10,FALSE),0)</f>
        <v>7515.3320289695166</v>
      </c>
      <c r="X428" s="19">
        <f>IFERROR(VLOOKUP(B428,[11]Feuil1!$A$1:$G$24,7,FALSE),0)</f>
        <v>0</v>
      </c>
      <c r="Y428" s="19"/>
      <c r="Z428" s="19">
        <f>IFERROR(VLOOKUP(A428,'[12]avec LE'!$A$1:$F$22,6,FALSE),0)</f>
        <v>0</v>
      </c>
      <c r="AA428" s="19">
        <f>IFERROR(VLOOKUP(B428,[13]total!$E$20:$F$40,2,FALSE),0)</f>
        <v>0</v>
      </c>
      <c r="AB428" s="19"/>
      <c r="AC428" s="24">
        <f t="shared" si="6"/>
        <v>24649.78324497243</v>
      </c>
    </row>
    <row r="429" spans="1:29" hidden="1" x14ac:dyDescent="0.25">
      <c r="A429" s="27" t="s">
        <v>895</v>
      </c>
      <c r="B429" s="2" t="s">
        <v>1002</v>
      </c>
      <c r="C429" s="28" t="s">
        <v>28</v>
      </c>
      <c r="D429" s="2" t="s">
        <v>1084</v>
      </c>
      <c r="E429" s="19">
        <f>IFERROR(VLOOKUP(A429,[1]Montants!$A$1:$W$248,21,FALSE),0)</f>
        <v>0</v>
      </c>
      <c r="F429" s="19">
        <f>IFERROR(VLOOKUP(A429,[2]Feuil1!$A$1:$I$47,8,FALSE),0)</f>
        <v>0</v>
      </c>
      <c r="G429" s="19">
        <f>IFERROR(VLOOKUP(A429,[3]Feuil1!$A$1:$G$47,6,FALSE),0)</f>
        <v>0</v>
      </c>
      <c r="H429" s="19">
        <f>IFERROR(VLOOKUP(B429,[4]Feuil6!$A$23:$B$73,2,FALSE),0)</f>
        <v>0</v>
      </c>
      <c r="I429" s="19">
        <f>IFERROR(VLOOKUP(A429,[5]Feuil1!$A$1:$F$9,5,FALSE),0)</f>
        <v>0</v>
      </c>
      <c r="J429" s="19">
        <f>IFERROR(VLOOKUP(A429,'[6]CRB-ES'!$A$1:$V$382,19,FALSE),0)</f>
        <v>0</v>
      </c>
      <c r="K429" s="19">
        <f>IFERROR(VLOOKUP($A429,[7]Feuil4!$A$23:$L$137,10,FALSE),0)</f>
        <v>0</v>
      </c>
      <c r="L429" s="19">
        <f>IFERROR(VLOOKUP($A429,[7]Feuil4!$A$23:$L$137,9,FALSE),0)</f>
        <v>0</v>
      </c>
      <c r="M429" s="19">
        <f>IFERROR(VLOOKUP($A429,[7]Feuil4!$A$23:$L$137,4,FALSE),0)</f>
        <v>0</v>
      </c>
      <c r="N429" s="19">
        <f>IFERROR(VLOOKUP($A429,[7]Feuil4!$A$23:$L$81,3,FALSE),0)</f>
        <v>0</v>
      </c>
      <c r="O429" s="19">
        <f>IFERROR(VLOOKUP($A429,[7]Feuil4!$A$23:$L$137,2,FALSE),0)</f>
        <v>0</v>
      </c>
      <c r="P429" s="19">
        <f>IFERROR(VLOOKUP($A429,[7]Feuil4!$A$23:$L$81,7,FALSE),0)</f>
        <v>0</v>
      </c>
      <c r="Q429" s="19">
        <f>IFERROR(VLOOKUP($A429,[7]Feuil4!$A$23:$L$137,8,FALSE),0)</f>
        <v>0</v>
      </c>
      <c r="R429" s="19">
        <f>IFERROR(VLOOKUP($A429,[7]Feuil4!$A$23:$L$137,6,FALSE),0)</f>
        <v>0</v>
      </c>
      <c r="S429" s="19">
        <f>IFERROR(VLOOKUP($A429,[7]Feuil4!$A$23:$L$137,5,FALSE),0)</f>
        <v>0</v>
      </c>
      <c r="T429" s="19">
        <v>0</v>
      </c>
      <c r="U429" s="19">
        <f>IFERROR(VLOOKUP(B429,'[8]C1-2017'!$B$1:$Q$475,14,FALSE),0)</f>
        <v>0</v>
      </c>
      <c r="V429" s="19">
        <f>IFERROR(VLOOKUP(A429,'[9]TOTAL M10 par région'!$A$1:$J$375,8,FALSE),0)</f>
        <v>43356.770000000019</v>
      </c>
      <c r="W429" s="19">
        <f>IFERROR(VLOOKUP(A429,'[10]TOTAL M11M12 par région'!$A$1:$J$479,10,FALSE),0)</f>
        <v>118276.92893642685</v>
      </c>
      <c r="X429" s="19">
        <f>IFERROR(VLOOKUP(B429,[11]Feuil1!$A$1:$G$24,7,FALSE),0)</f>
        <v>0</v>
      </c>
      <c r="Y429" s="19"/>
      <c r="Z429" s="19">
        <f>IFERROR(VLOOKUP(A429,'[12]avec LE'!$A$1:$F$22,6,FALSE),0)</f>
        <v>0</v>
      </c>
      <c r="AA429" s="19">
        <f>IFERROR(VLOOKUP(B429,[13]total!$E$20:$F$40,2,FALSE),0)</f>
        <v>0</v>
      </c>
      <c r="AB429" s="19"/>
      <c r="AC429" s="24">
        <f t="shared" si="6"/>
        <v>161633.69893642687</v>
      </c>
    </row>
    <row r="430" spans="1:29" hidden="1" x14ac:dyDescent="0.25">
      <c r="A430" s="27" t="s">
        <v>149</v>
      </c>
      <c r="B430" s="18" t="s">
        <v>150</v>
      </c>
      <c r="C430" s="2" t="s">
        <v>31</v>
      </c>
      <c r="D430" s="2" t="s">
        <v>1084</v>
      </c>
      <c r="E430" s="19">
        <f>IFERROR(VLOOKUP(A430,[1]Montants!$A$1:$W$248,21,FALSE),0)</f>
        <v>0</v>
      </c>
      <c r="F430" s="19">
        <f>IFERROR(VLOOKUP(A430,[2]Feuil1!$A$1:$I$47,8,FALSE),0)</f>
        <v>0</v>
      </c>
      <c r="G430" s="19">
        <f>IFERROR(VLOOKUP(A430,[3]Feuil1!$A$1:$G$47,6,FALSE),0)</f>
        <v>0</v>
      </c>
      <c r="H430" s="19">
        <f>IFERROR(VLOOKUP(B430,[4]Feuil6!$A$23:$B$73,2,FALSE),0)</f>
        <v>0</v>
      </c>
      <c r="I430" s="19">
        <f>IFERROR(VLOOKUP(A430,[5]Feuil1!$A$1:$F$9,5,FALSE),0)</f>
        <v>0</v>
      </c>
      <c r="J430" s="19">
        <f>IFERROR(VLOOKUP(A430,'[6]CRB-ES'!$A$1:$V$382,19,FALSE),0)</f>
        <v>0</v>
      </c>
      <c r="K430" s="19">
        <f>IFERROR(VLOOKUP($A430,[7]Feuil4!$A$23:$L$137,10,FALSE),0)</f>
        <v>0</v>
      </c>
      <c r="L430" s="19">
        <f>IFERROR(VLOOKUP($A430,[7]Feuil4!$A$23:$L$137,9,FALSE),0)</f>
        <v>0</v>
      </c>
      <c r="M430" s="19">
        <f>IFERROR(VLOOKUP($A430,[7]Feuil4!$A$23:$L$137,4,FALSE),0)</f>
        <v>0</v>
      </c>
      <c r="N430" s="19">
        <f>IFERROR(VLOOKUP($A430,[7]Feuil4!$A$23:$L$81,3,FALSE),0)</f>
        <v>0</v>
      </c>
      <c r="O430" s="19">
        <f>IFERROR(VLOOKUP($A430,[7]Feuil4!$A$23:$L$137,2,FALSE),0)</f>
        <v>0</v>
      </c>
      <c r="P430" s="19">
        <f>IFERROR(VLOOKUP($A430,[7]Feuil4!$A$23:$L$81,7,FALSE),0)</f>
        <v>0</v>
      </c>
      <c r="Q430" s="19">
        <f>IFERROR(VLOOKUP($A430,[7]Feuil4!$A$23:$L$137,8,FALSE),0)</f>
        <v>0</v>
      </c>
      <c r="R430" s="19">
        <f>IFERROR(VLOOKUP($A430,[7]Feuil4!$A$23:$L$137,6,FALSE),0)</f>
        <v>0</v>
      </c>
      <c r="S430" s="19">
        <f>IFERROR(VLOOKUP($A430,[7]Feuil4!$A$23:$L$137,5,FALSE),0)</f>
        <v>0</v>
      </c>
      <c r="T430" s="19">
        <v>0</v>
      </c>
      <c r="U430" s="19">
        <f>IFERROR(VLOOKUP(B430,'[8]C1-2017'!$B$1:$Q$475,14,FALSE),0)</f>
        <v>2180.3075188680496</v>
      </c>
      <c r="V430" s="19">
        <f>IFERROR(VLOOKUP(A430,'[9]TOTAL M10 par région'!$A$1:$J$375,8,FALSE),0)</f>
        <v>0</v>
      </c>
      <c r="W430" s="19">
        <f>IFERROR(VLOOKUP(A430,'[10]TOTAL M11M12 par région'!$A$1:$J$479,10,FALSE),0)</f>
        <v>2455.6964379339684</v>
      </c>
      <c r="X430" s="19">
        <f>IFERROR(VLOOKUP(B430,[11]Feuil1!$A$1:$G$24,7,FALSE),0)</f>
        <v>0</v>
      </c>
      <c r="Y430" s="19"/>
      <c r="Z430" s="19">
        <f>IFERROR(VLOOKUP(A430,'[12]avec LE'!$A$1:$F$22,6,FALSE),0)</f>
        <v>0</v>
      </c>
      <c r="AA430" s="19">
        <f>IFERROR(VLOOKUP(B430,[13]total!$E$20:$F$40,2,FALSE),0)</f>
        <v>0</v>
      </c>
      <c r="AB430" s="19"/>
      <c r="AC430" s="24">
        <f t="shared" si="6"/>
        <v>4636.0039568020184</v>
      </c>
    </row>
    <row r="431" spans="1:29" hidden="1" x14ac:dyDescent="0.25">
      <c r="A431" s="4" t="s">
        <v>151</v>
      </c>
      <c r="B431" s="5" t="s">
        <v>152</v>
      </c>
      <c r="C431" s="2" t="s">
        <v>31</v>
      </c>
      <c r="D431" s="2" t="s">
        <v>1084</v>
      </c>
      <c r="E431" s="19">
        <f>IFERROR(VLOOKUP(A431,[1]Montants!$A$1:$W$248,21,FALSE),0)</f>
        <v>334210.59902290232</v>
      </c>
      <c r="F431" s="19">
        <f>IFERROR(VLOOKUP(A431,[2]Feuil1!$A$1:$I$47,8,FALSE),0)</f>
        <v>0</v>
      </c>
      <c r="G431" s="19">
        <f>IFERROR(VLOOKUP(A431,[3]Feuil1!$A$1:$G$47,6,FALSE),0)</f>
        <v>0</v>
      </c>
      <c r="H431" s="19">
        <f>IFERROR(VLOOKUP(B431,[4]Feuil6!$A$23:$B$73,2,FALSE),0)</f>
        <v>0</v>
      </c>
      <c r="I431" s="19">
        <f>IFERROR(VLOOKUP(A431,[5]Feuil1!$A$1:$F$9,5,FALSE),0)</f>
        <v>0</v>
      </c>
      <c r="J431" s="19">
        <f>IFERROR(VLOOKUP(A431,'[6]CRB-ES'!$A$1:$V$382,19,FALSE),0)</f>
        <v>0</v>
      </c>
      <c r="K431" s="19">
        <f>IFERROR(VLOOKUP($A431,[7]Feuil4!$A$23:$L$137,10,FALSE),0)</f>
        <v>0</v>
      </c>
      <c r="L431" s="19">
        <f>IFERROR(VLOOKUP($A431,[7]Feuil4!$A$23:$L$137,9,FALSE),0)</f>
        <v>0</v>
      </c>
      <c r="M431" s="19">
        <f>IFERROR(VLOOKUP($A431,[7]Feuil4!$A$23:$L$137,4,FALSE),0)</f>
        <v>0</v>
      </c>
      <c r="N431" s="19">
        <f>IFERROR(VLOOKUP($A431,[7]Feuil4!$A$23:$L$81,3,FALSE),0)</f>
        <v>0</v>
      </c>
      <c r="O431" s="19">
        <f>IFERROR(VLOOKUP($A431,[7]Feuil4!$A$23:$L$137,2,FALSE),0)</f>
        <v>0</v>
      </c>
      <c r="P431" s="19">
        <f>IFERROR(VLOOKUP($A431,[7]Feuil4!$A$23:$L$81,7,FALSE),0)</f>
        <v>0</v>
      </c>
      <c r="Q431" s="19">
        <f>IFERROR(VLOOKUP($A431,[7]Feuil4!$A$23:$L$137,8,FALSE),0)</f>
        <v>0</v>
      </c>
      <c r="R431" s="19">
        <f>IFERROR(VLOOKUP($A431,[7]Feuil4!$A$23:$L$137,6,FALSE),0)</f>
        <v>0</v>
      </c>
      <c r="S431" s="19">
        <f>IFERROR(VLOOKUP($A431,[7]Feuil4!$A$23:$L$137,5,FALSE),0)</f>
        <v>0</v>
      </c>
      <c r="T431" s="19">
        <v>0</v>
      </c>
      <c r="U431" s="19">
        <f>IFERROR(VLOOKUP(B431,'[8]C1-2017'!$B$1:$Q$475,14,FALSE),0)</f>
        <v>6575.759735077555</v>
      </c>
      <c r="V431" s="19">
        <f>IFERROR(VLOOKUP(A431,'[9]TOTAL M10 par région'!$A$1:$J$375,8,FALSE),0)</f>
        <v>287622</v>
      </c>
      <c r="W431" s="19">
        <f>IFERROR(VLOOKUP(A431,'[10]TOTAL M11M12 par région'!$A$1:$J$479,10,FALSE),0)</f>
        <v>10816.778524637111</v>
      </c>
      <c r="X431" s="19">
        <f>IFERROR(VLOOKUP(B431,[11]Feuil1!$A$1:$G$24,7,FALSE),0)</f>
        <v>0</v>
      </c>
      <c r="Y431" s="19"/>
      <c r="Z431" s="19">
        <f>IFERROR(VLOOKUP(A431,'[12]avec LE'!$A$1:$F$22,6,FALSE),0)</f>
        <v>0</v>
      </c>
      <c r="AA431" s="19">
        <f>IFERROR(VLOOKUP(B431,[13]total!$E$20:$F$40,2,FALSE),0)</f>
        <v>0</v>
      </c>
      <c r="AB431" s="19"/>
      <c r="AC431" s="24">
        <f t="shared" si="6"/>
        <v>639225.13728261704</v>
      </c>
    </row>
    <row r="432" spans="1:29" hidden="1" x14ac:dyDescent="0.25">
      <c r="A432" s="27" t="s">
        <v>804</v>
      </c>
      <c r="B432" s="2" t="s">
        <v>805</v>
      </c>
      <c r="C432" s="2" t="s">
        <v>85</v>
      </c>
      <c r="D432" s="2" t="s">
        <v>1084</v>
      </c>
      <c r="E432" s="19">
        <f>IFERROR(VLOOKUP(A432,[1]Montants!$A$1:$W$248,21,FALSE),0)</f>
        <v>0</v>
      </c>
      <c r="F432" s="19">
        <f>IFERROR(VLOOKUP(A432,[2]Feuil1!$A$1:$I$47,8,FALSE),0)</f>
        <v>0</v>
      </c>
      <c r="G432" s="19">
        <f>IFERROR(VLOOKUP(A432,[3]Feuil1!$A$1:$G$47,6,FALSE),0)</f>
        <v>0</v>
      </c>
      <c r="H432" s="19">
        <f>IFERROR(VLOOKUP(B432,[4]Feuil6!$A$23:$B$73,2,FALSE),0)</f>
        <v>0</v>
      </c>
      <c r="I432" s="19">
        <f>IFERROR(VLOOKUP(A432,[5]Feuil1!$A$1:$F$9,5,FALSE),0)</f>
        <v>0</v>
      </c>
      <c r="J432" s="19">
        <f>IFERROR(VLOOKUP(A432,'[6]CRB-ES'!$A$1:$V$382,19,FALSE),0)</f>
        <v>0</v>
      </c>
      <c r="K432" s="19">
        <f>IFERROR(VLOOKUP($A432,[7]Feuil4!$A$23:$L$137,10,FALSE),0)</f>
        <v>0</v>
      </c>
      <c r="L432" s="19">
        <f>IFERROR(VLOOKUP($A432,[7]Feuil4!$A$23:$L$137,9,FALSE),0)</f>
        <v>0</v>
      </c>
      <c r="M432" s="19">
        <f>IFERROR(VLOOKUP($A432,[7]Feuil4!$A$23:$L$137,4,FALSE),0)</f>
        <v>0</v>
      </c>
      <c r="N432" s="19">
        <f>IFERROR(VLOOKUP($A432,[7]Feuil4!$A$23:$L$81,3,FALSE),0)</f>
        <v>0</v>
      </c>
      <c r="O432" s="19">
        <f>IFERROR(VLOOKUP($A432,[7]Feuil4!$A$23:$L$137,2,FALSE),0)</f>
        <v>0</v>
      </c>
      <c r="P432" s="19">
        <f>IFERROR(VLOOKUP($A432,[7]Feuil4!$A$23:$L$81,7,FALSE),0)</f>
        <v>0</v>
      </c>
      <c r="Q432" s="19">
        <f>IFERROR(VLOOKUP($A432,[7]Feuil4!$A$23:$L$137,8,FALSE),0)</f>
        <v>0</v>
      </c>
      <c r="R432" s="19">
        <f>IFERROR(VLOOKUP($A432,[7]Feuil4!$A$23:$L$137,6,FALSE),0)</f>
        <v>0</v>
      </c>
      <c r="S432" s="19">
        <f>IFERROR(VLOOKUP($A432,[7]Feuil4!$A$23:$L$137,5,FALSE),0)</f>
        <v>0</v>
      </c>
      <c r="T432" s="19">
        <v>0</v>
      </c>
      <c r="U432" s="19">
        <f>IFERROR(VLOOKUP(B432,'[8]C1-2017'!$B$1:$Q$475,14,FALSE),0)</f>
        <v>4623.75</v>
      </c>
      <c r="V432" s="19">
        <f>IFERROR(VLOOKUP(A432,'[9]TOTAL M10 par région'!$A$1:$J$375,8,FALSE),0)</f>
        <v>11930.411000000007</v>
      </c>
      <c r="W432" s="19">
        <f>IFERROR(VLOOKUP(A432,'[10]TOTAL M11M12 par région'!$A$1:$J$479,10,FALSE),0)</f>
        <v>17812.83825547939</v>
      </c>
      <c r="X432" s="19">
        <f>IFERROR(VLOOKUP(B432,[11]Feuil1!$A$1:$G$24,7,FALSE),0)</f>
        <v>0</v>
      </c>
      <c r="Y432" s="19"/>
      <c r="Z432" s="19">
        <f>IFERROR(VLOOKUP(A432,'[12]avec LE'!$A$1:$F$22,6,FALSE),0)</f>
        <v>0</v>
      </c>
      <c r="AA432" s="19">
        <f>IFERROR(VLOOKUP(B432,[13]total!$E$20:$F$40,2,FALSE),0)</f>
        <v>0</v>
      </c>
      <c r="AB432" s="19"/>
      <c r="AC432" s="24">
        <f t="shared" si="6"/>
        <v>34366.999255479401</v>
      </c>
    </row>
    <row r="433" spans="1:29" ht="15" hidden="1" customHeight="1" x14ac:dyDescent="0.25">
      <c r="A433" s="27" t="s">
        <v>807</v>
      </c>
      <c r="B433" s="2" t="s">
        <v>808</v>
      </c>
      <c r="C433" s="28" t="s">
        <v>28</v>
      </c>
      <c r="D433" s="2" t="s">
        <v>1084</v>
      </c>
      <c r="E433" s="19">
        <f>IFERROR(VLOOKUP(A433,[1]Montants!$A$1:$W$248,21,FALSE),0)</f>
        <v>0</v>
      </c>
      <c r="F433" s="19">
        <f>IFERROR(VLOOKUP(A433,[2]Feuil1!$A$1:$I$47,8,FALSE),0)</f>
        <v>0</v>
      </c>
      <c r="G433" s="19">
        <f>IFERROR(VLOOKUP(A433,[3]Feuil1!$A$1:$G$47,6,FALSE),0)</f>
        <v>0</v>
      </c>
      <c r="H433" s="19">
        <f>IFERROR(VLOOKUP(B433,[4]Feuil6!$A$23:$B$73,2,FALSE),0)</f>
        <v>0</v>
      </c>
      <c r="I433" s="19">
        <f>IFERROR(VLOOKUP(A433,[5]Feuil1!$A$1:$F$9,5,FALSE),0)</f>
        <v>0</v>
      </c>
      <c r="J433" s="19">
        <f>IFERROR(VLOOKUP(A433,'[6]CRB-ES'!$A$1:$V$382,19,FALSE),0)</f>
        <v>0</v>
      </c>
      <c r="K433" s="19">
        <f>IFERROR(VLOOKUP($A433,[7]Feuil4!$A$23:$L$137,10,FALSE),0)</f>
        <v>0</v>
      </c>
      <c r="L433" s="19">
        <f>IFERROR(VLOOKUP($A433,[7]Feuil4!$A$23:$L$137,9,FALSE),0)</f>
        <v>0</v>
      </c>
      <c r="M433" s="19">
        <f>IFERROR(VLOOKUP($A433,[7]Feuil4!$A$23:$L$137,4,FALSE),0)</f>
        <v>0</v>
      </c>
      <c r="N433" s="19">
        <f>IFERROR(VLOOKUP($A433,[7]Feuil4!$A$23:$L$81,3,FALSE),0)</f>
        <v>0</v>
      </c>
      <c r="O433" s="19">
        <f>IFERROR(VLOOKUP($A433,[7]Feuil4!$A$23:$L$137,2,FALSE),0)</f>
        <v>0</v>
      </c>
      <c r="P433" s="19">
        <f>IFERROR(VLOOKUP($A433,[7]Feuil4!$A$23:$L$81,7,FALSE),0)</f>
        <v>0</v>
      </c>
      <c r="Q433" s="19">
        <f>IFERROR(VLOOKUP($A433,[7]Feuil4!$A$23:$L$137,8,FALSE),0)</f>
        <v>0</v>
      </c>
      <c r="R433" s="19">
        <f>IFERROR(VLOOKUP($A433,[7]Feuil4!$A$23:$L$137,6,FALSE),0)</f>
        <v>0</v>
      </c>
      <c r="S433" s="19">
        <f>IFERROR(VLOOKUP($A433,[7]Feuil4!$A$23:$L$137,5,FALSE),0)</f>
        <v>0</v>
      </c>
      <c r="T433" s="19">
        <v>0</v>
      </c>
      <c r="U433" s="19">
        <f>IFERROR(VLOOKUP(B433,'[8]C1-2017'!$B$1:$Q$475,14,FALSE),0)</f>
        <v>0</v>
      </c>
      <c r="V433" s="19">
        <f>IFERROR(VLOOKUP(A433,'[9]TOTAL M10 par région'!$A$1:$J$375,8,FALSE),0)</f>
        <v>0</v>
      </c>
      <c r="W433" s="19">
        <f>IFERROR(VLOOKUP(A433,'[10]TOTAL M11M12 par région'!$A$1:$J$479,10,FALSE),0)</f>
        <v>0</v>
      </c>
      <c r="X433" s="19">
        <f>IFERROR(VLOOKUP(B433,[11]Feuil1!$A$1:$G$24,7,FALSE),0)</f>
        <v>0</v>
      </c>
      <c r="Y433" s="19"/>
      <c r="Z433" s="19">
        <f>IFERROR(VLOOKUP(A433,'[12]avec LE'!$A$1:$F$22,6,FALSE),0)</f>
        <v>0</v>
      </c>
      <c r="AA433" s="19">
        <f>IFERROR(VLOOKUP(B433,[13]total!$E$20:$F$40,2,FALSE),0)</f>
        <v>0</v>
      </c>
      <c r="AB433" s="19"/>
      <c r="AC433" s="24">
        <f t="shared" si="6"/>
        <v>0</v>
      </c>
    </row>
    <row r="434" spans="1:29" hidden="1" x14ac:dyDescent="0.25">
      <c r="A434" s="38" t="s">
        <v>1195</v>
      </c>
      <c r="B434" s="2" t="s">
        <v>809</v>
      </c>
      <c r="C434" s="25" t="s">
        <v>28</v>
      </c>
      <c r="D434" s="2" t="s">
        <v>1084</v>
      </c>
      <c r="E434" s="19">
        <f>IFERROR(VLOOKUP(A434,[1]Montants!$A$1:$W$248,21,FALSE),0)</f>
        <v>0</v>
      </c>
      <c r="F434" s="19">
        <f>IFERROR(VLOOKUP(A434,[2]Feuil1!$A$1:$I$47,8,FALSE),0)</f>
        <v>0</v>
      </c>
      <c r="G434" s="19">
        <f>IFERROR(VLOOKUP(A434,[3]Feuil1!$A$1:$G$47,6,FALSE),0)</f>
        <v>0</v>
      </c>
      <c r="H434" s="19">
        <f>IFERROR(VLOOKUP(B434,[4]Feuil6!$A$23:$B$73,2,FALSE),0)</f>
        <v>0</v>
      </c>
      <c r="I434" s="19">
        <f>IFERROR(VLOOKUP(A434,[5]Feuil1!$A$1:$F$9,5,FALSE),0)</f>
        <v>0</v>
      </c>
      <c r="J434" s="19">
        <f>IFERROR(VLOOKUP(A434,'[6]CRB-ES'!$A$1:$V$382,19,FALSE),0)</f>
        <v>0</v>
      </c>
      <c r="K434" s="19">
        <f>IFERROR(VLOOKUP($A434,[7]Feuil4!$A$23:$L$137,10,FALSE),0)</f>
        <v>0</v>
      </c>
      <c r="L434" s="19">
        <f>IFERROR(VLOOKUP($A434,[7]Feuil4!$A$23:$L$137,9,FALSE),0)</f>
        <v>0</v>
      </c>
      <c r="M434" s="19">
        <f>IFERROR(VLOOKUP($A434,[7]Feuil4!$A$23:$L$137,4,FALSE),0)</f>
        <v>0</v>
      </c>
      <c r="N434" s="19">
        <f>IFERROR(VLOOKUP($A434,[7]Feuil4!$A$23:$L$81,3,FALSE),0)</f>
        <v>0</v>
      </c>
      <c r="O434" s="19">
        <f>IFERROR(VLOOKUP($A434,[7]Feuil4!$A$23:$L$137,2,FALSE),0)</f>
        <v>0</v>
      </c>
      <c r="P434" s="19">
        <f>IFERROR(VLOOKUP($A434,[7]Feuil4!$A$23:$L$81,7,FALSE),0)</f>
        <v>0</v>
      </c>
      <c r="Q434" s="19">
        <f>IFERROR(VLOOKUP($A434,[7]Feuil4!$A$23:$L$137,8,FALSE),0)</f>
        <v>0</v>
      </c>
      <c r="R434" s="19">
        <f>IFERROR(VLOOKUP($A434,[7]Feuil4!$A$23:$L$137,6,FALSE),0)</f>
        <v>0</v>
      </c>
      <c r="S434" s="19">
        <f>IFERROR(VLOOKUP($A434,[7]Feuil4!$A$23:$L$137,5,FALSE),0)</f>
        <v>0</v>
      </c>
      <c r="T434" s="19">
        <v>0</v>
      </c>
      <c r="U434" s="19">
        <f>IFERROR(VLOOKUP(B434,'[8]C1-2017'!$B$1:$Q$475,14,FALSE),0)</f>
        <v>0</v>
      </c>
      <c r="V434" s="19">
        <f>IFERROR(VLOOKUP(A434,'[9]TOTAL M10 par région'!$A$1:$J$375,8,FALSE),0)</f>
        <v>23828.628000000004</v>
      </c>
      <c r="W434" s="19">
        <f>IFERROR(VLOOKUP(A434,'[10]TOTAL M11M12 par région'!$A$1:$J$479,10,FALSE),0)</f>
        <v>1998.0591681794531</v>
      </c>
      <c r="X434" s="19">
        <f>IFERROR(VLOOKUP(B434,[11]Feuil1!$A$1:$G$24,7,FALSE),0)</f>
        <v>0</v>
      </c>
      <c r="Y434" s="19"/>
      <c r="Z434" s="19">
        <f>IFERROR(VLOOKUP(A434,'[12]avec LE'!$A$1:$F$22,6,FALSE),0)</f>
        <v>0</v>
      </c>
      <c r="AA434" s="19">
        <f>IFERROR(VLOOKUP(B434,[13]total!$E$20:$F$40,2,FALSE),0)</f>
        <v>0</v>
      </c>
      <c r="AB434" s="19"/>
      <c r="AC434" s="24">
        <f t="shared" si="6"/>
        <v>25826.687168179458</v>
      </c>
    </row>
    <row r="435" spans="1:29" hidden="1" x14ac:dyDescent="0.25">
      <c r="A435" s="2" t="s">
        <v>173</v>
      </c>
      <c r="B435" s="2" t="s">
        <v>174</v>
      </c>
      <c r="C435" s="2" t="s">
        <v>57</v>
      </c>
      <c r="D435" s="2" t="s">
        <v>1084</v>
      </c>
      <c r="E435" s="19">
        <f>IFERROR(VLOOKUP(A435,[1]Montants!$A$1:$W$248,21,FALSE),0)</f>
        <v>5723902.8795526307</v>
      </c>
      <c r="F435" s="19">
        <f>IFERROR(VLOOKUP(A435,[2]Feuil1!$A$1:$I$47,8,FALSE),0)</f>
        <v>303043.83588483796</v>
      </c>
      <c r="G435" s="19">
        <f>IFERROR(VLOOKUP(A435,[3]Feuil1!$A$1:$G$47,6,FALSE),0)</f>
        <v>75760.958971209489</v>
      </c>
      <c r="H435" s="19">
        <f>IFERROR(VLOOKUP(B435,[4]Feuil6!$A$23:$B$73,2,FALSE),0)</f>
        <v>1080000</v>
      </c>
      <c r="I435" s="19">
        <f>IFERROR(VLOOKUP(A435,[5]Feuil1!$A$1:$F$9,5,FALSE),0)</f>
        <v>0</v>
      </c>
      <c r="J435" s="19">
        <f>IFERROR(VLOOKUP(A435,'[6]CRB-ES'!$A$1:$V$382,19,FALSE),0)</f>
        <v>412694.19731638458</v>
      </c>
      <c r="K435" s="19">
        <f>IFERROR(VLOOKUP($A435,[7]Feuil4!$A$23:$L$137,10,FALSE),0)</f>
        <v>0</v>
      </c>
      <c r="L435" s="19">
        <f>IFERROR(VLOOKUP($A435,[7]Feuil4!$A$23:$L$137,9,FALSE),0)</f>
        <v>0</v>
      </c>
      <c r="M435" s="19">
        <f>IFERROR(VLOOKUP($A435,[7]Feuil4!$A$23:$L$137,4,FALSE),0)</f>
        <v>0</v>
      </c>
      <c r="N435" s="19">
        <f>IFERROR(VLOOKUP($A435,[7]Feuil4!$A$23:$L$81,3,FALSE),0)</f>
        <v>118000</v>
      </c>
      <c r="O435" s="19">
        <f>IFERROR(VLOOKUP($A435,[7]Feuil4!$A$23:$L$137,2,FALSE),0)</f>
        <v>44971</v>
      </c>
      <c r="P435" s="19">
        <f>IFERROR(VLOOKUP($A435,[7]Feuil4!$A$23:$L$81,7,FALSE),0)</f>
        <v>0</v>
      </c>
      <c r="Q435" s="19">
        <f>IFERROR(VLOOKUP($A435,[7]Feuil4!$A$23:$L$137,8,FALSE),0)</f>
        <v>0</v>
      </c>
      <c r="R435" s="19">
        <f>IFERROR(VLOOKUP($A435,[7]Feuil4!$A$23:$L$137,6,FALSE),0)</f>
        <v>0</v>
      </c>
      <c r="S435" s="19">
        <f>IFERROR(VLOOKUP($A435,[7]Feuil4!$A$23:$L$137,5,FALSE),0)</f>
        <v>0</v>
      </c>
      <c r="T435" s="19">
        <v>0</v>
      </c>
      <c r="U435" s="19">
        <f>IFERROR(VLOOKUP(B435,'[8]C1-2017'!$B$1:$Q$475,14,FALSE),0)</f>
        <v>3613404.9367656149</v>
      </c>
      <c r="V435" s="19">
        <f>IFERROR(VLOOKUP(A435,'[9]TOTAL M10 par région'!$A$1:$J$375,8,FALSE),0)</f>
        <v>129451.59300000011</v>
      </c>
      <c r="W435" s="19">
        <f>IFERROR(VLOOKUP(A435,'[10]TOTAL M11M12 par région'!$A$1:$J$479,10,FALSE),0)</f>
        <v>311619.70529671322</v>
      </c>
      <c r="X435" s="19">
        <f>IFERROR(VLOOKUP(B435,[11]Feuil1!$A$1:$G$24,7,FALSE),0)</f>
        <v>0</v>
      </c>
      <c r="Y435" s="19"/>
      <c r="Z435" s="19">
        <f>IFERROR(VLOOKUP(A435,'[12]avec LE'!$A$1:$F$22,6,FALSE),0)</f>
        <v>0</v>
      </c>
      <c r="AA435" s="19">
        <f>IFERROR(VLOOKUP(B435,[13]total!$E$20:$F$40,2,FALSE),0)</f>
        <v>0</v>
      </c>
      <c r="AB435" s="19"/>
      <c r="AC435" s="24">
        <f t="shared" si="6"/>
        <v>11812849.106787393</v>
      </c>
    </row>
    <row r="436" spans="1:29" ht="15" hidden="1" customHeight="1" x14ac:dyDescent="0.25">
      <c r="A436" s="2" t="s">
        <v>147</v>
      </c>
      <c r="B436" s="2" t="s">
        <v>148</v>
      </c>
      <c r="C436" s="2" t="s">
        <v>31</v>
      </c>
      <c r="D436" s="2" t="s">
        <v>1084</v>
      </c>
      <c r="E436" s="19">
        <f>IFERROR(VLOOKUP(A436,[1]Montants!$A$1:$W$248,21,FALSE),0)</f>
        <v>0</v>
      </c>
      <c r="F436" s="19">
        <f>IFERROR(VLOOKUP(A436,[2]Feuil1!$A$1:$I$47,8,FALSE),0)</f>
        <v>0</v>
      </c>
      <c r="G436" s="19">
        <f>IFERROR(VLOOKUP(A436,[3]Feuil1!$A$1:$G$47,6,FALSE),0)</f>
        <v>0</v>
      </c>
      <c r="H436" s="19">
        <f>IFERROR(VLOOKUP(B436,[4]Feuil6!$A$23:$B$73,2,FALSE),0)</f>
        <v>0</v>
      </c>
      <c r="I436" s="19">
        <f>IFERROR(VLOOKUP(A436,[5]Feuil1!$A$1:$F$9,5,FALSE),0)</f>
        <v>0</v>
      </c>
      <c r="J436" s="19">
        <f>IFERROR(VLOOKUP(A436,'[6]CRB-ES'!$A$1:$V$382,19,FALSE),0)</f>
        <v>0</v>
      </c>
      <c r="K436" s="19">
        <f>IFERROR(VLOOKUP($A436,[7]Feuil4!$A$23:$L$137,10,FALSE),0)</f>
        <v>0</v>
      </c>
      <c r="L436" s="19">
        <f>IFERROR(VLOOKUP($A436,[7]Feuil4!$A$23:$L$137,9,FALSE),0)</f>
        <v>0</v>
      </c>
      <c r="M436" s="19">
        <f>IFERROR(VLOOKUP($A436,[7]Feuil4!$A$23:$L$137,4,FALSE),0)</f>
        <v>0</v>
      </c>
      <c r="N436" s="19">
        <f>IFERROR(VLOOKUP($A436,[7]Feuil4!$A$23:$L$81,3,FALSE),0)</f>
        <v>0</v>
      </c>
      <c r="O436" s="19">
        <f>IFERROR(VLOOKUP($A436,[7]Feuil4!$A$23:$L$137,2,FALSE),0)</f>
        <v>0</v>
      </c>
      <c r="P436" s="19">
        <f>IFERROR(VLOOKUP($A436,[7]Feuil4!$A$23:$L$81,7,FALSE),0)</f>
        <v>0</v>
      </c>
      <c r="Q436" s="19">
        <f>IFERROR(VLOOKUP($A436,[7]Feuil4!$A$23:$L$137,8,FALSE),0)</f>
        <v>0</v>
      </c>
      <c r="R436" s="19">
        <f>IFERROR(VLOOKUP($A436,[7]Feuil4!$A$23:$L$137,6,FALSE),0)</f>
        <v>0</v>
      </c>
      <c r="S436" s="19">
        <f>IFERROR(VLOOKUP($A436,[7]Feuil4!$A$23:$L$137,5,FALSE),0)</f>
        <v>0</v>
      </c>
      <c r="T436" s="19">
        <v>0</v>
      </c>
      <c r="U436" s="19">
        <f>IFERROR(VLOOKUP(B436,'[8]C1-2017'!$B$1:$Q$475,14,FALSE),0)</f>
        <v>0</v>
      </c>
      <c r="V436" s="19">
        <f>IFERROR(VLOOKUP(A436,'[9]TOTAL M10 par région'!$A$1:$J$375,8,FALSE),0)</f>
        <v>0</v>
      </c>
      <c r="W436" s="19">
        <f>IFERROR(VLOOKUP(A436,'[10]TOTAL M11M12 par région'!$A$1:$J$479,10,FALSE),0)</f>
        <v>0</v>
      </c>
      <c r="X436" s="19">
        <f>IFERROR(VLOOKUP(B436,[11]Feuil1!$A$1:$G$24,7,FALSE),0)</f>
        <v>0</v>
      </c>
      <c r="Y436" s="19"/>
      <c r="Z436" s="19">
        <f>IFERROR(VLOOKUP(A436,'[12]avec LE'!$A$1:$F$22,6,FALSE),0)</f>
        <v>0</v>
      </c>
      <c r="AA436" s="19">
        <f>IFERROR(VLOOKUP(B436,[13]total!$E$20:$F$40,2,FALSE),0)</f>
        <v>0</v>
      </c>
      <c r="AB436" s="19"/>
      <c r="AC436" s="24">
        <f t="shared" si="6"/>
        <v>0</v>
      </c>
    </row>
    <row r="437" spans="1:29" hidden="1" x14ac:dyDescent="0.25">
      <c r="A437" s="2" t="s">
        <v>164</v>
      </c>
      <c r="B437" s="2" t="s">
        <v>165</v>
      </c>
      <c r="C437" s="2" t="s">
        <v>85</v>
      </c>
      <c r="D437" s="2" t="s">
        <v>1084</v>
      </c>
      <c r="E437" s="19">
        <f>IFERROR(VLOOKUP(A437,[1]Montants!$A$1:$W$248,21,FALSE),0)</f>
        <v>0</v>
      </c>
      <c r="F437" s="19">
        <f>IFERROR(VLOOKUP(A437,[2]Feuil1!$A$1:$I$47,8,FALSE),0)</f>
        <v>0</v>
      </c>
      <c r="G437" s="19">
        <f>IFERROR(VLOOKUP(A437,[3]Feuil1!$A$1:$G$47,6,FALSE),0)</f>
        <v>0</v>
      </c>
      <c r="H437" s="19">
        <f>IFERROR(VLOOKUP(B437,[4]Feuil6!$A$23:$B$73,2,FALSE),0)</f>
        <v>0</v>
      </c>
      <c r="I437" s="19">
        <f>IFERROR(VLOOKUP(A437,[5]Feuil1!$A$1:$F$9,5,FALSE),0)</f>
        <v>0</v>
      </c>
      <c r="J437" s="19">
        <f>IFERROR(VLOOKUP(A437,'[6]CRB-ES'!$A$1:$V$382,19,FALSE),0)</f>
        <v>0</v>
      </c>
      <c r="K437" s="19">
        <f>IFERROR(VLOOKUP($A437,[7]Feuil4!$A$23:$L$137,10,FALSE),0)</f>
        <v>0</v>
      </c>
      <c r="L437" s="19">
        <f>IFERROR(VLOOKUP($A437,[7]Feuil4!$A$23:$L$137,9,FALSE),0)</f>
        <v>0</v>
      </c>
      <c r="M437" s="19">
        <f>IFERROR(VLOOKUP($A437,[7]Feuil4!$A$23:$L$137,4,FALSE),0)</f>
        <v>0</v>
      </c>
      <c r="N437" s="19">
        <f>IFERROR(VLOOKUP($A437,[7]Feuil4!$A$23:$L$81,3,FALSE),0)</f>
        <v>0</v>
      </c>
      <c r="O437" s="19">
        <f>IFERROR(VLOOKUP($A437,[7]Feuil4!$A$23:$L$137,2,FALSE),0)</f>
        <v>0</v>
      </c>
      <c r="P437" s="19">
        <f>IFERROR(VLOOKUP($A437,[7]Feuil4!$A$23:$L$81,7,FALSE),0)</f>
        <v>0</v>
      </c>
      <c r="Q437" s="19">
        <f>IFERROR(VLOOKUP($A437,[7]Feuil4!$A$23:$L$137,8,FALSE),0)</f>
        <v>0</v>
      </c>
      <c r="R437" s="19">
        <f>IFERROR(VLOOKUP($A437,[7]Feuil4!$A$23:$L$137,6,FALSE),0)</f>
        <v>0</v>
      </c>
      <c r="S437" s="19">
        <f>IFERROR(VLOOKUP($A437,[7]Feuil4!$A$23:$L$137,5,FALSE),0)</f>
        <v>0</v>
      </c>
      <c r="T437" s="19">
        <v>0</v>
      </c>
      <c r="U437" s="19">
        <f>IFERROR(VLOOKUP(B437,'[8]C1-2017'!$B$1:$Q$475,14,FALSE),0)</f>
        <v>0</v>
      </c>
      <c r="V437" s="19">
        <f>IFERROR(VLOOKUP(A437,'[9]TOTAL M10 par région'!$A$1:$J$375,8,FALSE),0)</f>
        <v>0</v>
      </c>
      <c r="W437" s="19">
        <f>IFERROR(VLOOKUP(A437,'[10]TOTAL M11M12 par région'!$A$1:$J$479,10,FALSE),0)</f>
        <v>8468.9601185915617</v>
      </c>
      <c r="X437" s="19">
        <f>IFERROR(VLOOKUP(B437,[11]Feuil1!$A$1:$G$24,7,FALSE),0)</f>
        <v>0</v>
      </c>
      <c r="Y437" s="19"/>
      <c r="Z437" s="19">
        <f>IFERROR(VLOOKUP(A437,'[12]avec LE'!$A$1:$F$22,6,FALSE),0)</f>
        <v>0</v>
      </c>
      <c r="AA437" s="19">
        <f>IFERROR(VLOOKUP(B437,[13]total!$E$20:$F$40,2,FALSE),0)</f>
        <v>0</v>
      </c>
      <c r="AB437" s="19"/>
      <c r="AC437" s="24">
        <f t="shared" si="6"/>
        <v>8468.9601185915617</v>
      </c>
    </row>
    <row r="438" spans="1:29" hidden="1" x14ac:dyDescent="0.25">
      <c r="A438" s="2" t="s">
        <v>168</v>
      </c>
      <c r="B438" s="2" t="s">
        <v>169</v>
      </c>
      <c r="C438" s="2" t="s">
        <v>85</v>
      </c>
      <c r="D438" s="2" t="s">
        <v>1084</v>
      </c>
      <c r="E438" s="19">
        <f>IFERROR(VLOOKUP(A438,[1]Montants!$A$1:$W$248,21,FALSE),0)</f>
        <v>0</v>
      </c>
      <c r="F438" s="19">
        <f>IFERROR(VLOOKUP(A438,[2]Feuil1!$A$1:$I$47,8,FALSE),0)</f>
        <v>0</v>
      </c>
      <c r="G438" s="19">
        <f>IFERROR(VLOOKUP(A438,[3]Feuil1!$A$1:$G$47,6,FALSE),0)</f>
        <v>0</v>
      </c>
      <c r="H438" s="19">
        <f>IFERROR(VLOOKUP(B438,[4]Feuil6!$A$23:$B$73,2,FALSE),0)</f>
        <v>0</v>
      </c>
      <c r="I438" s="19">
        <f>IFERROR(VLOOKUP(A438,[5]Feuil1!$A$1:$F$9,5,FALSE),0)</f>
        <v>0</v>
      </c>
      <c r="J438" s="19">
        <f>IFERROR(VLOOKUP(A438,'[6]CRB-ES'!$A$1:$V$382,19,FALSE),0)</f>
        <v>0</v>
      </c>
      <c r="K438" s="19">
        <f>IFERROR(VLOOKUP($A438,[7]Feuil4!$A$23:$L$137,10,FALSE),0)</f>
        <v>0</v>
      </c>
      <c r="L438" s="19">
        <f>IFERROR(VLOOKUP($A438,[7]Feuil4!$A$23:$L$137,9,FALSE),0)</f>
        <v>0</v>
      </c>
      <c r="M438" s="19">
        <f>IFERROR(VLOOKUP($A438,[7]Feuil4!$A$23:$L$137,4,FALSE),0)</f>
        <v>0</v>
      </c>
      <c r="N438" s="19">
        <f>IFERROR(VLOOKUP($A438,[7]Feuil4!$A$23:$L$81,3,FALSE),0)</f>
        <v>0</v>
      </c>
      <c r="O438" s="19">
        <f>IFERROR(VLOOKUP($A438,[7]Feuil4!$A$23:$L$137,2,FALSE),0)</f>
        <v>0</v>
      </c>
      <c r="P438" s="19">
        <f>IFERROR(VLOOKUP($A438,[7]Feuil4!$A$23:$L$81,7,FALSE),0)</f>
        <v>0</v>
      </c>
      <c r="Q438" s="19">
        <f>IFERROR(VLOOKUP($A438,[7]Feuil4!$A$23:$L$137,8,FALSE),0)</f>
        <v>0</v>
      </c>
      <c r="R438" s="19">
        <f>IFERROR(VLOOKUP($A438,[7]Feuil4!$A$23:$L$137,6,FALSE),0)</f>
        <v>0</v>
      </c>
      <c r="S438" s="19">
        <f>IFERROR(VLOOKUP($A438,[7]Feuil4!$A$23:$L$137,5,FALSE),0)</f>
        <v>0</v>
      </c>
      <c r="T438" s="19">
        <v>0</v>
      </c>
      <c r="U438" s="19">
        <f>IFERROR(VLOOKUP(B438,'[8]C1-2017'!$B$1:$Q$475,14,FALSE),0)</f>
        <v>0</v>
      </c>
      <c r="V438" s="19">
        <f>IFERROR(VLOOKUP(A438,'[9]TOTAL M10 par région'!$A$1:$J$375,8,FALSE),0)</f>
        <v>22987.75999999998</v>
      </c>
      <c r="W438" s="19">
        <f>IFERROR(VLOOKUP(A438,'[10]TOTAL M11M12 par région'!$A$1:$J$479,10,FALSE),0)</f>
        <v>52013.200858337514</v>
      </c>
      <c r="X438" s="19">
        <f>IFERROR(VLOOKUP(B438,[11]Feuil1!$A$1:$G$24,7,FALSE),0)</f>
        <v>0</v>
      </c>
      <c r="Y438" s="19"/>
      <c r="Z438" s="19">
        <f>IFERROR(VLOOKUP(A438,'[12]avec LE'!$A$1:$F$22,6,FALSE),0)</f>
        <v>0</v>
      </c>
      <c r="AA438" s="19">
        <f>IFERROR(VLOOKUP(B438,[13]total!$E$20:$F$40,2,FALSE),0)</f>
        <v>0</v>
      </c>
      <c r="AB438" s="19"/>
      <c r="AC438" s="24">
        <f t="shared" si="6"/>
        <v>75000.960858337494</v>
      </c>
    </row>
    <row r="439" spans="1:29" hidden="1" x14ac:dyDescent="0.25">
      <c r="A439" s="27" t="s">
        <v>810</v>
      </c>
      <c r="B439" s="2" t="s">
        <v>811</v>
      </c>
      <c r="C439" s="2" t="s">
        <v>85</v>
      </c>
      <c r="D439" s="2" t="s">
        <v>1084</v>
      </c>
      <c r="E439" s="19">
        <f>IFERROR(VLOOKUP(A439,[1]Montants!$A$1:$W$248,21,FALSE),0)</f>
        <v>0</v>
      </c>
      <c r="F439" s="19">
        <f>IFERROR(VLOOKUP(A439,[2]Feuil1!$A$1:$I$47,8,FALSE),0)</f>
        <v>0</v>
      </c>
      <c r="G439" s="19">
        <f>IFERROR(VLOOKUP(A439,[3]Feuil1!$A$1:$G$47,6,FALSE),0)</f>
        <v>0</v>
      </c>
      <c r="H439" s="19">
        <f>IFERROR(VLOOKUP(B439,[4]Feuil6!$A$23:$B$73,2,FALSE),0)</f>
        <v>0</v>
      </c>
      <c r="I439" s="19">
        <f>IFERROR(VLOOKUP(A439,[5]Feuil1!$A$1:$F$9,5,FALSE),0)</f>
        <v>0</v>
      </c>
      <c r="J439" s="19">
        <f>IFERROR(VLOOKUP(A439,'[6]CRB-ES'!$A$1:$V$382,19,FALSE),0)</f>
        <v>0</v>
      </c>
      <c r="K439" s="19">
        <f>IFERROR(VLOOKUP($A439,[7]Feuil4!$A$23:$L$137,10,FALSE),0)</f>
        <v>0</v>
      </c>
      <c r="L439" s="19">
        <f>IFERROR(VLOOKUP($A439,[7]Feuil4!$A$23:$L$137,9,FALSE),0)</f>
        <v>0</v>
      </c>
      <c r="M439" s="19">
        <f>IFERROR(VLOOKUP($A439,[7]Feuil4!$A$23:$L$137,4,FALSE),0)</f>
        <v>0</v>
      </c>
      <c r="N439" s="19">
        <f>IFERROR(VLOOKUP($A439,[7]Feuil4!$A$23:$L$81,3,FALSE),0)</f>
        <v>0</v>
      </c>
      <c r="O439" s="19">
        <f>IFERROR(VLOOKUP($A439,[7]Feuil4!$A$23:$L$137,2,FALSE),0)</f>
        <v>0</v>
      </c>
      <c r="P439" s="19">
        <f>IFERROR(VLOOKUP($A439,[7]Feuil4!$A$23:$L$81,7,FALSE),0)</f>
        <v>0</v>
      </c>
      <c r="Q439" s="19">
        <f>IFERROR(VLOOKUP($A439,[7]Feuil4!$A$23:$L$137,8,FALSE),0)</f>
        <v>0</v>
      </c>
      <c r="R439" s="19">
        <f>IFERROR(VLOOKUP($A439,[7]Feuil4!$A$23:$L$137,6,FALSE),0)</f>
        <v>0</v>
      </c>
      <c r="S439" s="19">
        <f>IFERROR(VLOOKUP($A439,[7]Feuil4!$A$23:$L$137,5,FALSE),0)</f>
        <v>0</v>
      </c>
      <c r="T439" s="19">
        <v>0</v>
      </c>
      <c r="U439" s="19">
        <f>IFERROR(VLOOKUP(B439,'[8]C1-2017'!$B$1:$Q$475,14,FALSE),0)</f>
        <v>0</v>
      </c>
      <c r="V439" s="19">
        <f>IFERROR(VLOOKUP(A439,'[9]TOTAL M10 par région'!$A$1:$J$375,8,FALSE),0)</f>
        <v>0</v>
      </c>
      <c r="W439" s="19">
        <f>IFERROR(VLOOKUP(A439,'[10]TOTAL M11M12 par région'!$A$1:$J$479,10,FALSE),0)</f>
        <v>13957.133580176918</v>
      </c>
      <c r="X439" s="19">
        <f>IFERROR(VLOOKUP(B439,[11]Feuil1!$A$1:$G$24,7,FALSE),0)</f>
        <v>0</v>
      </c>
      <c r="Y439" s="19"/>
      <c r="Z439" s="19">
        <f>IFERROR(VLOOKUP(A439,'[12]avec LE'!$A$1:$F$22,6,FALSE),0)</f>
        <v>0</v>
      </c>
      <c r="AA439" s="19">
        <f>IFERROR(VLOOKUP(B439,[13]total!$E$20:$F$40,2,FALSE),0)</f>
        <v>0</v>
      </c>
      <c r="AB439" s="19"/>
      <c r="AC439" s="24">
        <f t="shared" si="6"/>
        <v>13957.133580176918</v>
      </c>
    </row>
    <row r="440" spans="1:29" hidden="1" x14ac:dyDescent="0.25">
      <c r="A440" s="27" t="s">
        <v>812</v>
      </c>
      <c r="B440" s="2" t="s">
        <v>813</v>
      </c>
      <c r="C440" s="2" t="s">
        <v>85</v>
      </c>
      <c r="D440" s="2" t="s">
        <v>1084</v>
      </c>
      <c r="E440" s="19">
        <f>IFERROR(VLOOKUP(A440,[1]Montants!$A$1:$W$248,21,FALSE),0)</f>
        <v>0</v>
      </c>
      <c r="F440" s="19">
        <f>IFERROR(VLOOKUP(A440,[2]Feuil1!$A$1:$I$47,8,FALSE),0)</f>
        <v>0</v>
      </c>
      <c r="G440" s="19">
        <f>IFERROR(VLOOKUP(A440,[3]Feuil1!$A$1:$G$47,6,FALSE),0)</f>
        <v>0</v>
      </c>
      <c r="H440" s="19">
        <f>IFERROR(VLOOKUP(B440,[4]Feuil6!$A$23:$B$73,2,FALSE),0)</f>
        <v>0</v>
      </c>
      <c r="I440" s="19">
        <f>IFERROR(VLOOKUP(A440,[5]Feuil1!$A$1:$F$9,5,FALSE),0)</f>
        <v>0</v>
      </c>
      <c r="J440" s="19">
        <f>IFERROR(VLOOKUP(A440,'[6]CRB-ES'!$A$1:$V$382,19,FALSE),0)</f>
        <v>0</v>
      </c>
      <c r="K440" s="19">
        <f>IFERROR(VLOOKUP($A440,[7]Feuil4!$A$23:$L$137,10,FALSE),0)</f>
        <v>0</v>
      </c>
      <c r="L440" s="19">
        <f>IFERROR(VLOOKUP($A440,[7]Feuil4!$A$23:$L$137,9,FALSE),0)</f>
        <v>0</v>
      </c>
      <c r="M440" s="19">
        <f>IFERROR(VLOOKUP($A440,[7]Feuil4!$A$23:$L$137,4,FALSE),0)</f>
        <v>0</v>
      </c>
      <c r="N440" s="19">
        <f>IFERROR(VLOOKUP($A440,[7]Feuil4!$A$23:$L$81,3,FALSE),0)</f>
        <v>0</v>
      </c>
      <c r="O440" s="19">
        <f>IFERROR(VLOOKUP($A440,[7]Feuil4!$A$23:$L$137,2,FALSE),0)</f>
        <v>0</v>
      </c>
      <c r="P440" s="19">
        <f>IFERROR(VLOOKUP($A440,[7]Feuil4!$A$23:$L$81,7,FALSE),0)</f>
        <v>0</v>
      </c>
      <c r="Q440" s="19">
        <f>IFERROR(VLOOKUP($A440,[7]Feuil4!$A$23:$L$137,8,FALSE),0)</f>
        <v>0</v>
      </c>
      <c r="R440" s="19">
        <f>IFERROR(VLOOKUP($A440,[7]Feuil4!$A$23:$L$137,6,FALSE),0)</f>
        <v>0</v>
      </c>
      <c r="S440" s="19">
        <f>IFERROR(VLOOKUP($A440,[7]Feuil4!$A$23:$L$137,5,FALSE),0)</f>
        <v>0</v>
      </c>
      <c r="T440" s="19">
        <v>0</v>
      </c>
      <c r="U440" s="19">
        <f>IFERROR(VLOOKUP(B440,'[8]C1-2017'!$B$1:$Q$475,14,FALSE),0)</f>
        <v>0</v>
      </c>
      <c r="V440" s="19">
        <f>IFERROR(VLOOKUP(A440,'[9]TOTAL M10 par région'!$A$1:$J$375,8,FALSE),0)</f>
        <v>0</v>
      </c>
      <c r="W440" s="19">
        <f>IFERROR(VLOOKUP(A440,'[10]TOTAL M11M12 par région'!$A$1:$J$479,10,FALSE),0)</f>
        <v>4652.3778600589721</v>
      </c>
      <c r="X440" s="19">
        <f>IFERROR(VLOOKUP(B440,[11]Feuil1!$A$1:$G$24,7,FALSE),0)</f>
        <v>0</v>
      </c>
      <c r="Y440" s="19"/>
      <c r="Z440" s="19">
        <f>IFERROR(VLOOKUP(A440,'[12]avec LE'!$A$1:$F$22,6,FALSE),0)</f>
        <v>0</v>
      </c>
      <c r="AA440" s="19">
        <f>IFERROR(VLOOKUP(B440,[13]total!$E$20:$F$40,2,FALSE),0)</f>
        <v>0</v>
      </c>
      <c r="AB440" s="19"/>
      <c r="AC440" s="24">
        <f t="shared" si="6"/>
        <v>4652.3778600589721</v>
      </c>
    </row>
    <row r="441" spans="1:29" hidden="1" x14ac:dyDescent="0.25">
      <c r="A441" s="27" t="s">
        <v>175</v>
      </c>
      <c r="B441" s="2" t="s">
        <v>176</v>
      </c>
      <c r="C441" s="2" t="s">
        <v>85</v>
      </c>
      <c r="D441" s="2" t="s">
        <v>1084</v>
      </c>
      <c r="E441" s="19">
        <f>IFERROR(VLOOKUP(A441,[1]Montants!$A$1:$W$248,21,FALSE),0)</f>
        <v>0</v>
      </c>
      <c r="F441" s="19">
        <f>IFERROR(VLOOKUP(A441,[2]Feuil1!$A$1:$I$47,8,FALSE),0)</f>
        <v>0</v>
      </c>
      <c r="G441" s="19">
        <f>IFERROR(VLOOKUP(A441,[3]Feuil1!$A$1:$G$47,6,FALSE),0)</f>
        <v>0</v>
      </c>
      <c r="H441" s="19">
        <f>IFERROR(VLOOKUP(B441,[4]Feuil6!$A$23:$B$73,2,FALSE),0)</f>
        <v>0</v>
      </c>
      <c r="I441" s="19">
        <f>IFERROR(VLOOKUP(A441,[5]Feuil1!$A$1:$F$9,5,FALSE),0)</f>
        <v>0</v>
      </c>
      <c r="J441" s="19">
        <f>IFERROR(VLOOKUP(A441,'[6]CRB-ES'!$A$1:$V$382,19,FALSE),0)</f>
        <v>0</v>
      </c>
      <c r="K441" s="19">
        <f>IFERROR(VLOOKUP($A441,[7]Feuil4!$A$23:$L$137,10,FALSE),0)</f>
        <v>0</v>
      </c>
      <c r="L441" s="19">
        <f>IFERROR(VLOOKUP($A441,[7]Feuil4!$A$23:$L$137,9,FALSE),0)</f>
        <v>0</v>
      </c>
      <c r="M441" s="19">
        <f>IFERROR(VLOOKUP($A441,[7]Feuil4!$A$23:$L$137,4,FALSE),0)</f>
        <v>0</v>
      </c>
      <c r="N441" s="19">
        <f>IFERROR(VLOOKUP($A441,[7]Feuil4!$A$23:$L$81,3,FALSE),0)</f>
        <v>0</v>
      </c>
      <c r="O441" s="19">
        <f>IFERROR(VLOOKUP($A441,[7]Feuil4!$A$23:$L$137,2,FALSE),0)</f>
        <v>0</v>
      </c>
      <c r="P441" s="19">
        <f>IFERROR(VLOOKUP($A441,[7]Feuil4!$A$23:$L$81,7,FALSE),0)</f>
        <v>0</v>
      </c>
      <c r="Q441" s="19">
        <f>IFERROR(VLOOKUP($A441,[7]Feuil4!$A$23:$L$137,8,FALSE),0)</f>
        <v>0</v>
      </c>
      <c r="R441" s="19">
        <f>IFERROR(VLOOKUP($A441,[7]Feuil4!$A$23:$L$137,6,FALSE),0)</f>
        <v>0</v>
      </c>
      <c r="S441" s="19">
        <f>IFERROR(VLOOKUP($A441,[7]Feuil4!$A$23:$L$137,5,FALSE),0)</f>
        <v>0</v>
      </c>
      <c r="T441" s="19">
        <v>0</v>
      </c>
      <c r="U441" s="19">
        <f>IFERROR(VLOOKUP(B441,'[8]C1-2017'!$B$1:$Q$475,14,FALSE),0)</f>
        <v>28375.862602350833</v>
      </c>
      <c r="V441" s="19">
        <f>IFERROR(VLOOKUP(A441,'[9]TOTAL M10 par région'!$A$1:$J$375,8,FALSE),0)</f>
        <v>43990</v>
      </c>
      <c r="W441" s="19">
        <f>IFERROR(VLOOKUP(A441,'[10]TOTAL M11M12 par région'!$A$1:$J$479,10,FALSE),0)</f>
        <v>91076.418160470246</v>
      </c>
      <c r="X441" s="19">
        <f>IFERROR(VLOOKUP(B441,[11]Feuil1!$A$1:$G$24,7,FALSE),0)</f>
        <v>0</v>
      </c>
      <c r="Y441" s="19"/>
      <c r="Z441" s="19">
        <f>IFERROR(VLOOKUP(A441,'[12]avec LE'!$A$1:$F$22,6,FALSE),0)</f>
        <v>0</v>
      </c>
      <c r="AA441" s="19">
        <f>IFERROR(VLOOKUP(B441,[13]total!$E$20:$F$40,2,FALSE),0)</f>
        <v>0</v>
      </c>
      <c r="AB441" s="19"/>
      <c r="AC441" s="24">
        <f t="shared" si="6"/>
        <v>163442.28076282109</v>
      </c>
    </row>
    <row r="442" spans="1:29" hidden="1" x14ac:dyDescent="0.25">
      <c r="A442" s="27" t="s">
        <v>1328</v>
      </c>
      <c r="B442" s="2" t="s">
        <v>1329</v>
      </c>
      <c r="C442" s="2" t="s">
        <v>85</v>
      </c>
      <c r="D442" s="2" t="s">
        <v>1084</v>
      </c>
      <c r="E442" s="19">
        <f>IFERROR(VLOOKUP(A442,[1]Montants!$A$1:$W$248,21,FALSE),0)</f>
        <v>0</v>
      </c>
      <c r="F442" s="19">
        <f>IFERROR(VLOOKUP(A442,[2]Feuil1!$A$1:$I$47,8,FALSE),0)</f>
        <v>0</v>
      </c>
      <c r="G442" s="19">
        <f>IFERROR(VLOOKUP(A442,[3]Feuil1!$A$1:$G$47,6,FALSE),0)</f>
        <v>0</v>
      </c>
      <c r="H442" s="19">
        <f>IFERROR(VLOOKUP(B442,[4]Feuil6!$A$23:$B$73,2,FALSE),0)</f>
        <v>0</v>
      </c>
      <c r="I442" s="19">
        <f>IFERROR(VLOOKUP(A442,[5]Feuil1!$A$1:$F$9,5,FALSE),0)</f>
        <v>0</v>
      </c>
      <c r="J442" s="19">
        <f>IFERROR(VLOOKUP(A442,'[6]CRB-ES'!$A$1:$V$382,19,FALSE),0)</f>
        <v>0</v>
      </c>
      <c r="K442" s="19">
        <f>IFERROR(VLOOKUP($A442,[7]Feuil4!$A$23:$L$137,10,FALSE),0)</f>
        <v>0</v>
      </c>
      <c r="L442" s="19">
        <f>IFERROR(VLOOKUP($A442,[7]Feuil4!$A$23:$L$137,9,FALSE),0)</f>
        <v>0</v>
      </c>
      <c r="M442" s="19">
        <f>IFERROR(VLOOKUP($A442,[7]Feuil4!$A$23:$L$137,4,FALSE),0)</f>
        <v>0</v>
      </c>
      <c r="N442" s="19">
        <f>IFERROR(VLOOKUP($A442,[7]Feuil4!$A$23:$L$81,3,FALSE),0)</f>
        <v>0</v>
      </c>
      <c r="O442" s="19">
        <f>IFERROR(VLOOKUP($A442,[7]Feuil4!$A$23:$L$137,2,FALSE),0)</f>
        <v>0</v>
      </c>
      <c r="P442" s="19">
        <f>IFERROR(VLOOKUP($A442,[7]Feuil4!$A$23:$L$81,7,FALSE),0)</f>
        <v>0</v>
      </c>
      <c r="Q442" s="19">
        <f>IFERROR(VLOOKUP($A442,[7]Feuil4!$A$23:$L$137,8,FALSE),0)</f>
        <v>0</v>
      </c>
      <c r="R442" s="19">
        <f>IFERROR(VLOOKUP($A442,[7]Feuil4!$A$23:$L$137,6,FALSE),0)</f>
        <v>0</v>
      </c>
      <c r="S442" s="19">
        <f>IFERROR(VLOOKUP($A442,[7]Feuil4!$A$23:$L$137,5,FALSE),0)</f>
        <v>0</v>
      </c>
      <c r="T442" s="19">
        <v>0</v>
      </c>
      <c r="U442" s="19">
        <f>IFERROR(VLOOKUP(B442,'[8]C1-2017'!$B$1:$Q$475,14,FALSE),0)</f>
        <v>0</v>
      </c>
      <c r="V442" s="19">
        <f>IFERROR(VLOOKUP(A442,'[9]TOTAL M10 par région'!$A$1:$J$375,8,FALSE),0)</f>
        <v>0</v>
      </c>
      <c r="W442" s="19">
        <f>IFERROR(VLOOKUP(A442,'[10]TOTAL M11M12 par région'!$A$1:$J$479,10,FALSE),0)</f>
        <v>17575.238869546254</v>
      </c>
      <c r="X442" s="19">
        <f>IFERROR(VLOOKUP(B442,[11]Feuil1!$A$1:$G$24,7,FALSE),0)</f>
        <v>0</v>
      </c>
      <c r="Y442" s="19"/>
      <c r="Z442" s="19">
        <f>IFERROR(VLOOKUP(A442,'[12]avec LE'!$A$1:$F$22,6,FALSE),0)</f>
        <v>0</v>
      </c>
      <c r="AA442" s="19">
        <f>IFERROR(VLOOKUP(B442,[13]total!$E$20:$F$40,2,FALSE),0)</f>
        <v>0</v>
      </c>
      <c r="AB442" s="19"/>
      <c r="AC442" s="24">
        <f t="shared" si="6"/>
        <v>17575.238869546254</v>
      </c>
    </row>
    <row r="443" spans="1:29" hidden="1" x14ac:dyDescent="0.25">
      <c r="A443" s="2" t="s">
        <v>162</v>
      </c>
      <c r="B443" s="2" t="s">
        <v>163</v>
      </c>
      <c r="C443" s="2" t="s">
        <v>28</v>
      </c>
      <c r="D443" s="2" t="s">
        <v>1084</v>
      </c>
      <c r="E443" s="19">
        <f>IFERROR(VLOOKUP(A443,[1]Montants!$A$1:$W$248,21,FALSE),0)</f>
        <v>0</v>
      </c>
      <c r="F443" s="19">
        <f>IFERROR(VLOOKUP(A443,[2]Feuil1!$A$1:$I$47,8,FALSE),0)</f>
        <v>0</v>
      </c>
      <c r="G443" s="19">
        <f>IFERROR(VLOOKUP(A443,[3]Feuil1!$A$1:$G$47,6,FALSE),0)</f>
        <v>0</v>
      </c>
      <c r="H443" s="19">
        <f>IFERROR(VLOOKUP(B443,[4]Feuil6!$A$23:$B$73,2,FALSE),0)</f>
        <v>0</v>
      </c>
      <c r="I443" s="19">
        <f>IFERROR(VLOOKUP(A443,[5]Feuil1!$A$1:$F$9,5,FALSE),0)</f>
        <v>0</v>
      </c>
      <c r="J443" s="19">
        <f>IFERROR(VLOOKUP(A443,'[6]CRB-ES'!$A$1:$V$382,19,FALSE),0)</f>
        <v>0</v>
      </c>
      <c r="K443" s="19">
        <f>IFERROR(VLOOKUP($A443,[7]Feuil4!$A$23:$L$137,10,FALSE),0)</f>
        <v>0</v>
      </c>
      <c r="L443" s="19">
        <f>IFERROR(VLOOKUP($A443,[7]Feuil4!$A$23:$L$137,9,FALSE),0)</f>
        <v>0</v>
      </c>
      <c r="M443" s="19">
        <f>IFERROR(VLOOKUP($A443,[7]Feuil4!$A$23:$L$137,4,FALSE),0)</f>
        <v>0</v>
      </c>
      <c r="N443" s="19">
        <f>IFERROR(VLOOKUP($A443,[7]Feuil4!$A$23:$L$81,3,FALSE),0)</f>
        <v>0</v>
      </c>
      <c r="O443" s="19">
        <f>IFERROR(VLOOKUP($A443,[7]Feuil4!$A$23:$L$137,2,FALSE),0)</f>
        <v>0</v>
      </c>
      <c r="P443" s="19">
        <f>IFERROR(VLOOKUP($A443,[7]Feuil4!$A$23:$L$81,7,FALSE),0)</f>
        <v>0</v>
      </c>
      <c r="Q443" s="19">
        <f>IFERROR(VLOOKUP($A443,[7]Feuil4!$A$23:$L$137,8,FALSE),0)</f>
        <v>0</v>
      </c>
      <c r="R443" s="19">
        <f>IFERROR(VLOOKUP($A443,[7]Feuil4!$A$23:$L$137,6,FALSE),0)</f>
        <v>0</v>
      </c>
      <c r="S443" s="19">
        <f>IFERROR(VLOOKUP($A443,[7]Feuil4!$A$23:$L$137,5,FALSE),0)</f>
        <v>0</v>
      </c>
      <c r="T443" s="19">
        <v>0</v>
      </c>
      <c r="U443" s="19">
        <f>IFERROR(VLOOKUP(B443,'[8]C1-2017'!$B$1:$Q$475,14,FALSE),0)</f>
        <v>1242.6212678714724</v>
      </c>
      <c r="V443" s="19">
        <f>IFERROR(VLOOKUP(A443,'[9]TOTAL M10 par région'!$A$1:$J$375,8,FALSE),0)</f>
        <v>0</v>
      </c>
      <c r="W443" s="19">
        <f>IFERROR(VLOOKUP(A443,'[10]TOTAL M11M12 par région'!$A$1:$J$479,10,FALSE),0)</f>
        <v>0</v>
      </c>
      <c r="X443" s="19">
        <f>IFERROR(VLOOKUP(B443,[11]Feuil1!$A$1:$G$24,7,FALSE),0)</f>
        <v>0</v>
      </c>
      <c r="Y443" s="19"/>
      <c r="Z443" s="19">
        <f>IFERROR(VLOOKUP(A443,'[12]avec LE'!$A$1:$F$22,6,FALSE),0)</f>
        <v>0</v>
      </c>
      <c r="AA443" s="19">
        <f>IFERROR(VLOOKUP(B443,[13]total!$E$20:$F$40,2,FALSE),0)</f>
        <v>0</v>
      </c>
      <c r="AB443" s="19"/>
      <c r="AC443" s="24">
        <f t="shared" si="6"/>
        <v>1242.6212678714724</v>
      </c>
    </row>
    <row r="444" spans="1:29" hidden="1" x14ac:dyDescent="0.25">
      <c r="A444" s="27" t="s">
        <v>158</v>
      </c>
      <c r="B444" s="2" t="s">
        <v>159</v>
      </c>
      <c r="C444" s="2" t="s">
        <v>25</v>
      </c>
      <c r="D444" s="2" t="s">
        <v>1084</v>
      </c>
      <c r="E444" s="19">
        <f>IFERROR(VLOOKUP(A444,[1]Montants!$A$1:$W$248,21,FALSE),0)</f>
        <v>58195122.625857644</v>
      </c>
      <c r="F444" s="19">
        <f>IFERROR(VLOOKUP(A444,[2]Feuil1!$A$1:$I$47,8,FALSE),0)</f>
        <v>1628615.0041376753</v>
      </c>
      <c r="G444" s="19">
        <f>IFERROR(VLOOKUP(A444,[3]Feuil1!$A$1:$G$47,6,FALSE),0)</f>
        <v>382153.75103441882</v>
      </c>
      <c r="H444" s="19">
        <f>IFERROR(VLOOKUP(B444,[4]Feuil6!$A$23:$B$73,2,FALSE),0)</f>
        <v>725000</v>
      </c>
      <c r="I444" s="19">
        <f>IFERROR(VLOOKUP(A444,[5]Feuil1!$A$1:$F$9,5,FALSE),0)</f>
        <v>3230470.7826086953</v>
      </c>
      <c r="J444" s="19">
        <f>IFERROR(VLOOKUP(A444,'[6]CRB-ES'!$A$1:$V$382,19,FALSE),0)</f>
        <v>845619.37793027807</v>
      </c>
      <c r="K444" s="19">
        <f>IFERROR(VLOOKUP($A444,[7]Feuil4!$A$23:$L$137,10,FALSE),0)</f>
        <v>0</v>
      </c>
      <c r="L444" s="19">
        <f>IFERROR(VLOOKUP($A444,[7]Feuil4!$A$23:$L$137,9,FALSE),0)</f>
        <v>0</v>
      </c>
      <c r="M444" s="19">
        <f>IFERROR(VLOOKUP($A444,[7]Feuil4!$A$23:$L$137,4,FALSE),0)</f>
        <v>251375</v>
      </c>
      <c r="N444" s="19">
        <f>IFERROR(VLOOKUP($A444,[7]Feuil4!$A$23:$L$81,3,FALSE),0)</f>
        <v>20500</v>
      </c>
      <c r="O444" s="19">
        <f>IFERROR(VLOOKUP($A444,[7]Feuil4!$A$23:$L$137,2,FALSE),0)</f>
        <v>183280</v>
      </c>
      <c r="P444" s="19">
        <f>IFERROR(VLOOKUP($A444,[7]Feuil4!$A$23:$L$81,7,FALSE),0)</f>
        <v>0</v>
      </c>
      <c r="Q444" s="19">
        <f>IFERROR(VLOOKUP($A444,[7]Feuil4!$A$23:$L$137,8,FALSE),0)</f>
        <v>0</v>
      </c>
      <c r="R444" s="19">
        <f>IFERROR(VLOOKUP($A444,[7]Feuil4!$A$23:$L$137,6,FALSE),0)</f>
        <v>199840</v>
      </c>
      <c r="S444" s="19">
        <f>IFERROR(VLOOKUP($A444,[7]Feuil4!$A$23:$L$137,5,FALSE),0)</f>
        <v>28679</v>
      </c>
      <c r="T444" s="19">
        <v>0</v>
      </c>
      <c r="U444" s="19">
        <f>IFERROR(VLOOKUP(B444,'[8]C1-2017'!$B$1:$Q$475,14,FALSE),0)</f>
        <v>10815946.363036396</v>
      </c>
      <c r="V444" s="19">
        <f>IFERROR(VLOOKUP(A444,'[9]TOTAL M10 par région'!$A$1:$J$375,8,FALSE),0)</f>
        <v>1120798.2260000007</v>
      </c>
      <c r="W444" s="19">
        <f>IFERROR(VLOOKUP(A444,'[10]TOTAL M11M12 par région'!$A$1:$J$479,10,FALSE),0)</f>
        <v>2048728.7451714689</v>
      </c>
      <c r="X444" s="19">
        <f>IFERROR(VLOOKUP(B444,[11]Feuil1!$A$1:$G$24,7,FALSE),0)</f>
        <v>0</v>
      </c>
      <c r="Y444" s="19"/>
      <c r="Z444" s="19">
        <f>IFERROR(VLOOKUP(A444,'[12]avec LE'!$A$1:$F$22,6,FALSE),0)</f>
        <v>502991.92186835117</v>
      </c>
      <c r="AA444" s="19">
        <f>IFERROR(VLOOKUP(B444,[13]total!$E$20:$F$40,2,FALSE),0)</f>
        <v>1000</v>
      </c>
      <c r="AB444" s="19"/>
      <c r="AC444" s="24">
        <f t="shared" si="6"/>
        <v>80180120.797644928</v>
      </c>
    </row>
    <row r="445" spans="1:29" hidden="1" x14ac:dyDescent="0.25">
      <c r="A445" s="2" t="s">
        <v>125</v>
      </c>
      <c r="B445" s="2" t="s">
        <v>126</v>
      </c>
      <c r="C445" s="2" t="s">
        <v>31</v>
      </c>
      <c r="D445" s="2" t="s">
        <v>1084</v>
      </c>
      <c r="E445" s="19">
        <f>IFERROR(VLOOKUP(A445,[1]Montants!$A$1:$W$248,21,FALSE),0)</f>
        <v>0</v>
      </c>
      <c r="F445" s="19">
        <f>IFERROR(VLOOKUP(A445,[2]Feuil1!$A$1:$I$47,8,FALSE),0)</f>
        <v>0</v>
      </c>
      <c r="G445" s="19">
        <f>IFERROR(VLOOKUP(A445,[3]Feuil1!$A$1:$G$47,6,FALSE),0)</f>
        <v>0</v>
      </c>
      <c r="H445" s="19">
        <f>IFERROR(VLOOKUP(B445,[4]Feuil6!$A$23:$B$73,2,FALSE),0)</f>
        <v>0</v>
      </c>
      <c r="I445" s="19">
        <f>IFERROR(VLOOKUP(A445,[5]Feuil1!$A$1:$F$9,5,FALSE),0)</f>
        <v>0</v>
      </c>
      <c r="J445" s="19">
        <f>IFERROR(VLOOKUP(A445,'[6]CRB-ES'!$A$1:$V$382,19,FALSE),0)</f>
        <v>0</v>
      </c>
      <c r="K445" s="19">
        <f>IFERROR(VLOOKUP($A445,[7]Feuil4!$A$23:$L$137,10,FALSE),0)</f>
        <v>0</v>
      </c>
      <c r="L445" s="19">
        <f>IFERROR(VLOOKUP($A445,[7]Feuil4!$A$23:$L$137,9,FALSE),0)</f>
        <v>0</v>
      </c>
      <c r="M445" s="19">
        <f>IFERROR(VLOOKUP($A445,[7]Feuil4!$A$23:$L$137,4,FALSE),0)</f>
        <v>0</v>
      </c>
      <c r="N445" s="19">
        <f>IFERROR(VLOOKUP($A445,[7]Feuil4!$A$23:$L$81,3,FALSE),0)</f>
        <v>0</v>
      </c>
      <c r="O445" s="19">
        <f>IFERROR(VLOOKUP($A445,[7]Feuil4!$A$23:$L$137,2,FALSE),0)</f>
        <v>0</v>
      </c>
      <c r="P445" s="19">
        <f>IFERROR(VLOOKUP($A445,[7]Feuil4!$A$23:$L$81,7,FALSE),0)</f>
        <v>0</v>
      </c>
      <c r="Q445" s="19">
        <f>IFERROR(VLOOKUP($A445,[7]Feuil4!$A$23:$L$137,8,FALSE),0)</f>
        <v>0</v>
      </c>
      <c r="R445" s="19">
        <f>IFERROR(VLOOKUP($A445,[7]Feuil4!$A$23:$L$137,6,FALSE),0)</f>
        <v>0</v>
      </c>
      <c r="S445" s="19">
        <f>IFERROR(VLOOKUP($A445,[7]Feuil4!$A$23:$L$137,5,FALSE),0)</f>
        <v>0</v>
      </c>
      <c r="T445" s="19">
        <v>0</v>
      </c>
      <c r="U445" s="19">
        <f>IFERROR(VLOOKUP(B445,'[8]C1-2017'!$B$1:$Q$475,14,FALSE),0)</f>
        <v>2073.2314199170323</v>
      </c>
      <c r="V445" s="19">
        <f>IFERROR(VLOOKUP(A445,'[9]TOTAL M10 par région'!$A$1:$J$375,8,FALSE),0)</f>
        <v>0</v>
      </c>
      <c r="W445" s="19">
        <f>IFERROR(VLOOKUP(A445,'[10]TOTAL M11M12 par région'!$A$1:$J$479,10,FALSE),0)</f>
        <v>0</v>
      </c>
      <c r="X445" s="19">
        <f>IFERROR(VLOOKUP(B445,[11]Feuil1!$A$1:$G$24,7,FALSE),0)</f>
        <v>0</v>
      </c>
      <c r="Y445" s="19"/>
      <c r="Z445" s="19">
        <f>IFERROR(VLOOKUP(A445,'[12]avec LE'!$A$1:$F$22,6,FALSE),0)</f>
        <v>0</v>
      </c>
      <c r="AA445" s="19">
        <f>IFERROR(VLOOKUP(B445,[13]total!$E$20:$F$40,2,FALSE),0)</f>
        <v>0</v>
      </c>
      <c r="AB445" s="19"/>
      <c r="AC445" s="24">
        <f t="shared" si="6"/>
        <v>2073.2314199170323</v>
      </c>
    </row>
    <row r="446" spans="1:29" hidden="1" x14ac:dyDescent="0.25">
      <c r="A446" s="27" t="s">
        <v>129</v>
      </c>
      <c r="B446" s="2" t="s">
        <v>130</v>
      </c>
      <c r="C446" s="2" t="s">
        <v>31</v>
      </c>
      <c r="D446" s="2" t="s">
        <v>1084</v>
      </c>
      <c r="E446" s="19">
        <f>IFERROR(VLOOKUP(A446,[1]Montants!$A$1:$W$248,21,FALSE),0)</f>
        <v>0</v>
      </c>
      <c r="F446" s="19">
        <f>IFERROR(VLOOKUP(A446,[2]Feuil1!$A$1:$I$47,8,FALSE),0)</f>
        <v>0</v>
      </c>
      <c r="G446" s="19">
        <f>IFERROR(VLOOKUP(A446,[3]Feuil1!$A$1:$G$47,6,FALSE),0)</f>
        <v>0</v>
      </c>
      <c r="H446" s="19">
        <f>IFERROR(VLOOKUP(B446,[4]Feuil6!$A$23:$B$73,2,FALSE),0)</f>
        <v>0</v>
      </c>
      <c r="I446" s="19">
        <f>IFERROR(VLOOKUP(A446,[5]Feuil1!$A$1:$F$9,5,FALSE),0)</f>
        <v>0</v>
      </c>
      <c r="J446" s="19">
        <f>IFERROR(VLOOKUP(A446,'[6]CRB-ES'!$A$1:$V$382,19,FALSE),0)</f>
        <v>0</v>
      </c>
      <c r="K446" s="19">
        <f>IFERROR(VLOOKUP($A446,[7]Feuil4!$A$23:$L$137,10,FALSE),0)</f>
        <v>0</v>
      </c>
      <c r="L446" s="19">
        <f>IFERROR(VLOOKUP($A446,[7]Feuil4!$A$23:$L$137,9,FALSE),0)</f>
        <v>0</v>
      </c>
      <c r="M446" s="19">
        <f>IFERROR(VLOOKUP($A446,[7]Feuil4!$A$23:$L$137,4,FALSE),0)</f>
        <v>0</v>
      </c>
      <c r="N446" s="19">
        <f>IFERROR(VLOOKUP($A446,[7]Feuil4!$A$23:$L$81,3,FALSE),0)</f>
        <v>0</v>
      </c>
      <c r="O446" s="19">
        <f>IFERROR(VLOOKUP($A446,[7]Feuil4!$A$23:$L$137,2,FALSE),0)</f>
        <v>0</v>
      </c>
      <c r="P446" s="19">
        <f>IFERROR(VLOOKUP($A446,[7]Feuil4!$A$23:$L$81,7,FALSE),0)</f>
        <v>0</v>
      </c>
      <c r="Q446" s="19">
        <f>IFERROR(VLOOKUP($A446,[7]Feuil4!$A$23:$L$137,8,FALSE),0)</f>
        <v>0</v>
      </c>
      <c r="R446" s="19">
        <f>IFERROR(VLOOKUP($A446,[7]Feuil4!$A$23:$L$137,6,FALSE),0)</f>
        <v>0</v>
      </c>
      <c r="S446" s="19">
        <f>IFERROR(VLOOKUP($A446,[7]Feuil4!$A$23:$L$137,5,FALSE),0)</f>
        <v>0</v>
      </c>
      <c r="T446" s="19">
        <v>0</v>
      </c>
      <c r="U446" s="19">
        <f>IFERROR(VLOOKUP(B446,'[8]C1-2017'!$B$1:$Q$475,14,FALSE),0)</f>
        <v>30043.482089518126</v>
      </c>
      <c r="V446" s="19">
        <f>IFERROR(VLOOKUP(A446,'[9]TOTAL M10 par région'!$A$1:$J$375,8,FALSE),0)</f>
        <v>69614.618999999948</v>
      </c>
      <c r="W446" s="19">
        <f>IFERROR(VLOOKUP(A446,'[10]TOTAL M11M12 par région'!$A$1:$J$479,10,FALSE),0)</f>
        <v>77752.028374427347</v>
      </c>
      <c r="X446" s="19">
        <f>IFERROR(VLOOKUP(B446,[11]Feuil1!$A$1:$G$24,7,FALSE),0)</f>
        <v>0</v>
      </c>
      <c r="Y446" s="19"/>
      <c r="Z446" s="19">
        <f>IFERROR(VLOOKUP(A446,'[12]avec LE'!$A$1:$F$22,6,FALSE),0)</f>
        <v>0</v>
      </c>
      <c r="AA446" s="19">
        <f>IFERROR(VLOOKUP(B446,[13]total!$E$20:$F$40,2,FALSE),0)</f>
        <v>0</v>
      </c>
      <c r="AB446" s="19"/>
      <c r="AC446" s="24">
        <f t="shared" si="6"/>
        <v>177410.12946394543</v>
      </c>
    </row>
    <row r="447" spans="1:29" hidden="1" x14ac:dyDescent="0.25">
      <c r="A447" s="7" t="s">
        <v>182</v>
      </c>
      <c r="B447" s="8" t="s">
        <v>183</v>
      </c>
      <c r="C447" s="7" t="s">
        <v>184</v>
      </c>
      <c r="D447" s="2" t="s">
        <v>1084</v>
      </c>
      <c r="E447" s="19">
        <f>+[14]Montants!$U$77</f>
        <v>1563930.5282258028</v>
      </c>
      <c r="F447" s="19">
        <f>IFERROR(VLOOKUP(A447,[2]Feuil1!$A$1:$I$47,8,FALSE),0)</f>
        <v>0</v>
      </c>
      <c r="G447" s="19">
        <f>IFERROR(VLOOKUP(A447,[3]Feuil1!$A$1:$G$47,6,FALSE),0)</f>
        <v>0</v>
      </c>
      <c r="H447" s="19">
        <f>IFERROR(VLOOKUP(B447,[4]Feuil6!$A$23:$B$73,2,FALSE),0)</f>
        <v>0</v>
      </c>
      <c r="I447" s="19">
        <f>IFERROR(VLOOKUP(A447,[5]Feuil1!$A$1:$F$9,5,FALSE),0)</f>
        <v>0</v>
      </c>
      <c r="J447" s="19">
        <f>IFERROR(VLOOKUP(A447,'[6]CRB-ES'!$A$1:$V$382,19,FALSE),0)</f>
        <v>0</v>
      </c>
      <c r="K447" s="19">
        <f>IFERROR(VLOOKUP($A447,[7]Feuil4!$A$23:$L$137,10,FALSE),0)</f>
        <v>0</v>
      </c>
      <c r="L447" s="19">
        <f>IFERROR(VLOOKUP($A447,[7]Feuil4!$A$23:$L$137,9,FALSE),0)</f>
        <v>0</v>
      </c>
      <c r="M447" s="19">
        <f>IFERROR(VLOOKUP($A447,[7]Feuil4!$A$23:$L$137,4,FALSE),0)</f>
        <v>0</v>
      </c>
      <c r="N447" s="19">
        <f>IFERROR(VLOOKUP($A447,[7]Feuil4!$A$23:$L$81,3,FALSE),0)</f>
        <v>0</v>
      </c>
      <c r="O447" s="19">
        <f>IFERROR(VLOOKUP($A447,[7]Feuil4!$A$23:$L$137,2,FALSE),0)</f>
        <v>0</v>
      </c>
      <c r="P447" s="19">
        <f>IFERROR(VLOOKUP($A447,[7]Feuil4!$A$23:$L$81,7,FALSE),0)</f>
        <v>0</v>
      </c>
      <c r="Q447" s="19">
        <f>IFERROR(VLOOKUP($A447,[7]Feuil4!$A$23:$L$137,8,FALSE),0)</f>
        <v>0</v>
      </c>
      <c r="R447" s="19">
        <f>IFERROR(VLOOKUP($A447,[7]Feuil4!$A$23:$L$137,6,FALSE),0)</f>
        <v>0</v>
      </c>
      <c r="S447" s="19">
        <f>IFERROR(VLOOKUP($A447,[7]Feuil4!$A$23:$L$137,5,FALSE),0)</f>
        <v>0</v>
      </c>
      <c r="T447" s="19">
        <v>0</v>
      </c>
      <c r="U447" s="19">
        <f>IFERROR(VLOOKUP(B447,'[8]C1-2017'!$B$1:$Q$475,14,FALSE),0)</f>
        <v>0</v>
      </c>
      <c r="V447" s="19">
        <f>IFERROR(VLOOKUP(A447,'[9]TOTAL M10 par région'!$A$1:$J$375,8,FALSE),0)</f>
        <v>0</v>
      </c>
      <c r="W447" s="19">
        <f>IFERROR(VLOOKUP(A447,'[10]TOTAL M11M12 par région'!$A$1:$J$479,10,FALSE),0)</f>
        <v>0</v>
      </c>
      <c r="X447" s="19">
        <f>IFERROR(VLOOKUP(B447,[11]Feuil1!$A$1:$G$24,7,FALSE),0)</f>
        <v>0</v>
      </c>
      <c r="Y447" s="19"/>
      <c r="Z447" s="19">
        <f>IFERROR(VLOOKUP(A447,'[12]avec LE'!$A$1:$F$22,6,FALSE),0)</f>
        <v>0</v>
      </c>
      <c r="AA447" s="19">
        <f>IFERROR(VLOOKUP(B447,[13]total!$E$20:$F$40,2,FALSE),0)</f>
        <v>0</v>
      </c>
      <c r="AB447" s="19"/>
      <c r="AC447" s="24">
        <f t="shared" si="6"/>
        <v>1563930.5282258028</v>
      </c>
    </row>
    <row r="448" spans="1:29" ht="15" hidden="1" customHeight="1" x14ac:dyDescent="0.25">
      <c r="A448" s="2" t="s">
        <v>177</v>
      </c>
      <c r="B448" s="2" t="s">
        <v>178</v>
      </c>
      <c r="C448" s="2" t="s">
        <v>85</v>
      </c>
      <c r="D448" s="2" t="s">
        <v>1084</v>
      </c>
      <c r="E448" s="19">
        <f>IFERROR(VLOOKUP(A448,[1]Montants!$A$1:$W$248,21,FALSE),0)</f>
        <v>0</v>
      </c>
      <c r="F448" s="19">
        <f>IFERROR(VLOOKUP(A448,[2]Feuil1!$A$1:$I$47,8,FALSE),0)</f>
        <v>0</v>
      </c>
      <c r="G448" s="19">
        <f>IFERROR(VLOOKUP(A448,[3]Feuil1!$A$1:$G$47,6,FALSE),0)</f>
        <v>0</v>
      </c>
      <c r="H448" s="19">
        <f>IFERROR(VLOOKUP(B448,[4]Feuil6!$A$23:$B$73,2,FALSE),0)</f>
        <v>0</v>
      </c>
      <c r="I448" s="19">
        <f>IFERROR(VLOOKUP(A448,[5]Feuil1!$A$1:$F$9,5,FALSE),0)</f>
        <v>0</v>
      </c>
      <c r="J448" s="19">
        <f>IFERROR(VLOOKUP(A448,'[6]CRB-ES'!$A$1:$V$382,19,FALSE),0)</f>
        <v>0</v>
      </c>
      <c r="K448" s="19">
        <f>IFERROR(VLOOKUP($A448,[7]Feuil4!$A$23:$L$137,10,FALSE),0)</f>
        <v>0</v>
      </c>
      <c r="L448" s="19">
        <f>IFERROR(VLOOKUP($A448,[7]Feuil4!$A$23:$L$137,9,FALSE),0)</f>
        <v>0</v>
      </c>
      <c r="M448" s="19">
        <f>IFERROR(VLOOKUP($A448,[7]Feuil4!$A$23:$L$137,4,FALSE),0)</f>
        <v>0</v>
      </c>
      <c r="N448" s="19">
        <f>IFERROR(VLOOKUP($A448,[7]Feuil4!$A$23:$L$81,3,FALSE),0)</f>
        <v>0</v>
      </c>
      <c r="O448" s="19">
        <f>IFERROR(VLOOKUP($A448,[7]Feuil4!$A$23:$L$137,2,FALSE),0)</f>
        <v>0</v>
      </c>
      <c r="P448" s="19">
        <f>IFERROR(VLOOKUP($A448,[7]Feuil4!$A$23:$L$81,7,FALSE),0)</f>
        <v>0</v>
      </c>
      <c r="Q448" s="19">
        <f>IFERROR(VLOOKUP($A448,[7]Feuil4!$A$23:$L$137,8,FALSE),0)</f>
        <v>0</v>
      </c>
      <c r="R448" s="19">
        <f>IFERROR(VLOOKUP($A448,[7]Feuil4!$A$23:$L$137,6,FALSE),0)</f>
        <v>0</v>
      </c>
      <c r="S448" s="19">
        <f>IFERROR(VLOOKUP($A448,[7]Feuil4!$A$23:$L$137,5,FALSE),0)</f>
        <v>0</v>
      </c>
      <c r="T448" s="19">
        <v>0</v>
      </c>
      <c r="U448" s="19">
        <f>IFERROR(VLOOKUP(B448,'[8]C1-2017'!$B$1:$Q$475,14,FALSE),0)</f>
        <v>0</v>
      </c>
      <c r="V448" s="19">
        <f>IFERROR(VLOOKUP(A448,'[9]TOTAL M10 par région'!$A$1:$J$375,8,FALSE),0)</f>
        <v>0</v>
      </c>
      <c r="W448" s="19">
        <f>IFERROR(VLOOKUP(A448,'[10]TOTAL M11M12 par région'!$A$1:$J$479,10,FALSE),0)</f>
        <v>0</v>
      </c>
      <c r="X448" s="19">
        <f>IFERROR(VLOOKUP(B448,[11]Feuil1!$A$1:$G$24,7,FALSE),0)</f>
        <v>0</v>
      </c>
      <c r="Y448" s="19"/>
      <c r="Z448" s="19">
        <f>IFERROR(VLOOKUP(A448,'[12]avec LE'!$A$1:$F$22,6,FALSE),0)</f>
        <v>0</v>
      </c>
      <c r="AA448" s="19">
        <f>IFERROR(VLOOKUP(B448,[13]total!$E$20:$F$40,2,FALSE),0)</f>
        <v>0</v>
      </c>
      <c r="AB448" s="19"/>
      <c r="AC448" s="24">
        <f t="shared" si="6"/>
        <v>0</v>
      </c>
    </row>
    <row r="449" spans="1:29" hidden="1" x14ac:dyDescent="0.25">
      <c r="A449" s="2" t="s">
        <v>131</v>
      </c>
      <c r="B449" s="2" t="s">
        <v>132</v>
      </c>
      <c r="C449" s="2" t="s">
        <v>31</v>
      </c>
      <c r="D449" s="2" t="s">
        <v>1084</v>
      </c>
      <c r="E449" s="19">
        <f>IFERROR(VLOOKUP(A449,[1]Montants!$A$1:$W$248,21,FALSE),0)</f>
        <v>0</v>
      </c>
      <c r="F449" s="19">
        <f>IFERROR(VLOOKUP(A449,[2]Feuil1!$A$1:$I$47,8,FALSE),0)</f>
        <v>0</v>
      </c>
      <c r="G449" s="19">
        <f>IFERROR(VLOOKUP(A449,[3]Feuil1!$A$1:$G$47,6,FALSE),0)</f>
        <v>0</v>
      </c>
      <c r="H449" s="19">
        <f>IFERROR(VLOOKUP(B449,[4]Feuil6!$A$23:$B$73,2,FALSE),0)</f>
        <v>0</v>
      </c>
      <c r="I449" s="19">
        <f>IFERROR(VLOOKUP(A449,[5]Feuil1!$A$1:$F$9,5,FALSE),0)</f>
        <v>0</v>
      </c>
      <c r="J449" s="19">
        <f>IFERROR(VLOOKUP(A449,'[6]CRB-ES'!$A$1:$V$382,19,FALSE),0)</f>
        <v>0</v>
      </c>
      <c r="K449" s="19">
        <f>IFERROR(VLOOKUP($A449,[7]Feuil4!$A$23:$L$137,10,FALSE),0)</f>
        <v>0</v>
      </c>
      <c r="L449" s="19">
        <f>IFERROR(VLOOKUP($A449,[7]Feuil4!$A$23:$L$137,9,FALSE),0)</f>
        <v>0</v>
      </c>
      <c r="M449" s="19">
        <f>IFERROR(VLOOKUP($A449,[7]Feuil4!$A$23:$L$137,4,FALSE),0)</f>
        <v>0</v>
      </c>
      <c r="N449" s="19">
        <f>IFERROR(VLOOKUP($A449,[7]Feuil4!$A$23:$L$81,3,FALSE),0)</f>
        <v>0</v>
      </c>
      <c r="O449" s="19">
        <f>IFERROR(VLOOKUP($A449,[7]Feuil4!$A$23:$L$137,2,FALSE),0)</f>
        <v>0</v>
      </c>
      <c r="P449" s="19">
        <f>IFERROR(VLOOKUP($A449,[7]Feuil4!$A$23:$L$81,7,FALSE),0)</f>
        <v>0</v>
      </c>
      <c r="Q449" s="19">
        <f>IFERROR(VLOOKUP($A449,[7]Feuil4!$A$23:$L$137,8,FALSE),0)</f>
        <v>0</v>
      </c>
      <c r="R449" s="19">
        <f>IFERROR(VLOOKUP($A449,[7]Feuil4!$A$23:$L$137,6,FALSE),0)</f>
        <v>0</v>
      </c>
      <c r="S449" s="19">
        <f>IFERROR(VLOOKUP($A449,[7]Feuil4!$A$23:$L$137,5,FALSE),0)</f>
        <v>0</v>
      </c>
      <c r="T449" s="19">
        <v>0</v>
      </c>
      <c r="U449" s="19">
        <f>IFERROR(VLOOKUP(B449,'[8]C1-2017'!$B$1:$Q$475,14,FALSE),0)</f>
        <v>3042.6097273810196</v>
      </c>
      <c r="V449" s="19">
        <f>IFERROR(VLOOKUP(A449,'[9]TOTAL M10 par région'!$A$1:$J$375,8,FALSE),0)</f>
        <v>62954.414999999979</v>
      </c>
      <c r="W449" s="19">
        <f>IFERROR(VLOOKUP(A449,'[10]TOTAL M11M12 par région'!$A$1:$J$479,10,FALSE),0)</f>
        <v>95452.518234239571</v>
      </c>
      <c r="X449" s="19">
        <f>IFERROR(VLOOKUP(B449,[11]Feuil1!$A$1:$G$24,7,FALSE),0)</f>
        <v>0</v>
      </c>
      <c r="Y449" s="19"/>
      <c r="Z449" s="19">
        <f>IFERROR(VLOOKUP(A449,'[12]avec LE'!$A$1:$F$22,6,FALSE),0)</f>
        <v>0</v>
      </c>
      <c r="AA449" s="19">
        <f>IFERROR(VLOOKUP(B449,[13]total!$E$20:$F$40,2,FALSE),0)</f>
        <v>0</v>
      </c>
      <c r="AB449" s="19"/>
      <c r="AC449" s="24">
        <f t="shared" si="6"/>
        <v>161449.54296162055</v>
      </c>
    </row>
    <row r="450" spans="1:29" hidden="1" x14ac:dyDescent="0.25">
      <c r="A450" s="27" t="s">
        <v>814</v>
      </c>
      <c r="B450" s="2" t="s">
        <v>815</v>
      </c>
      <c r="C450" s="2" t="s">
        <v>31</v>
      </c>
      <c r="D450" s="2" t="s">
        <v>1084</v>
      </c>
      <c r="E450" s="19">
        <f>IFERROR(VLOOKUP(A450,[1]Montants!$A$1:$W$248,21,FALSE),0)</f>
        <v>0</v>
      </c>
      <c r="F450" s="19">
        <f>IFERROR(VLOOKUP(A450,[2]Feuil1!$A$1:$I$47,8,FALSE),0)</f>
        <v>0</v>
      </c>
      <c r="G450" s="19">
        <f>IFERROR(VLOOKUP(A450,[3]Feuil1!$A$1:$G$47,6,FALSE),0)</f>
        <v>0</v>
      </c>
      <c r="H450" s="19">
        <f>IFERROR(VLOOKUP(B450,[4]Feuil6!$A$23:$B$73,2,FALSE),0)</f>
        <v>0</v>
      </c>
      <c r="I450" s="19">
        <f>IFERROR(VLOOKUP(A450,[5]Feuil1!$A$1:$F$9,5,FALSE),0)</f>
        <v>0</v>
      </c>
      <c r="J450" s="19">
        <f>IFERROR(VLOOKUP(A450,'[6]CRB-ES'!$A$1:$V$382,19,FALSE),0)</f>
        <v>0</v>
      </c>
      <c r="K450" s="19">
        <f>IFERROR(VLOOKUP($A450,[7]Feuil4!$A$23:$L$137,10,FALSE),0)</f>
        <v>0</v>
      </c>
      <c r="L450" s="19">
        <f>IFERROR(VLOOKUP($A450,[7]Feuil4!$A$23:$L$137,9,FALSE),0)</f>
        <v>0</v>
      </c>
      <c r="M450" s="19">
        <f>IFERROR(VLOOKUP($A450,[7]Feuil4!$A$23:$L$137,4,FALSE),0)</f>
        <v>0</v>
      </c>
      <c r="N450" s="19">
        <f>IFERROR(VLOOKUP($A450,[7]Feuil4!$A$23:$L$81,3,FALSE),0)</f>
        <v>0</v>
      </c>
      <c r="O450" s="19">
        <f>IFERROR(VLOOKUP($A450,[7]Feuil4!$A$23:$L$137,2,FALSE),0)</f>
        <v>0</v>
      </c>
      <c r="P450" s="19">
        <f>IFERROR(VLOOKUP($A450,[7]Feuil4!$A$23:$L$81,7,FALSE),0)</f>
        <v>0</v>
      </c>
      <c r="Q450" s="19">
        <f>IFERROR(VLOOKUP($A450,[7]Feuil4!$A$23:$L$137,8,FALSE),0)</f>
        <v>0</v>
      </c>
      <c r="R450" s="19">
        <f>IFERROR(VLOOKUP($A450,[7]Feuil4!$A$23:$L$137,6,FALSE),0)</f>
        <v>0</v>
      </c>
      <c r="S450" s="19">
        <f>IFERROR(VLOOKUP($A450,[7]Feuil4!$A$23:$L$137,5,FALSE),0)</f>
        <v>0</v>
      </c>
      <c r="T450" s="19">
        <v>0</v>
      </c>
      <c r="U450" s="19">
        <f>IFERROR(VLOOKUP(B450,'[8]C1-2017'!$B$1:$Q$475,14,FALSE),0)</f>
        <v>0</v>
      </c>
      <c r="V450" s="19">
        <f>IFERROR(VLOOKUP(A450,'[9]TOTAL M10 par région'!$A$1:$J$375,8,FALSE),0)</f>
        <v>312599.68100000004</v>
      </c>
      <c r="W450" s="19">
        <f>IFERROR(VLOOKUP(A450,'[10]TOTAL M11M12 par région'!$A$1:$J$479,10,FALSE),0)</f>
        <v>126043.62649255543</v>
      </c>
      <c r="X450" s="19">
        <f>IFERROR(VLOOKUP(B450,[11]Feuil1!$A$1:$G$24,7,FALSE),0)</f>
        <v>0</v>
      </c>
      <c r="Y450" s="19"/>
      <c r="Z450" s="19">
        <f>IFERROR(VLOOKUP(A450,'[12]avec LE'!$A$1:$F$22,6,FALSE),0)</f>
        <v>0</v>
      </c>
      <c r="AA450" s="19">
        <f>IFERROR(VLOOKUP(B450,[13]total!$E$20:$F$40,2,FALSE),0)</f>
        <v>0</v>
      </c>
      <c r="AB450" s="19"/>
      <c r="AC450" s="24">
        <f t="shared" si="6"/>
        <v>438643.30749255547</v>
      </c>
    </row>
    <row r="451" spans="1:29" ht="15" hidden="1" customHeight="1" x14ac:dyDescent="0.25">
      <c r="A451" s="2" t="s">
        <v>166</v>
      </c>
      <c r="B451" s="2" t="s">
        <v>167</v>
      </c>
      <c r="C451" s="2" t="s">
        <v>85</v>
      </c>
      <c r="D451" s="2" t="s">
        <v>1084</v>
      </c>
      <c r="E451" s="19">
        <f>IFERROR(VLOOKUP(A451,[1]Montants!$A$1:$W$248,21,FALSE),0)</f>
        <v>0</v>
      </c>
      <c r="F451" s="19">
        <f>IFERROR(VLOOKUP(A451,[2]Feuil1!$A$1:$I$47,8,FALSE),0)</f>
        <v>0</v>
      </c>
      <c r="G451" s="19">
        <f>IFERROR(VLOOKUP(A451,[3]Feuil1!$A$1:$G$47,6,FALSE),0)</f>
        <v>0</v>
      </c>
      <c r="H451" s="19">
        <f>IFERROR(VLOOKUP(B451,[4]Feuil6!$A$23:$B$73,2,FALSE),0)</f>
        <v>0</v>
      </c>
      <c r="I451" s="19">
        <f>IFERROR(VLOOKUP(A451,[5]Feuil1!$A$1:$F$9,5,FALSE),0)</f>
        <v>0</v>
      </c>
      <c r="J451" s="19">
        <f>IFERROR(VLOOKUP(A451,'[6]CRB-ES'!$A$1:$V$382,19,FALSE),0)</f>
        <v>0</v>
      </c>
      <c r="K451" s="19">
        <f>IFERROR(VLOOKUP($A451,[7]Feuil4!$A$23:$L$137,10,FALSE),0)</f>
        <v>0</v>
      </c>
      <c r="L451" s="19">
        <f>IFERROR(VLOOKUP($A451,[7]Feuil4!$A$23:$L$137,9,FALSE),0)</f>
        <v>0</v>
      </c>
      <c r="M451" s="19">
        <f>IFERROR(VLOOKUP($A451,[7]Feuil4!$A$23:$L$137,4,FALSE),0)</f>
        <v>0</v>
      </c>
      <c r="N451" s="19">
        <f>IFERROR(VLOOKUP($A451,[7]Feuil4!$A$23:$L$81,3,FALSE),0)</f>
        <v>0</v>
      </c>
      <c r="O451" s="19">
        <f>IFERROR(VLOOKUP($A451,[7]Feuil4!$A$23:$L$137,2,FALSE),0)</f>
        <v>0</v>
      </c>
      <c r="P451" s="19">
        <f>IFERROR(VLOOKUP($A451,[7]Feuil4!$A$23:$L$81,7,FALSE),0)</f>
        <v>0</v>
      </c>
      <c r="Q451" s="19">
        <f>IFERROR(VLOOKUP($A451,[7]Feuil4!$A$23:$L$137,8,FALSE),0)</f>
        <v>0</v>
      </c>
      <c r="R451" s="19">
        <f>IFERROR(VLOOKUP($A451,[7]Feuil4!$A$23:$L$137,6,FALSE),0)</f>
        <v>0</v>
      </c>
      <c r="S451" s="19">
        <f>IFERROR(VLOOKUP($A451,[7]Feuil4!$A$23:$L$137,5,FALSE),0)</f>
        <v>0</v>
      </c>
      <c r="T451" s="19">
        <v>0</v>
      </c>
      <c r="U451" s="19">
        <f>IFERROR(VLOOKUP(B451,'[8]C1-2017'!$B$1:$Q$475,14,FALSE),0)</f>
        <v>0</v>
      </c>
      <c r="V451" s="19">
        <f>IFERROR(VLOOKUP(A451,'[9]TOTAL M10 par région'!$A$1:$J$375,8,FALSE),0)</f>
        <v>0</v>
      </c>
      <c r="W451" s="19">
        <f>IFERROR(VLOOKUP(A451,'[10]TOTAL M11M12 par région'!$A$1:$J$479,10,FALSE),0)</f>
        <v>0</v>
      </c>
      <c r="X451" s="19">
        <f>IFERROR(VLOOKUP(B451,[11]Feuil1!$A$1:$G$24,7,FALSE),0)</f>
        <v>0</v>
      </c>
      <c r="Y451" s="19"/>
      <c r="Z451" s="19">
        <f>IFERROR(VLOOKUP(A451,'[12]avec LE'!$A$1:$F$22,6,FALSE),0)</f>
        <v>0</v>
      </c>
      <c r="AA451" s="19">
        <f>IFERROR(VLOOKUP(B451,[13]total!$E$20:$F$40,2,FALSE),0)</f>
        <v>0</v>
      </c>
      <c r="AB451" s="19"/>
      <c r="AC451" s="24">
        <f t="shared" ref="AC451:AC514" si="7">SUM(E451:AB451)</f>
        <v>0</v>
      </c>
    </row>
    <row r="452" spans="1:29" hidden="1" x14ac:dyDescent="0.25">
      <c r="A452" s="39" t="s">
        <v>1297</v>
      </c>
      <c r="B452" t="s">
        <v>1298</v>
      </c>
      <c r="C452" s="2" t="s">
        <v>85</v>
      </c>
      <c r="D452" s="2" t="s">
        <v>1084</v>
      </c>
      <c r="E452" s="19">
        <f>IFERROR(VLOOKUP(A452,[1]Montants!$A$1:$W$248,21,FALSE),0)</f>
        <v>0</v>
      </c>
      <c r="F452" s="19">
        <f>IFERROR(VLOOKUP(A452,[2]Feuil1!$A$1:$I$47,8,FALSE),0)</f>
        <v>0</v>
      </c>
      <c r="G452" s="19">
        <f>IFERROR(VLOOKUP(A452,[3]Feuil1!$A$1:$G$47,6,FALSE),0)</f>
        <v>0</v>
      </c>
      <c r="H452" s="19">
        <f>IFERROR(VLOOKUP(B452,[4]Feuil6!$A$23:$B$73,2,FALSE),0)</f>
        <v>0</v>
      </c>
      <c r="I452" s="19">
        <f>IFERROR(VLOOKUP(A452,[5]Feuil1!$A$1:$F$9,5,FALSE),0)</f>
        <v>0</v>
      </c>
      <c r="J452" s="19">
        <f>IFERROR(VLOOKUP(A452,'[6]CRB-ES'!$A$1:$V$382,19,FALSE),0)</f>
        <v>0</v>
      </c>
      <c r="K452" s="19">
        <f>IFERROR(VLOOKUP($A452,[7]Feuil4!$A$23:$L$137,10,FALSE),0)</f>
        <v>0</v>
      </c>
      <c r="L452" s="19">
        <f>IFERROR(VLOOKUP($A452,[7]Feuil4!$A$23:$L$137,9,FALSE),0)</f>
        <v>0</v>
      </c>
      <c r="M452" s="19">
        <f>IFERROR(VLOOKUP($A452,[7]Feuil4!$A$23:$L$137,4,FALSE),0)</f>
        <v>0</v>
      </c>
      <c r="N452" s="19">
        <f>IFERROR(VLOOKUP($A452,[7]Feuil4!$A$23:$L$81,3,FALSE),0)</f>
        <v>0</v>
      </c>
      <c r="O452" s="19">
        <f>IFERROR(VLOOKUP($A452,[7]Feuil4!$A$23:$L$137,2,FALSE),0)</f>
        <v>0</v>
      </c>
      <c r="P452" s="19">
        <f>IFERROR(VLOOKUP($A452,[7]Feuil4!$A$23:$L$81,7,FALSE),0)</f>
        <v>0</v>
      </c>
      <c r="Q452" s="19">
        <f>IFERROR(VLOOKUP($A452,[7]Feuil4!$A$23:$L$137,8,FALSE),0)</f>
        <v>0</v>
      </c>
      <c r="R452" s="19">
        <f>IFERROR(VLOOKUP($A452,[7]Feuil4!$A$23:$L$137,6,FALSE),0)</f>
        <v>0</v>
      </c>
      <c r="S452" s="19">
        <f>IFERROR(VLOOKUP($A452,[7]Feuil4!$A$23:$L$137,5,FALSE),0)</f>
        <v>0</v>
      </c>
      <c r="T452" s="19">
        <v>0</v>
      </c>
      <c r="U452" s="19">
        <f>IFERROR(VLOOKUP(B452,'[8]C1-2017'!$B$1:$Q$475,14,FALSE),0)</f>
        <v>0</v>
      </c>
      <c r="V452" s="19">
        <f>IFERROR(VLOOKUP(A452,'[9]TOTAL M10 par région'!$A$1:$J$375,8,FALSE),0)</f>
        <v>0</v>
      </c>
      <c r="W452" s="19">
        <f>IFERROR(VLOOKUP(A452,'[10]TOTAL M11M12 par région'!$A$1:$J$479,10,FALSE),0)</f>
        <v>4833.4124932802151</v>
      </c>
      <c r="X452" s="19">
        <f>IFERROR(VLOOKUP(B452,[11]Feuil1!$A$1:$G$24,7,FALSE),0)</f>
        <v>0</v>
      </c>
      <c r="Y452" s="19"/>
      <c r="Z452" s="19">
        <f>IFERROR(VLOOKUP(A452,'[12]avec LE'!$A$1:$F$22,6,FALSE),0)</f>
        <v>0</v>
      </c>
      <c r="AA452" s="19">
        <f>IFERROR(VLOOKUP(B452,[13]total!$E$20:$F$40,2,FALSE),0)</f>
        <v>0</v>
      </c>
      <c r="AB452" s="19"/>
      <c r="AC452" s="24">
        <f t="shared" si="7"/>
        <v>4833.4124932802151</v>
      </c>
    </row>
    <row r="453" spans="1:29" hidden="1" x14ac:dyDescent="0.25">
      <c r="A453" s="39" t="s">
        <v>1335</v>
      </c>
      <c r="B453" s="2" t="s">
        <v>1334</v>
      </c>
      <c r="C453" t="s">
        <v>28</v>
      </c>
      <c r="D453" s="2" t="s">
        <v>1084</v>
      </c>
      <c r="E453" s="19">
        <f>IFERROR(VLOOKUP(A453,[1]Montants!$A$1:$W$248,21,FALSE),0)</f>
        <v>0</v>
      </c>
      <c r="F453" s="19">
        <f>IFERROR(VLOOKUP(A453,[2]Feuil1!$A$1:$I$47,8,FALSE),0)</f>
        <v>0</v>
      </c>
      <c r="G453" s="19">
        <f>IFERROR(VLOOKUP(A453,[3]Feuil1!$A$1:$G$47,6,FALSE),0)</f>
        <v>0</v>
      </c>
      <c r="H453" s="19">
        <f>IFERROR(VLOOKUP(B453,[4]Feuil6!$A$23:$B$73,2,FALSE),0)</f>
        <v>0</v>
      </c>
      <c r="I453" s="19">
        <f>IFERROR(VLOOKUP(A453,[5]Feuil1!$A$1:$F$9,5,FALSE),0)</f>
        <v>0</v>
      </c>
      <c r="J453" s="19">
        <f>IFERROR(VLOOKUP(A453,'[6]CRB-ES'!$A$1:$V$382,19,FALSE),0)</f>
        <v>0</v>
      </c>
      <c r="K453" s="19">
        <f>IFERROR(VLOOKUP($A453,[7]Feuil4!$A$23:$L$137,10,FALSE),0)</f>
        <v>0</v>
      </c>
      <c r="L453" s="19">
        <f>IFERROR(VLOOKUP($A453,[7]Feuil4!$A$23:$L$137,9,FALSE),0)</f>
        <v>0</v>
      </c>
      <c r="M453" s="19">
        <f>IFERROR(VLOOKUP($A453,[7]Feuil4!$A$23:$L$137,4,FALSE),0)</f>
        <v>0</v>
      </c>
      <c r="N453" s="19">
        <f>IFERROR(VLOOKUP($A453,[7]Feuil4!$A$23:$L$81,3,FALSE),0)</f>
        <v>0</v>
      </c>
      <c r="O453" s="19">
        <f>IFERROR(VLOOKUP($A453,[7]Feuil4!$A$23:$L$137,2,FALSE),0)</f>
        <v>0</v>
      </c>
      <c r="P453" s="19">
        <f>IFERROR(VLOOKUP($A453,[7]Feuil4!$A$23:$L$81,7,FALSE),0)</f>
        <v>0</v>
      </c>
      <c r="Q453" s="19">
        <f>IFERROR(VLOOKUP($A453,[7]Feuil4!$A$23:$L$137,8,FALSE),0)</f>
        <v>0</v>
      </c>
      <c r="R453" s="19">
        <f>IFERROR(VLOOKUP($A453,[7]Feuil4!$A$23:$L$137,6,FALSE),0)</f>
        <v>0</v>
      </c>
      <c r="S453" s="19">
        <f>IFERROR(VLOOKUP($A453,[7]Feuil4!$A$23:$L$137,5,FALSE),0)</f>
        <v>0</v>
      </c>
      <c r="T453" s="19">
        <v>0</v>
      </c>
      <c r="U453" s="19">
        <f>IFERROR(VLOOKUP(B453,'[8]C1-2017'!$B$1:$Q$475,14,FALSE),0)</f>
        <v>0</v>
      </c>
      <c r="V453" s="19">
        <f>IFERROR(VLOOKUP(A453,'[9]TOTAL M10 par région'!$A$1:$J$375,8,FALSE),0)</f>
        <v>0</v>
      </c>
      <c r="W453" s="19">
        <f>IFERROR(VLOOKUP(A453,'[10]TOTAL M11M12 par région'!$A$1:$J$479,10,FALSE),0)</f>
        <v>575.00941730402553</v>
      </c>
      <c r="X453" s="19">
        <f>IFERROR(VLOOKUP(B453,[11]Feuil1!$A$1:$G$24,7,FALSE),0)</f>
        <v>0</v>
      </c>
      <c r="Y453" s="19"/>
      <c r="Z453" s="19">
        <f>IFERROR(VLOOKUP(A453,'[12]avec LE'!$A$1:$F$22,6,FALSE),0)</f>
        <v>0</v>
      </c>
      <c r="AA453" s="19">
        <f>IFERROR(VLOOKUP(B453,[13]total!$E$20:$F$40,2,FALSE),0)</f>
        <v>0</v>
      </c>
      <c r="AB453" s="19"/>
      <c r="AC453" s="24">
        <f t="shared" si="7"/>
        <v>575.00941730402553</v>
      </c>
    </row>
    <row r="454" spans="1:29" ht="15" hidden="1" customHeight="1" x14ac:dyDescent="0.25">
      <c r="A454" s="2" t="s">
        <v>160</v>
      </c>
      <c r="B454" s="2" t="s">
        <v>161</v>
      </c>
      <c r="C454" s="2" t="s">
        <v>85</v>
      </c>
      <c r="D454" s="2" t="s">
        <v>1084</v>
      </c>
      <c r="E454" s="19">
        <f>IFERROR(VLOOKUP(A454,[1]Montants!$A$1:$W$248,21,FALSE),0)</f>
        <v>0</v>
      </c>
      <c r="F454" s="19">
        <f>IFERROR(VLOOKUP(A454,[2]Feuil1!$A$1:$I$47,8,FALSE),0)</f>
        <v>0</v>
      </c>
      <c r="G454" s="19">
        <f>IFERROR(VLOOKUP(A454,[3]Feuil1!$A$1:$G$47,6,FALSE),0)</f>
        <v>0</v>
      </c>
      <c r="H454" s="19">
        <f>IFERROR(VLOOKUP(B454,[4]Feuil6!$A$23:$B$73,2,FALSE),0)</f>
        <v>0</v>
      </c>
      <c r="I454" s="19">
        <f>IFERROR(VLOOKUP(A454,[5]Feuil1!$A$1:$F$9,5,FALSE),0)</f>
        <v>0</v>
      </c>
      <c r="J454" s="19">
        <f>IFERROR(VLOOKUP(A454,'[6]CRB-ES'!$A$1:$V$382,19,FALSE),0)</f>
        <v>0</v>
      </c>
      <c r="K454" s="19">
        <f>IFERROR(VLOOKUP($A454,[7]Feuil4!$A$23:$L$137,10,FALSE),0)</f>
        <v>0</v>
      </c>
      <c r="L454" s="19">
        <f>IFERROR(VLOOKUP($A454,[7]Feuil4!$A$23:$L$137,9,FALSE),0)</f>
        <v>0</v>
      </c>
      <c r="M454" s="19">
        <f>IFERROR(VLOOKUP($A454,[7]Feuil4!$A$23:$L$137,4,FALSE),0)</f>
        <v>0</v>
      </c>
      <c r="N454" s="19">
        <f>IFERROR(VLOOKUP($A454,[7]Feuil4!$A$23:$L$81,3,FALSE),0)</f>
        <v>0</v>
      </c>
      <c r="O454" s="19">
        <f>IFERROR(VLOOKUP($A454,[7]Feuil4!$A$23:$L$137,2,FALSE),0)</f>
        <v>0</v>
      </c>
      <c r="P454" s="19">
        <f>IFERROR(VLOOKUP($A454,[7]Feuil4!$A$23:$L$81,7,FALSE),0)</f>
        <v>0</v>
      </c>
      <c r="Q454" s="19">
        <f>IFERROR(VLOOKUP($A454,[7]Feuil4!$A$23:$L$137,8,FALSE),0)</f>
        <v>0</v>
      </c>
      <c r="R454" s="19">
        <f>IFERROR(VLOOKUP($A454,[7]Feuil4!$A$23:$L$137,6,FALSE),0)</f>
        <v>0</v>
      </c>
      <c r="S454" s="19">
        <f>IFERROR(VLOOKUP($A454,[7]Feuil4!$A$23:$L$137,5,FALSE),0)</f>
        <v>0</v>
      </c>
      <c r="T454" s="19">
        <v>0</v>
      </c>
      <c r="U454" s="19">
        <f>IFERROR(VLOOKUP(B454,'[8]C1-2017'!$B$1:$Q$475,14,FALSE),0)</f>
        <v>0</v>
      </c>
      <c r="V454" s="19">
        <f>IFERROR(VLOOKUP(A454,'[9]TOTAL M10 par région'!$A$1:$J$375,8,FALSE),0)</f>
        <v>0</v>
      </c>
      <c r="W454" s="19">
        <f>IFERROR(VLOOKUP(A454,'[10]TOTAL M11M12 par région'!$A$1:$J$479,10,FALSE),0)</f>
        <v>0</v>
      </c>
      <c r="X454" s="19">
        <f>IFERROR(VLOOKUP(B454,[11]Feuil1!$A$1:$G$24,7,FALSE),0)</f>
        <v>0</v>
      </c>
      <c r="Y454" s="19"/>
      <c r="Z454" s="19">
        <f>IFERROR(VLOOKUP(A454,'[12]avec LE'!$A$1:$F$22,6,FALSE),0)</f>
        <v>0</v>
      </c>
      <c r="AA454" s="19">
        <f>IFERROR(VLOOKUP(B454,[13]total!$E$20:$F$40,2,FALSE),0)</f>
        <v>0</v>
      </c>
      <c r="AB454" s="19"/>
      <c r="AC454" s="24">
        <f t="shared" si="7"/>
        <v>0</v>
      </c>
    </row>
    <row r="455" spans="1:29" hidden="1" x14ac:dyDescent="0.25">
      <c r="A455" s="27" t="s">
        <v>1115</v>
      </c>
      <c r="B455" s="2" t="s">
        <v>1156</v>
      </c>
      <c r="C455" s="2" t="s">
        <v>85</v>
      </c>
      <c r="D455" s="2" t="s">
        <v>1084</v>
      </c>
      <c r="E455" s="19">
        <f>IFERROR(VLOOKUP(A455,[1]Montants!$A$1:$W$248,21,FALSE),0)</f>
        <v>0</v>
      </c>
      <c r="F455" s="19">
        <f>IFERROR(VLOOKUP(A455,[2]Feuil1!$A$1:$I$47,8,FALSE),0)</f>
        <v>0</v>
      </c>
      <c r="G455" s="19">
        <f>IFERROR(VLOOKUP(A455,[3]Feuil1!$A$1:$G$47,6,FALSE),0)</f>
        <v>0</v>
      </c>
      <c r="H455" s="19">
        <f>IFERROR(VLOOKUP(B455,[4]Feuil6!$A$23:$B$73,2,FALSE),0)</f>
        <v>0</v>
      </c>
      <c r="I455" s="19">
        <f>IFERROR(VLOOKUP(A455,[5]Feuil1!$A$1:$F$9,5,FALSE),0)</f>
        <v>0</v>
      </c>
      <c r="J455" s="19">
        <f>IFERROR(VLOOKUP(A455,'[6]CRB-ES'!$A$1:$V$382,19,FALSE),0)</f>
        <v>0</v>
      </c>
      <c r="K455" s="19">
        <f>IFERROR(VLOOKUP($A455,[7]Feuil4!$A$23:$L$137,10,FALSE),0)</f>
        <v>0</v>
      </c>
      <c r="L455" s="19">
        <f>IFERROR(VLOOKUP($A455,[7]Feuil4!$A$23:$L$137,9,FALSE),0)</f>
        <v>0</v>
      </c>
      <c r="M455" s="19">
        <f>IFERROR(VLOOKUP($A455,[7]Feuil4!$A$23:$L$137,4,FALSE),0)</f>
        <v>0</v>
      </c>
      <c r="N455" s="19">
        <f>IFERROR(VLOOKUP($A455,[7]Feuil4!$A$23:$L$81,3,FALSE),0)</f>
        <v>0</v>
      </c>
      <c r="O455" s="19">
        <f>IFERROR(VLOOKUP($A455,[7]Feuil4!$A$23:$L$137,2,FALSE),0)</f>
        <v>0</v>
      </c>
      <c r="P455" s="19">
        <f>IFERROR(VLOOKUP($A455,[7]Feuil4!$A$23:$L$81,7,FALSE),0)</f>
        <v>0</v>
      </c>
      <c r="Q455" s="19">
        <f>IFERROR(VLOOKUP($A455,[7]Feuil4!$A$23:$L$137,8,FALSE),0)</f>
        <v>0</v>
      </c>
      <c r="R455" s="19">
        <f>IFERROR(VLOOKUP($A455,[7]Feuil4!$A$23:$L$137,6,FALSE),0)</f>
        <v>0</v>
      </c>
      <c r="S455" s="19">
        <f>IFERROR(VLOOKUP($A455,[7]Feuil4!$A$23:$L$137,5,FALSE),0)</f>
        <v>0</v>
      </c>
      <c r="T455" s="19">
        <v>0</v>
      </c>
      <c r="U455" s="19">
        <f>IFERROR(VLOOKUP(B455,'[8]C1-2017'!$B$1:$Q$475,14,FALSE),0)</f>
        <v>0</v>
      </c>
      <c r="V455" s="19">
        <f>IFERROR(VLOOKUP(A455,'[9]TOTAL M10 par région'!$A$1:$J$375,8,FALSE),0)</f>
        <v>11400</v>
      </c>
      <c r="W455" s="19">
        <f>IFERROR(VLOOKUP(A455,'[10]TOTAL M11M12 par région'!$A$1:$J$479,10,FALSE),0)</f>
        <v>42855.495375483042</v>
      </c>
      <c r="X455" s="19">
        <f>IFERROR(VLOOKUP(B455,[11]Feuil1!$A$1:$G$24,7,FALSE),0)</f>
        <v>0</v>
      </c>
      <c r="Y455" s="19"/>
      <c r="Z455" s="19">
        <f>IFERROR(VLOOKUP(A455,'[12]avec LE'!$A$1:$F$22,6,FALSE),0)</f>
        <v>0</v>
      </c>
      <c r="AA455" s="19">
        <f>IFERROR(VLOOKUP(B455,[13]total!$E$20:$F$40,2,FALSE),0)</f>
        <v>0</v>
      </c>
      <c r="AB455" s="19"/>
      <c r="AC455" s="24">
        <f t="shared" si="7"/>
        <v>54255.495375483042</v>
      </c>
    </row>
    <row r="456" spans="1:29" hidden="1" x14ac:dyDescent="0.25">
      <c r="A456" s="2" t="s">
        <v>123</v>
      </c>
      <c r="B456" s="2" t="s">
        <v>124</v>
      </c>
      <c r="C456" s="2" t="s">
        <v>31</v>
      </c>
      <c r="D456" s="2" t="s">
        <v>1084</v>
      </c>
      <c r="E456" s="19">
        <f>IFERROR(VLOOKUP(A456,[1]Montants!$A$1:$W$248,21,FALSE),0)</f>
        <v>0</v>
      </c>
      <c r="F456" s="19">
        <f>IFERROR(VLOOKUP(A456,[2]Feuil1!$A$1:$I$47,8,FALSE),0)</f>
        <v>0</v>
      </c>
      <c r="G456" s="19">
        <f>IFERROR(VLOOKUP(A456,[3]Feuil1!$A$1:$G$47,6,FALSE),0)</f>
        <v>0</v>
      </c>
      <c r="H456" s="19">
        <f>IFERROR(VLOOKUP(B456,[4]Feuil6!$A$23:$B$73,2,FALSE),0)</f>
        <v>0</v>
      </c>
      <c r="I456" s="19">
        <f>IFERROR(VLOOKUP(A456,[5]Feuil1!$A$1:$F$9,5,FALSE),0)</f>
        <v>0</v>
      </c>
      <c r="J456" s="19">
        <f>IFERROR(VLOOKUP(A456,'[6]CRB-ES'!$A$1:$V$382,19,FALSE),0)</f>
        <v>0</v>
      </c>
      <c r="K456" s="19">
        <f>IFERROR(VLOOKUP($A456,[7]Feuil4!$A$23:$L$137,10,FALSE),0)</f>
        <v>0</v>
      </c>
      <c r="L456" s="19">
        <f>IFERROR(VLOOKUP($A456,[7]Feuil4!$A$23:$L$137,9,FALSE),0)</f>
        <v>0</v>
      </c>
      <c r="M456" s="19">
        <f>IFERROR(VLOOKUP($A456,[7]Feuil4!$A$23:$L$137,4,FALSE),0)</f>
        <v>0</v>
      </c>
      <c r="N456" s="19">
        <f>IFERROR(VLOOKUP($A456,[7]Feuil4!$A$23:$L$81,3,FALSE),0)</f>
        <v>0</v>
      </c>
      <c r="O456" s="19">
        <f>IFERROR(VLOOKUP($A456,[7]Feuil4!$A$23:$L$137,2,FALSE),0)</f>
        <v>0</v>
      </c>
      <c r="P456" s="19">
        <f>IFERROR(VLOOKUP($A456,[7]Feuil4!$A$23:$L$81,7,FALSE),0)</f>
        <v>0</v>
      </c>
      <c r="Q456" s="19">
        <f>IFERROR(VLOOKUP($A456,[7]Feuil4!$A$23:$L$137,8,FALSE),0)</f>
        <v>0</v>
      </c>
      <c r="R456" s="19">
        <f>IFERROR(VLOOKUP($A456,[7]Feuil4!$A$23:$L$137,6,FALSE),0)</f>
        <v>122465</v>
      </c>
      <c r="S456" s="19">
        <f>IFERROR(VLOOKUP($A456,[7]Feuil4!$A$23:$L$137,5,FALSE),0)</f>
        <v>0</v>
      </c>
      <c r="T456" s="19">
        <v>0</v>
      </c>
      <c r="U456" s="19">
        <f>IFERROR(VLOOKUP(B456,'[8]C1-2017'!$B$1:$Q$475,14,FALSE),0)</f>
        <v>17101.979650035737</v>
      </c>
      <c r="V456" s="19">
        <f>IFERROR(VLOOKUP(A456,'[9]TOTAL M10 par région'!$A$1:$J$375,8,FALSE),0)</f>
        <v>0</v>
      </c>
      <c r="W456" s="19">
        <f>IFERROR(VLOOKUP(A456,'[10]TOTAL M11M12 par région'!$A$1:$J$479,10,FALSE),0)</f>
        <v>0</v>
      </c>
      <c r="X456" s="19">
        <f>IFERROR(VLOOKUP(B456,[11]Feuil1!$A$1:$G$24,7,FALSE),0)</f>
        <v>0</v>
      </c>
      <c r="Y456" s="19"/>
      <c r="Z456" s="19">
        <f>IFERROR(VLOOKUP(A456,'[12]avec LE'!$A$1:$F$22,6,FALSE),0)</f>
        <v>0</v>
      </c>
      <c r="AA456" s="19">
        <f>IFERROR(VLOOKUP(B456,[13]total!$E$20:$F$40,2,FALSE),0)</f>
        <v>0</v>
      </c>
      <c r="AB456" s="19"/>
      <c r="AC456" s="24">
        <f t="shared" si="7"/>
        <v>139566.97965003573</v>
      </c>
    </row>
    <row r="457" spans="1:29" s="17" customFormat="1" hidden="1" x14ac:dyDescent="0.25">
      <c r="A457" s="27" t="s">
        <v>1116</v>
      </c>
      <c r="B457" s="2" t="s">
        <v>1157</v>
      </c>
      <c r="C457" s="2" t="s">
        <v>31</v>
      </c>
      <c r="D457" s="2" t="s">
        <v>1084</v>
      </c>
      <c r="E457" s="19">
        <f>IFERROR(VLOOKUP(A457,[1]Montants!$A$1:$W$248,21,FALSE),0)</f>
        <v>0</v>
      </c>
      <c r="F457" s="19">
        <f>IFERROR(VLOOKUP(A457,[2]Feuil1!$A$1:$I$47,8,FALSE),0)</f>
        <v>0</v>
      </c>
      <c r="G457" s="19">
        <f>IFERROR(VLOOKUP(A457,[3]Feuil1!$A$1:$G$47,6,FALSE),0)</f>
        <v>0</v>
      </c>
      <c r="H457" s="19">
        <f>IFERROR(VLOOKUP(B457,[4]Feuil6!$A$23:$B$73,2,FALSE),0)</f>
        <v>0</v>
      </c>
      <c r="I457" s="19">
        <f>IFERROR(VLOOKUP(A457,[5]Feuil1!$A$1:$F$9,5,FALSE),0)</f>
        <v>0</v>
      </c>
      <c r="J457" s="19">
        <f>IFERROR(VLOOKUP(A457,'[6]CRB-ES'!$A$1:$V$382,19,FALSE),0)</f>
        <v>0</v>
      </c>
      <c r="K457" s="19">
        <f>IFERROR(VLOOKUP($A457,[7]Feuil4!$A$23:$L$137,10,FALSE),0)</f>
        <v>0</v>
      </c>
      <c r="L457" s="19">
        <f>IFERROR(VLOOKUP($A457,[7]Feuil4!$A$23:$L$137,9,FALSE),0)</f>
        <v>0</v>
      </c>
      <c r="M457" s="19">
        <f>IFERROR(VLOOKUP($A457,[7]Feuil4!$A$23:$L$137,4,FALSE),0)</f>
        <v>0</v>
      </c>
      <c r="N457" s="19">
        <f>IFERROR(VLOOKUP($A457,[7]Feuil4!$A$23:$L$81,3,FALSE),0)</f>
        <v>0</v>
      </c>
      <c r="O457" s="19">
        <f>IFERROR(VLOOKUP($A457,[7]Feuil4!$A$23:$L$137,2,FALSE),0)</f>
        <v>0</v>
      </c>
      <c r="P457" s="19">
        <f>IFERROR(VLOOKUP($A457,[7]Feuil4!$A$23:$L$81,7,FALSE),0)</f>
        <v>0</v>
      </c>
      <c r="Q457" s="19">
        <f>IFERROR(VLOOKUP($A457,[7]Feuil4!$A$23:$L$137,8,FALSE),0)</f>
        <v>0</v>
      </c>
      <c r="R457" s="19">
        <f>IFERROR(VLOOKUP($A457,[7]Feuil4!$A$23:$L$137,6,FALSE),0)</f>
        <v>0</v>
      </c>
      <c r="S457" s="19">
        <f>IFERROR(VLOOKUP($A457,[7]Feuil4!$A$23:$L$137,5,FALSE),0)</f>
        <v>0</v>
      </c>
      <c r="T457" s="19">
        <v>0</v>
      </c>
      <c r="U457" s="19">
        <f>IFERROR(VLOOKUP(B457,'[8]C1-2017'!$B$1:$Q$475,14,FALSE),0)</f>
        <v>628.21462174048463</v>
      </c>
      <c r="V457" s="19">
        <f>IFERROR(VLOOKUP(A457,'[9]TOTAL M10 par région'!$A$1:$J$375,8,FALSE),0)</f>
        <v>0</v>
      </c>
      <c r="W457" s="19">
        <f>IFERROR(VLOOKUP(A457,'[10]TOTAL M11M12 par région'!$A$1:$J$479,10,FALSE),0)</f>
        <v>605.0131734681953</v>
      </c>
      <c r="X457" s="19">
        <f>IFERROR(VLOOKUP(B457,[11]Feuil1!$A$1:$G$24,7,FALSE),0)</f>
        <v>0</v>
      </c>
      <c r="Y457" s="19"/>
      <c r="Z457" s="19">
        <f>IFERROR(VLOOKUP(A457,'[12]avec LE'!$A$1:$F$22,6,FALSE),0)</f>
        <v>0</v>
      </c>
      <c r="AA457" s="19">
        <f>IFERROR(VLOOKUP(B457,[13]total!$E$20:$F$40,2,FALSE),0)</f>
        <v>0</v>
      </c>
      <c r="AB457" s="19"/>
      <c r="AC457" s="24">
        <f t="shared" si="7"/>
        <v>1233.2277952086799</v>
      </c>
    </row>
    <row r="458" spans="1:29" s="17" customFormat="1" hidden="1" x14ac:dyDescent="0.25">
      <c r="A458" s="38" t="s">
        <v>1302</v>
      </c>
      <c r="B458" t="s">
        <v>1303</v>
      </c>
      <c r="C458" s="2" t="s">
        <v>92</v>
      </c>
      <c r="D458" s="2" t="s">
        <v>1084</v>
      </c>
      <c r="E458" s="19">
        <f>IFERROR(VLOOKUP(A458,[1]Montants!$A$1:$W$248,21,FALSE),0)</f>
        <v>0</v>
      </c>
      <c r="F458" s="19">
        <f>IFERROR(VLOOKUP(A458,[2]Feuil1!$A$1:$I$47,8,FALSE),0)</f>
        <v>0</v>
      </c>
      <c r="G458" s="19">
        <f>IFERROR(VLOOKUP(A458,[3]Feuil1!$A$1:$G$47,6,FALSE),0)</f>
        <v>0</v>
      </c>
      <c r="H458" s="19">
        <f>IFERROR(VLOOKUP(B458,[4]Feuil6!$A$23:$B$73,2,FALSE),0)</f>
        <v>0</v>
      </c>
      <c r="I458" s="19">
        <f>IFERROR(VLOOKUP(A458,[5]Feuil1!$A$1:$F$9,5,FALSE),0)</f>
        <v>0</v>
      </c>
      <c r="J458" s="19">
        <f>IFERROR(VLOOKUP(A458,'[6]CRB-ES'!$A$1:$V$382,19,FALSE),0)</f>
        <v>0</v>
      </c>
      <c r="K458" s="19">
        <f>IFERROR(VLOOKUP($A458,[7]Feuil4!$A$23:$L$137,10,FALSE),0)</f>
        <v>0</v>
      </c>
      <c r="L458" s="19">
        <f>IFERROR(VLOOKUP($A458,[7]Feuil4!$A$23:$L$137,9,FALSE),0)</f>
        <v>0</v>
      </c>
      <c r="M458" s="19">
        <f>IFERROR(VLOOKUP($A458,[7]Feuil4!$A$23:$L$137,4,FALSE),0)</f>
        <v>0</v>
      </c>
      <c r="N458" s="19">
        <f>IFERROR(VLOOKUP($A458,[7]Feuil4!$A$23:$L$81,3,FALSE),0)</f>
        <v>0</v>
      </c>
      <c r="O458" s="19">
        <f>IFERROR(VLOOKUP($A458,[7]Feuil4!$A$23:$L$137,2,FALSE),0)</f>
        <v>0</v>
      </c>
      <c r="P458" s="19">
        <f>IFERROR(VLOOKUP($A458,[7]Feuil4!$A$23:$L$81,7,FALSE),0)</f>
        <v>0</v>
      </c>
      <c r="Q458" s="19">
        <f>IFERROR(VLOOKUP($A458,[7]Feuil4!$A$23:$L$137,8,FALSE),0)</f>
        <v>0</v>
      </c>
      <c r="R458" s="19">
        <f>IFERROR(VLOOKUP($A458,[7]Feuil4!$A$23:$L$137,6,FALSE),0)</f>
        <v>0</v>
      </c>
      <c r="S458" s="19">
        <f>IFERROR(VLOOKUP($A458,[7]Feuil4!$A$23:$L$137,5,FALSE),0)</f>
        <v>0</v>
      </c>
      <c r="T458" s="19">
        <v>0</v>
      </c>
      <c r="U458" s="19">
        <f>IFERROR(VLOOKUP(B458,'[8]C1-2017'!$B$1:$Q$475,14,FALSE),0)</f>
        <v>0</v>
      </c>
      <c r="V458" s="19">
        <f>IFERROR(VLOOKUP(A458,'[9]TOTAL M10 par région'!$A$1:$J$375,8,FALSE),0)</f>
        <v>0</v>
      </c>
      <c r="W458" s="19">
        <f>IFERROR(VLOOKUP(A458,'[10]TOTAL M11M12 par région'!$A$1:$J$479,10,FALSE),0)</f>
        <v>621.02878019978778</v>
      </c>
      <c r="X458" s="19">
        <f>IFERROR(VLOOKUP(B458,[11]Feuil1!$A$1:$G$24,7,FALSE),0)</f>
        <v>0</v>
      </c>
      <c r="Y458" s="19"/>
      <c r="Z458" s="19">
        <f>IFERROR(VLOOKUP(A458,'[12]avec LE'!$A$1:$F$22,6,FALSE),0)</f>
        <v>0</v>
      </c>
      <c r="AA458" s="19">
        <f>IFERROR(VLOOKUP(B458,[13]total!$E$20:$F$40,2,FALSE),0)</f>
        <v>0</v>
      </c>
      <c r="AB458" s="19"/>
      <c r="AC458" s="24">
        <f t="shared" si="7"/>
        <v>621.02878019978778</v>
      </c>
    </row>
    <row r="459" spans="1:29" hidden="1" x14ac:dyDescent="0.25">
      <c r="A459" s="27" t="s">
        <v>1018</v>
      </c>
      <c r="B459" s="2" t="s">
        <v>1019</v>
      </c>
      <c r="C459" s="2" t="s">
        <v>85</v>
      </c>
      <c r="D459" s="2" t="s">
        <v>1084</v>
      </c>
      <c r="E459" s="19">
        <f>IFERROR(VLOOKUP(A459,[1]Montants!$A$1:$W$248,21,FALSE),0)</f>
        <v>0</v>
      </c>
      <c r="F459" s="19">
        <f>IFERROR(VLOOKUP(A459,[2]Feuil1!$A$1:$I$47,8,FALSE),0)</f>
        <v>0</v>
      </c>
      <c r="G459" s="19">
        <f>IFERROR(VLOOKUP(A459,[3]Feuil1!$A$1:$G$47,6,FALSE),0)</f>
        <v>0</v>
      </c>
      <c r="H459" s="19">
        <f>IFERROR(VLOOKUP(B459,[4]Feuil6!$A$23:$B$73,2,FALSE),0)</f>
        <v>0</v>
      </c>
      <c r="I459" s="19">
        <f>IFERROR(VLOOKUP(A459,[5]Feuil1!$A$1:$F$9,5,FALSE),0)</f>
        <v>0</v>
      </c>
      <c r="J459" s="19">
        <f>IFERROR(VLOOKUP(A459,'[6]CRB-ES'!$A$1:$V$382,19,FALSE),0)</f>
        <v>0</v>
      </c>
      <c r="K459" s="19">
        <f>IFERROR(VLOOKUP($A459,[7]Feuil4!$A$23:$L$137,10,FALSE),0)</f>
        <v>0</v>
      </c>
      <c r="L459" s="19">
        <f>IFERROR(VLOOKUP($A459,[7]Feuil4!$A$23:$L$137,9,FALSE),0)</f>
        <v>0</v>
      </c>
      <c r="M459" s="19">
        <f>IFERROR(VLOOKUP($A459,[7]Feuil4!$A$23:$L$137,4,FALSE),0)</f>
        <v>0</v>
      </c>
      <c r="N459" s="19">
        <f>IFERROR(VLOOKUP($A459,[7]Feuil4!$A$23:$L$81,3,FALSE),0)</f>
        <v>0</v>
      </c>
      <c r="O459" s="19">
        <f>IFERROR(VLOOKUP($A459,[7]Feuil4!$A$23:$L$137,2,FALSE),0)</f>
        <v>0</v>
      </c>
      <c r="P459" s="19">
        <f>IFERROR(VLOOKUP($A459,[7]Feuil4!$A$23:$L$81,7,FALSE),0)</f>
        <v>0</v>
      </c>
      <c r="Q459" s="19">
        <f>IFERROR(VLOOKUP($A459,[7]Feuil4!$A$23:$L$137,8,FALSE),0)</f>
        <v>0</v>
      </c>
      <c r="R459" s="19">
        <f>IFERROR(VLOOKUP($A459,[7]Feuil4!$A$23:$L$137,6,FALSE),0)</f>
        <v>0</v>
      </c>
      <c r="S459" s="19">
        <f>IFERROR(VLOOKUP($A459,[7]Feuil4!$A$23:$L$137,5,FALSE),0)</f>
        <v>0</v>
      </c>
      <c r="T459" s="19">
        <v>0</v>
      </c>
      <c r="U459" s="19">
        <f>IFERROR(VLOOKUP(B459,'[8]C1-2017'!$B$1:$Q$475,14,FALSE),0)</f>
        <v>1387.125</v>
      </c>
      <c r="V459" s="19">
        <f>IFERROR(VLOOKUP(A459,'[9]TOTAL M10 par région'!$A$1:$J$375,8,FALSE),0)</f>
        <v>22405.850000000006</v>
      </c>
      <c r="W459" s="19">
        <f>IFERROR(VLOOKUP(A459,'[10]TOTAL M11M12 par région'!$A$1:$J$479,10,FALSE),0)</f>
        <v>45838.262966009686</v>
      </c>
      <c r="X459" s="19">
        <f>IFERROR(VLOOKUP(B459,[11]Feuil1!$A$1:$G$24,7,FALSE),0)</f>
        <v>0</v>
      </c>
      <c r="Y459" s="19"/>
      <c r="Z459" s="19">
        <f>IFERROR(VLOOKUP(A459,'[12]avec LE'!$A$1:$F$22,6,FALSE),0)</f>
        <v>0</v>
      </c>
      <c r="AA459" s="19">
        <f>IFERROR(VLOOKUP(B459,[13]total!$E$20:$F$40,2,FALSE),0)</f>
        <v>0</v>
      </c>
      <c r="AB459" s="19"/>
      <c r="AC459" s="24">
        <f t="shared" si="7"/>
        <v>69631.237966009692</v>
      </c>
    </row>
    <row r="460" spans="1:29" hidden="1" x14ac:dyDescent="0.25">
      <c r="A460" s="2" t="s">
        <v>153</v>
      </c>
      <c r="B460" s="2" t="s">
        <v>154</v>
      </c>
      <c r="C460" s="2" t="s">
        <v>31</v>
      </c>
      <c r="D460" s="2" t="s">
        <v>1084</v>
      </c>
      <c r="E460" s="19">
        <f>IFERROR(VLOOKUP(A460,[1]Montants!$A$1:$W$248,21,FALSE),0)</f>
        <v>567057.93634457106</v>
      </c>
      <c r="F460" s="19">
        <f>IFERROR(VLOOKUP(A460,[2]Feuil1!$A$1:$I$47,8,FALSE),0)</f>
        <v>0</v>
      </c>
      <c r="G460" s="19">
        <f>IFERROR(VLOOKUP(A460,[3]Feuil1!$A$1:$G$47,6,FALSE),0)</f>
        <v>0</v>
      </c>
      <c r="H460" s="19">
        <f>IFERROR(VLOOKUP(B460,[4]Feuil6!$A$23:$B$73,2,FALSE),0)</f>
        <v>0</v>
      </c>
      <c r="I460" s="19">
        <f>IFERROR(VLOOKUP(A460,[5]Feuil1!$A$1:$F$9,5,FALSE),0)</f>
        <v>0</v>
      </c>
      <c r="J460" s="19">
        <f>IFERROR(VLOOKUP(A460,'[6]CRB-ES'!$A$1:$V$382,19,FALSE),0)</f>
        <v>0</v>
      </c>
      <c r="K460" s="19">
        <f>IFERROR(VLOOKUP($A460,[7]Feuil4!$A$23:$L$137,10,FALSE),0)</f>
        <v>0</v>
      </c>
      <c r="L460" s="19">
        <f>IFERROR(VLOOKUP($A460,[7]Feuil4!$A$23:$L$137,9,FALSE),0)</f>
        <v>0</v>
      </c>
      <c r="M460" s="19">
        <f>IFERROR(VLOOKUP($A460,[7]Feuil4!$A$23:$L$137,4,FALSE),0)</f>
        <v>0</v>
      </c>
      <c r="N460" s="19">
        <f>IFERROR(VLOOKUP($A460,[7]Feuil4!$A$23:$L$81,3,FALSE),0)</f>
        <v>0</v>
      </c>
      <c r="O460" s="19">
        <f>IFERROR(VLOOKUP($A460,[7]Feuil4!$A$23:$L$137,2,FALSE),0)</f>
        <v>0</v>
      </c>
      <c r="P460" s="19">
        <f>IFERROR(VLOOKUP($A460,[7]Feuil4!$A$23:$L$81,7,FALSE),0)</f>
        <v>0</v>
      </c>
      <c r="Q460" s="19">
        <f>IFERROR(VLOOKUP($A460,[7]Feuil4!$A$23:$L$137,8,FALSE),0)</f>
        <v>0</v>
      </c>
      <c r="R460" s="19">
        <f>IFERROR(VLOOKUP($A460,[7]Feuil4!$A$23:$L$137,6,FALSE),0)</f>
        <v>0</v>
      </c>
      <c r="S460" s="19">
        <f>IFERROR(VLOOKUP($A460,[7]Feuil4!$A$23:$L$137,5,FALSE),0)</f>
        <v>0</v>
      </c>
      <c r="T460" s="19">
        <v>0</v>
      </c>
      <c r="U460" s="19">
        <f>IFERROR(VLOOKUP(B460,'[8]C1-2017'!$B$1:$Q$475,14,FALSE),0)</f>
        <v>160794.69836678237</v>
      </c>
      <c r="V460" s="19">
        <f>IFERROR(VLOOKUP(A460,'[9]TOTAL M10 par région'!$A$1:$J$375,8,FALSE),0)</f>
        <v>148733.75500000012</v>
      </c>
      <c r="W460" s="19">
        <f>IFERROR(VLOOKUP(A460,'[10]TOTAL M11M12 par région'!$A$1:$J$479,10,FALSE),0)</f>
        <v>309131.54015855596</v>
      </c>
      <c r="X460" s="19">
        <f>IFERROR(VLOOKUP(B460,[11]Feuil1!$A$1:$G$24,7,FALSE),0)</f>
        <v>0</v>
      </c>
      <c r="Y460" s="19"/>
      <c r="Z460" s="19">
        <f>IFERROR(VLOOKUP(A460,'[12]avec LE'!$A$1:$F$22,6,FALSE),0)</f>
        <v>0</v>
      </c>
      <c r="AA460" s="19">
        <f>IFERROR(VLOOKUP(B460,[13]total!$E$20:$F$40,2,FALSE),0)</f>
        <v>0</v>
      </c>
      <c r="AB460" s="19"/>
      <c r="AC460" s="24">
        <f t="shared" si="7"/>
        <v>1185717.9298699095</v>
      </c>
    </row>
    <row r="461" spans="1:29" ht="15" hidden="1" customHeight="1" x14ac:dyDescent="0.25">
      <c r="A461" s="2" t="s">
        <v>119</v>
      </c>
      <c r="B461" s="2" t="s">
        <v>120</v>
      </c>
      <c r="C461" s="2" t="s">
        <v>85</v>
      </c>
      <c r="D461" s="2" t="s">
        <v>1084</v>
      </c>
      <c r="E461" s="19">
        <f>IFERROR(VLOOKUP(A461,[1]Montants!$A$1:$W$248,21,FALSE),0)</f>
        <v>0</v>
      </c>
      <c r="F461" s="19">
        <f>IFERROR(VLOOKUP(A461,[2]Feuil1!$A$1:$I$47,8,FALSE),0)</f>
        <v>0</v>
      </c>
      <c r="G461" s="19">
        <f>IFERROR(VLOOKUP(A461,[3]Feuil1!$A$1:$G$47,6,FALSE),0)</f>
        <v>0</v>
      </c>
      <c r="H461" s="19">
        <f>IFERROR(VLOOKUP(B461,[4]Feuil6!$A$23:$B$73,2,FALSE),0)</f>
        <v>0</v>
      </c>
      <c r="I461" s="19">
        <f>IFERROR(VLOOKUP(A461,[5]Feuil1!$A$1:$F$9,5,FALSE),0)</f>
        <v>0</v>
      </c>
      <c r="J461" s="19">
        <f>IFERROR(VLOOKUP(A461,'[6]CRB-ES'!$A$1:$V$382,19,FALSE),0)</f>
        <v>0</v>
      </c>
      <c r="K461" s="19">
        <f>IFERROR(VLOOKUP($A461,[7]Feuil4!$A$23:$L$137,10,FALSE),0)</f>
        <v>0</v>
      </c>
      <c r="L461" s="19">
        <f>IFERROR(VLOOKUP($A461,[7]Feuil4!$A$23:$L$137,9,FALSE),0)</f>
        <v>0</v>
      </c>
      <c r="M461" s="19">
        <f>IFERROR(VLOOKUP($A461,[7]Feuil4!$A$23:$L$137,4,FALSE),0)</f>
        <v>0</v>
      </c>
      <c r="N461" s="19">
        <f>IFERROR(VLOOKUP($A461,[7]Feuil4!$A$23:$L$81,3,FALSE),0)</f>
        <v>0</v>
      </c>
      <c r="O461" s="19">
        <f>IFERROR(VLOOKUP($A461,[7]Feuil4!$A$23:$L$137,2,FALSE),0)</f>
        <v>0</v>
      </c>
      <c r="P461" s="19">
        <f>IFERROR(VLOOKUP($A461,[7]Feuil4!$A$23:$L$81,7,FALSE),0)</f>
        <v>0</v>
      </c>
      <c r="Q461" s="19">
        <f>IFERROR(VLOOKUP($A461,[7]Feuil4!$A$23:$L$137,8,FALSE),0)</f>
        <v>0</v>
      </c>
      <c r="R461" s="19">
        <f>IFERROR(VLOOKUP($A461,[7]Feuil4!$A$23:$L$137,6,FALSE),0)</f>
        <v>0</v>
      </c>
      <c r="S461" s="19">
        <f>IFERROR(VLOOKUP($A461,[7]Feuil4!$A$23:$L$137,5,FALSE),0)</f>
        <v>0</v>
      </c>
      <c r="T461" s="19">
        <v>0</v>
      </c>
      <c r="U461" s="19">
        <f>IFERROR(VLOOKUP(B461,'[8]C1-2017'!$B$1:$Q$475,14,FALSE),0)</f>
        <v>0</v>
      </c>
      <c r="V461" s="19">
        <f>IFERROR(VLOOKUP(A461,'[9]TOTAL M10 par région'!$A$1:$J$375,8,FALSE),0)</f>
        <v>0</v>
      </c>
      <c r="W461" s="19">
        <f>IFERROR(VLOOKUP(A461,'[10]TOTAL M11M12 par région'!$A$1:$J$479,10,FALSE),0)</f>
        <v>0</v>
      </c>
      <c r="X461" s="19">
        <f>IFERROR(VLOOKUP(B461,[11]Feuil1!$A$1:$G$24,7,FALSE),0)</f>
        <v>0</v>
      </c>
      <c r="Y461" s="19"/>
      <c r="Z461" s="19">
        <f>IFERROR(VLOOKUP(A461,'[12]avec LE'!$A$1:$F$22,6,FALSE),0)</f>
        <v>0</v>
      </c>
      <c r="AA461" s="19">
        <f>IFERROR(VLOOKUP(B461,[13]total!$E$20:$F$40,2,FALSE),0)</f>
        <v>0</v>
      </c>
      <c r="AB461" s="19"/>
      <c r="AC461" s="24">
        <f t="shared" si="7"/>
        <v>0</v>
      </c>
    </row>
    <row r="462" spans="1:29" hidden="1" x14ac:dyDescent="0.25">
      <c r="A462" s="27" t="s">
        <v>816</v>
      </c>
      <c r="B462" s="2" t="s">
        <v>1020</v>
      </c>
      <c r="C462" s="2" t="s">
        <v>85</v>
      </c>
      <c r="D462" s="2" t="s">
        <v>1084</v>
      </c>
      <c r="E462" s="19">
        <f>IFERROR(VLOOKUP(A462,[1]Montants!$A$1:$W$248,21,FALSE),0)</f>
        <v>0</v>
      </c>
      <c r="F462" s="19">
        <f>IFERROR(VLOOKUP(A462,[2]Feuil1!$A$1:$I$47,8,FALSE),0)</f>
        <v>0</v>
      </c>
      <c r="G462" s="19">
        <f>IFERROR(VLOOKUP(A462,[3]Feuil1!$A$1:$G$47,6,FALSE),0)</f>
        <v>0</v>
      </c>
      <c r="H462" s="19">
        <f>IFERROR(VLOOKUP(B462,[4]Feuil6!$A$23:$B$73,2,FALSE),0)</f>
        <v>0</v>
      </c>
      <c r="I462" s="19">
        <f>IFERROR(VLOOKUP(A462,[5]Feuil1!$A$1:$F$9,5,FALSE),0)</f>
        <v>0</v>
      </c>
      <c r="J462" s="19">
        <f>IFERROR(VLOOKUP(A462,'[6]CRB-ES'!$A$1:$V$382,19,FALSE),0)</f>
        <v>0</v>
      </c>
      <c r="K462" s="19">
        <f>IFERROR(VLOOKUP($A462,[7]Feuil4!$A$23:$L$137,10,FALSE),0)</f>
        <v>0</v>
      </c>
      <c r="L462" s="19">
        <f>IFERROR(VLOOKUP($A462,[7]Feuil4!$A$23:$L$137,9,FALSE),0)</f>
        <v>0</v>
      </c>
      <c r="M462" s="19">
        <f>IFERROR(VLOOKUP($A462,[7]Feuil4!$A$23:$L$137,4,FALSE),0)</f>
        <v>0</v>
      </c>
      <c r="N462" s="19">
        <f>IFERROR(VLOOKUP($A462,[7]Feuil4!$A$23:$L$81,3,FALSE),0)</f>
        <v>0</v>
      </c>
      <c r="O462" s="19">
        <f>IFERROR(VLOOKUP($A462,[7]Feuil4!$A$23:$L$137,2,FALSE),0)</f>
        <v>0</v>
      </c>
      <c r="P462" s="19">
        <f>IFERROR(VLOOKUP($A462,[7]Feuil4!$A$23:$L$81,7,FALSE),0)</f>
        <v>0</v>
      </c>
      <c r="Q462" s="19">
        <f>IFERROR(VLOOKUP($A462,[7]Feuil4!$A$23:$L$137,8,FALSE),0)</f>
        <v>0</v>
      </c>
      <c r="R462" s="19">
        <f>IFERROR(VLOOKUP($A462,[7]Feuil4!$A$23:$L$137,6,FALSE),0)</f>
        <v>0</v>
      </c>
      <c r="S462" s="19">
        <f>IFERROR(VLOOKUP($A462,[7]Feuil4!$A$23:$L$137,5,FALSE),0)</f>
        <v>0</v>
      </c>
      <c r="T462" s="19">
        <v>0</v>
      </c>
      <c r="U462" s="19">
        <f>IFERROR(VLOOKUP(B462,'[8]C1-2017'!$B$1:$Q$475,14,FALSE),0)</f>
        <v>462.375</v>
      </c>
      <c r="V462" s="19">
        <f>IFERROR(VLOOKUP(A462,'[9]TOTAL M10 par région'!$A$1:$J$375,8,FALSE),0)</f>
        <v>5237.7299999999959</v>
      </c>
      <c r="W462" s="19">
        <f>IFERROR(VLOOKUP(A462,'[10]TOTAL M11M12 par région'!$A$1:$J$479,10,FALSE),0)</f>
        <v>10687.675039020472</v>
      </c>
      <c r="X462" s="19">
        <f>IFERROR(VLOOKUP(B462,[11]Feuil1!$A$1:$G$24,7,FALSE),0)</f>
        <v>0</v>
      </c>
      <c r="Y462" s="19"/>
      <c r="Z462" s="19">
        <f>IFERROR(VLOOKUP(A462,'[12]avec LE'!$A$1:$F$22,6,FALSE),0)</f>
        <v>0</v>
      </c>
      <c r="AA462" s="19">
        <f>IFERROR(VLOOKUP(B462,[13]total!$E$20:$F$40,2,FALSE),0)</f>
        <v>0</v>
      </c>
      <c r="AB462" s="19"/>
      <c r="AC462" s="24">
        <f t="shared" si="7"/>
        <v>16387.780039020468</v>
      </c>
    </row>
    <row r="463" spans="1:29" hidden="1" x14ac:dyDescent="0.25">
      <c r="A463" s="27" t="s">
        <v>817</v>
      </c>
      <c r="B463" s="2" t="s">
        <v>818</v>
      </c>
      <c r="C463" s="2" t="s">
        <v>85</v>
      </c>
      <c r="D463" s="2" t="s">
        <v>1084</v>
      </c>
      <c r="E463" s="19">
        <f>IFERROR(VLOOKUP(A463,[1]Montants!$A$1:$W$248,21,FALSE),0)</f>
        <v>0</v>
      </c>
      <c r="F463" s="19">
        <f>IFERROR(VLOOKUP(A463,[2]Feuil1!$A$1:$I$47,8,FALSE),0)</f>
        <v>0</v>
      </c>
      <c r="G463" s="19">
        <f>IFERROR(VLOOKUP(A463,[3]Feuil1!$A$1:$G$47,6,FALSE),0)</f>
        <v>0</v>
      </c>
      <c r="H463" s="19">
        <f>IFERROR(VLOOKUP(B463,[4]Feuil6!$A$23:$B$73,2,FALSE),0)</f>
        <v>0</v>
      </c>
      <c r="I463" s="19">
        <f>IFERROR(VLOOKUP(A463,[5]Feuil1!$A$1:$F$9,5,FALSE),0)</f>
        <v>0</v>
      </c>
      <c r="J463" s="19">
        <f>IFERROR(VLOOKUP(A463,'[6]CRB-ES'!$A$1:$V$382,19,FALSE),0)</f>
        <v>0</v>
      </c>
      <c r="K463" s="19">
        <f>IFERROR(VLOOKUP($A463,[7]Feuil4!$A$23:$L$137,10,FALSE),0)</f>
        <v>0</v>
      </c>
      <c r="L463" s="19">
        <f>IFERROR(VLOOKUP($A463,[7]Feuil4!$A$23:$L$137,9,FALSE),0)</f>
        <v>0</v>
      </c>
      <c r="M463" s="19">
        <f>IFERROR(VLOOKUP($A463,[7]Feuil4!$A$23:$L$137,4,FALSE),0)</f>
        <v>0</v>
      </c>
      <c r="N463" s="19">
        <f>IFERROR(VLOOKUP($A463,[7]Feuil4!$A$23:$L$81,3,FALSE),0)</f>
        <v>0</v>
      </c>
      <c r="O463" s="19">
        <f>IFERROR(VLOOKUP($A463,[7]Feuil4!$A$23:$L$137,2,FALSE),0)</f>
        <v>0</v>
      </c>
      <c r="P463" s="19">
        <f>IFERROR(VLOOKUP($A463,[7]Feuil4!$A$23:$L$81,7,FALSE),0)</f>
        <v>0</v>
      </c>
      <c r="Q463" s="19">
        <f>IFERROR(VLOOKUP($A463,[7]Feuil4!$A$23:$L$137,8,FALSE),0)</f>
        <v>0</v>
      </c>
      <c r="R463" s="19">
        <f>IFERROR(VLOOKUP($A463,[7]Feuil4!$A$23:$L$137,6,FALSE),0)</f>
        <v>0</v>
      </c>
      <c r="S463" s="19">
        <f>IFERROR(VLOOKUP($A463,[7]Feuil4!$A$23:$L$137,5,FALSE),0)</f>
        <v>0</v>
      </c>
      <c r="T463" s="19">
        <v>0</v>
      </c>
      <c r="U463" s="19">
        <f>IFERROR(VLOOKUP(B463,'[8]C1-2017'!$B$1:$Q$475,14,FALSE),0)</f>
        <v>0</v>
      </c>
      <c r="V463" s="19">
        <f>IFERROR(VLOOKUP(A463,'[9]TOTAL M10 par région'!$A$1:$J$375,8,FALSE),0)</f>
        <v>4364.7790000000023</v>
      </c>
      <c r="W463" s="19">
        <f>IFERROR(VLOOKUP(A463,'[10]TOTAL M11M12 par région'!$A$1:$J$479,10,FALSE),0)</f>
        <v>0</v>
      </c>
      <c r="X463" s="19">
        <f>IFERROR(VLOOKUP(B463,[11]Feuil1!$A$1:$G$24,7,FALSE),0)</f>
        <v>0</v>
      </c>
      <c r="Y463" s="19"/>
      <c r="Z463" s="19">
        <f>IFERROR(VLOOKUP(A463,'[12]avec LE'!$A$1:$F$22,6,FALSE),0)</f>
        <v>0</v>
      </c>
      <c r="AA463" s="19">
        <f>IFERROR(VLOOKUP(B463,[13]total!$E$20:$F$40,2,FALSE),0)</f>
        <v>0</v>
      </c>
      <c r="AB463" s="19"/>
      <c r="AC463" s="24">
        <f t="shared" si="7"/>
        <v>4364.7790000000023</v>
      </c>
    </row>
    <row r="464" spans="1:29" hidden="1" x14ac:dyDescent="0.25">
      <c r="A464" s="27">
        <v>640780813</v>
      </c>
      <c r="B464" s="2" t="s">
        <v>1035</v>
      </c>
      <c r="C464" s="2" t="s">
        <v>31</v>
      </c>
      <c r="D464" s="2" t="s">
        <v>1084</v>
      </c>
      <c r="E464" s="19">
        <f>IFERROR(VLOOKUP(A464,[1]Montants!$A$1:$W$248,21,FALSE),0)</f>
        <v>0</v>
      </c>
      <c r="F464" s="19">
        <f>IFERROR(VLOOKUP(A464,[2]Feuil1!$A$1:$I$47,8,FALSE),0)</f>
        <v>0</v>
      </c>
      <c r="G464" s="19">
        <f>IFERROR(VLOOKUP(A464,[3]Feuil1!$A$1:$G$47,6,FALSE),0)</f>
        <v>0</v>
      </c>
      <c r="H464" s="19">
        <f>IFERROR(VLOOKUP(B464,[4]Feuil6!$A$23:$B$73,2,FALSE),0)</f>
        <v>0</v>
      </c>
      <c r="I464" s="19">
        <f>IFERROR(VLOOKUP(A464,[5]Feuil1!$A$1:$F$9,5,FALSE),0)</f>
        <v>0</v>
      </c>
      <c r="J464" s="19">
        <f>IFERROR(VLOOKUP(A464,'[6]CRB-ES'!$A$1:$V$382,19,FALSE),0)</f>
        <v>0</v>
      </c>
      <c r="K464" s="19">
        <f>IFERROR(VLOOKUP($A464,[7]Feuil4!$A$23:$L$137,10,FALSE),0)</f>
        <v>0</v>
      </c>
      <c r="L464" s="19">
        <f>IFERROR(VLOOKUP($A464,[7]Feuil4!$A$23:$L$137,9,FALSE),0)</f>
        <v>0</v>
      </c>
      <c r="M464" s="19">
        <f>IFERROR(VLOOKUP($A464,[7]Feuil4!$A$23:$L$137,4,FALSE),0)</f>
        <v>0</v>
      </c>
      <c r="N464" s="19">
        <f>IFERROR(VLOOKUP($A464,[7]Feuil4!$A$23:$L$81,3,FALSE),0)</f>
        <v>0</v>
      </c>
      <c r="O464" s="19">
        <f>IFERROR(VLOOKUP($A464,[7]Feuil4!$A$23:$L$137,2,FALSE),0)</f>
        <v>0</v>
      </c>
      <c r="P464" s="19">
        <f>IFERROR(VLOOKUP($A464,[7]Feuil4!$A$23:$L$81,7,FALSE),0)</f>
        <v>0</v>
      </c>
      <c r="Q464" s="19">
        <f>IFERROR(VLOOKUP($A464,[7]Feuil4!$A$23:$L$137,8,FALSE),0)</f>
        <v>0</v>
      </c>
      <c r="R464" s="19">
        <f>IFERROR(VLOOKUP($A464,[7]Feuil4!$A$23:$L$137,6,FALSE),0)</f>
        <v>0</v>
      </c>
      <c r="S464" s="19">
        <f>IFERROR(VLOOKUP($A464,[7]Feuil4!$A$23:$L$137,5,FALSE),0)</f>
        <v>0</v>
      </c>
      <c r="T464" s="19">
        <v>0</v>
      </c>
      <c r="U464" s="19">
        <f>IFERROR(VLOOKUP(B464,'[8]C1-2017'!$B$1:$Q$475,14,FALSE),0)</f>
        <v>639.32011707742231</v>
      </c>
      <c r="V464" s="19">
        <f>IFERROR(VLOOKUP(A464,'[9]TOTAL M10 par région'!$A$1:$J$375,8,FALSE),0)</f>
        <v>0</v>
      </c>
      <c r="W464" s="19">
        <f>IFERROR(VLOOKUP(A464,'[10]TOTAL M11M12 par région'!$A$1:$J$479,10,FALSE),0)</f>
        <v>0</v>
      </c>
      <c r="X464" s="19">
        <f>IFERROR(VLOOKUP(B464,[11]Feuil1!$A$1:$G$24,7,FALSE),0)</f>
        <v>0</v>
      </c>
      <c r="Y464" s="19"/>
      <c r="Z464" s="19">
        <f>IFERROR(VLOOKUP(A464,'[12]avec LE'!$A$1:$F$22,6,FALSE),0)</f>
        <v>0</v>
      </c>
      <c r="AA464" s="19">
        <f>IFERROR(VLOOKUP(B464,[13]total!$E$20:$F$40,2,FALSE),0)</f>
        <v>0</v>
      </c>
      <c r="AB464" s="19"/>
      <c r="AC464" s="24">
        <f t="shared" si="7"/>
        <v>639.32011707742231</v>
      </c>
    </row>
    <row r="465" spans="1:29" hidden="1" x14ac:dyDescent="0.25">
      <c r="A465" s="27" t="s">
        <v>819</v>
      </c>
      <c r="B465" s="2" t="s">
        <v>1036</v>
      </c>
      <c r="C465" s="2" t="s">
        <v>31</v>
      </c>
      <c r="D465" s="2" t="s">
        <v>1084</v>
      </c>
      <c r="E465" s="19">
        <f>IFERROR(VLOOKUP(A465,[1]Montants!$A$1:$W$248,21,FALSE),0)</f>
        <v>0</v>
      </c>
      <c r="F465" s="19">
        <f>IFERROR(VLOOKUP(A465,[2]Feuil1!$A$1:$I$47,8,FALSE),0)</f>
        <v>0</v>
      </c>
      <c r="G465" s="19">
        <f>IFERROR(VLOOKUP(A465,[3]Feuil1!$A$1:$G$47,6,FALSE),0)</f>
        <v>0</v>
      </c>
      <c r="H465" s="19">
        <f>IFERROR(VLOOKUP(B465,[4]Feuil6!$A$23:$B$73,2,FALSE),0)</f>
        <v>0</v>
      </c>
      <c r="I465" s="19">
        <f>IFERROR(VLOOKUP(A465,[5]Feuil1!$A$1:$F$9,5,FALSE),0)</f>
        <v>0</v>
      </c>
      <c r="J465" s="19">
        <f>IFERROR(VLOOKUP(A465,'[6]CRB-ES'!$A$1:$V$382,19,FALSE),0)</f>
        <v>0</v>
      </c>
      <c r="K465" s="19">
        <f>IFERROR(VLOOKUP($A465,[7]Feuil4!$A$23:$L$137,10,FALSE),0)</f>
        <v>0</v>
      </c>
      <c r="L465" s="19">
        <f>IFERROR(VLOOKUP($A465,[7]Feuil4!$A$23:$L$137,9,FALSE),0)</f>
        <v>0</v>
      </c>
      <c r="M465" s="19">
        <f>IFERROR(VLOOKUP($A465,[7]Feuil4!$A$23:$L$137,4,FALSE),0)</f>
        <v>0</v>
      </c>
      <c r="N465" s="19">
        <f>IFERROR(VLOOKUP($A465,[7]Feuil4!$A$23:$L$81,3,FALSE),0)</f>
        <v>0</v>
      </c>
      <c r="O465" s="19">
        <f>IFERROR(VLOOKUP($A465,[7]Feuil4!$A$23:$L$137,2,FALSE),0)</f>
        <v>0</v>
      </c>
      <c r="P465" s="19">
        <f>IFERROR(VLOOKUP($A465,[7]Feuil4!$A$23:$L$81,7,FALSE),0)</f>
        <v>0</v>
      </c>
      <c r="Q465" s="19">
        <f>IFERROR(VLOOKUP($A465,[7]Feuil4!$A$23:$L$137,8,FALSE),0)</f>
        <v>0</v>
      </c>
      <c r="R465" s="19">
        <f>IFERROR(VLOOKUP($A465,[7]Feuil4!$A$23:$L$137,6,FALSE),0)</f>
        <v>0</v>
      </c>
      <c r="S465" s="19">
        <f>IFERROR(VLOOKUP($A465,[7]Feuil4!$A$23:$L$137,5,FALSE),0)</f>
        <v>0</v>
      </c>
      <c r="T465" s="19">
        <v>0</v>
      </c>
      <c r="U465" s="19">
        <f>IFERROR(VLOOKUP(B465,'[8]C1-2017'!$B$1:$Q$475,14,FALSE),0)</f>
        <v>0</v>
      </c>
      <c r="V465" s="19">
        <f>IFERROR(VLOOKUP(A465,'[9]TOTAL M10 par région'!$A$1:$J$375,8,FALSE),0)</f>
        <v>91912.5</v>
      </c>
      <c r="W465" s="19">
        <f>IFERROR(VLOOKUP(A465,'[10]TOTAL M11M12 par région'!$A$1:$J$479,10,FALSE),0)</f>
        <v>49315.205316625106</v>
      </c>
      <c r="X465" s="19">
        <f>IFERROR(VLOOKUP(B465,[11]Feuil1!$A$1:$G$24,7,FALSE),0)</f>
        <v>0</v>
      </c>
      <c r="Y465" s="19"/>
      <c r="Z465" s="19">
        <f>IFERROR(VLOOKUP(A465,'[12]avec LE'!$A$1:$F$22,6,FALSE),0)</f>
        <v>0</v>
      </c>
      <c r="AA465" s="19">
        <f>IFERROR(VLOOKUP(B465,[13]total!$E$20:$F$40,2,FALSE),0)</f>
        <v>0</v>
      </c>
      <c r="AB465" s="19"/>
      <c r="AC465" s="24">
        <f t="shared" si="7"/>
        <v>141227.7053166251</v>
      </c>
    </row>
    <row r="466" spans="1:29" hidden="1" x14ac:dyDescent="0.25">
      <c r="A466" s="27" t="s">
        <v>820</v>
      </c>
      <c r="B466" s="2" t="s">
        <v>821</v>
      </c>
      <c r="C466" s="2" t="s">
        <v>85</v>
      </c>
      <c r="D466" s="2" t="s">
        <v>1084</v>
      </c>
      <c r="E466" s="19">
        <f>IFERROR(VLOOKUP(A466,[1]Montants!$A$1:$W$248,21,FALSE),0)</f>
        <v>0</v>
      </c>
      <c r="F466" s="19">
        <f>IFERROR(VLOOKUP(A466,[2]Feuil1!$A$1:$I$47,8,FALSE),0)</f>
        <v>0</v>
      </c>
      <c r="G466" s="19">
        <f>IFERROR(VLOOKUP(A466,[3]Feuil1!$A$1:$G$47,6,FALSE),0)</f>
        <v>0</v>
      </c>
      <c r="H466" s="19">
        <f>IFERROR(VLOOKUP(B466,[4]Feuil6!$A$23:$B$73,2,FALSE),0)</f>
        <v>0</v>
      </c>
      <c r="I466" s="19">
        <f>IFERROR(VLOOKUP(A466,[5]Feuil1!$A$1:$F$9,5,FALSE),0)</f>
        <v>0</v>
      </c>
      <c r="J466" s="19">
        <f>IFERROR(VLOOKUP(A466,'[6]CRB-ES'!$A$1:$V$382,19,FALSE),0)</f>
        <v>0</v>
      </c>
      <c r="K466" s="19">
        <f>IFERROR(VLOOKUP($A466,[7]Feuil4!$A$23:$L$137,10,FALSE),0)</f>
        <v>0</v>
      </c>
      <c r="L466" s="19">
        <f>IFERROR(VLOOKUP($A466,[7]Feuil4!$A$23:$L$137,9,FALSE),0)</f>
        <v>0</v>
      </c>
      <c r="M466" s="19">
        <f>IFERROR(VLOOKUP($A466,[7]Feuil4!$A$23:$L$137,4,FALSE),0)</f>
        <v>0</v>
      </c>
      <c r="N466" s="19">
        <f>IFERROR(VLOOKUP($A466,[7]Feuil4!$A$23:$L$81,3,FALSE),0)</f>
        <v>0</v>
      </c>
      <c r="O466" s="19">
        <f>IFERROR(VLOOKUP($A466,[7]Feuil4!$A$23:$L$137,2,FALSE),0)</f>
        <v>0</v>
      </c>
      <c r="P466" s="19">
        <f>IFERROR(VLOOKUP($A466,[7]Feuil4!$A$23:$L$81,7,FALSE),0)</f>
        <v>0</v>
      </c>
      <c r="Q466" s="19">
        <f>IFERROR(VLOOKUP($A466,[7]Feuil4!$A$23:$L$137,8,FALSE),0)</f>
        <v>0</v>
      </c>
      <c r="R466" s="19">
        <f>IFERROR(VLOOKUP($A466,[7]Feuil4!$A$23:$L$137,6,FALSE),0)</f>
        <v>0</v>
      </c>
      <c r="S466" s="19">
        <f>IFERROR(VLOOKUP($A466,[7]Feuil4!$A$23:$L$137,5,FALSE),0)</f>
        <v>0</v>
      </c>
      <c r="T466" s="19">
        <v>0</v>
      </c>
      <c r="U466" s="19">
        <f>IFERROR(VLOOKUP(B466,'[8]C1-2017'!$B$1:$Q$475,14,FALSE),0)</f>
        <v>0</v>
      </c>
      <c r="V466" s="19">
        <f>IFERROR(VLOOKUP(A466,'[9]TOTAL M10 par région'!$A$1:$J$375,8,FALSE),0)</f>
        <v>34485</v>
      </c>
      <c r="W466" s="19">
        <f>IFERROR(VLOOKUP(A466,'[10]TOTAL M11M12 par région'!$A$1:$J$479,10,FALSE),0)</f>
        <v>64617.267877547303</v>
      </c>
      <c r="X466" s="19">
        <f>IFERROR(VLOOKUP(B466,[11]Feuil1!$A$1:$G$24,7,FALSE),0)</f>
        <v>0</v>
      </c>
      <c r="Y466" s="19"/>
      <c r="Z466" s="19">
        <f>IFERROR(VLOOKUP(A466,'[12]avec LE'!$A$1:$F$22,6,FALSE),0)</f>
        <v>0</v>
      </c>
      <c r="AA466" s="19">
        <f>IFERROR(VLOOKUP(B466,[13]total!$E$20:$F$40,2,FALSE),0)</f>
        <v>0</v>
      </c>
      <c r="AB466" s="19"/>
      <c r="AC466" s="24">
        <f t="shared" si="7"/>
        <v>99102.267877547303</v>
      </c>
    </row>
    <row r="467" spans="1:29" hidden="1" x14ac:dyDescent="0.25">
      <c r="A467" s="2" t="s">
        <v>133</v>
      </c>
      <c r="B467" s="2" t="s">
        <v>134</v>
      </c>
      <c r="C467" s="2" t="s">
        <v>31</v>
      </c>
      <c r="D467" s="2" t="s">
        <v>1084</v>
      </c>
      <c r="E467" s="19">
        <f>IFERROR(VLOOKUP(A467,[1]Montants!$A$1:$W$248,21,FALSE),0)</f>
        <v>1280631.8625798074</v>
      </c>
      <c r="F467" s="19">
        <f>IFERROR(VLOOKUP(A467,[2]Feuil1!$A$1:$I$47,8,FALSE),0)</f>
        <v>0</v>
      </c>
      <c r="G467" s="19">
        <f>IFERROR(VLOOKUP(A467,[3]Feuil1!$A$1:$G$47,6,FALSE),0)</f>
        <v>0</v>
      </c>
      <c r="H467" s="19">
        <f>IFERROR(VLOOKUP(B467,[4]Feuil6!$A$23:$B$73,2,FALSE),0)</f>
        <v>0</v>
      </c>
      <c r="I467" s="19">
        <f>IFERROR(VLOOKUP(A467,[5]Feuil1!$A$1:$F$9,5,FALSE),0)</f>
        <v>0</v>
      </c>
      <c r="J467" s="19">
        <f>IFERROR(VLOOKUP(A467,'[6]CRB-ES'!$A$1:$V$382,19,FALSE),0)</f>
        <v>0</v>
      </c>
      <c r="K467" s="19">
        <f>IFERROR(VLOOKUP($A467,[7]Feuil4!$A$23:$L$137,10,FALSE),0)</f>
        <v>0</v>
      </c>
      <c r="L467" s="19">
        <f>IFERROR(VLOOKUP($A467,[7]Feuil4!$A$23:$L$137,9,FALSE),0)</f>
        <v>0</v>
      </c>
      <c r="M467" s="19">
        <f>IFERROR(VLOOKUP($A467,[7]Feuil4!$A$23:$L$137,4,FALSE),0)</f>
        <v>0</v>
      </c>
      <c r="N467" s="19">
        <f>IFERROR(VLOOKUP($A467,[7]Feuil4!$A$23:$L$81,3,FALSE),0)</f>
        <v>0</v>
      </c>
      <c r="O467" s="19">
        <f>IFERROR(VLOOKUP($A467,[7]Feuil4!$A$23:$L$137,2,FALSE),0)</f>
        <v>0</v>
      </c>
      <c r="P467" s="19">
        <f>IFERROR(VLOOKUP($A467,[7]Feuil4!$A$23:$L$81,7,FALSE),0)</f>
        <v>0</v>
      </c>
      <c r="Q467" s="19">
        <f>IFERROR(VLOOKUP($A467,[7]Feuil4!$A$23:$L$137,8,FALSE),0)</f>
        <v>0</v>
      </c>
      <c r="R467" s="19">
        <f>IFERROR(VLOOKUP($A467,[7]Feuil4!$A$23:$L$137,6,FALSE),0)</f>
        <v>0</v>
      </c>
      <c r="S467" s="19">
        <f>IFERROR(VLOOKUP($A467,[7]Feuil4!$A$23:$L$137,5,FALSE),0)</f>
        <v>0</v>
      </c>
      <c r="T467" s="19">
        <v>0</v>
      </c>
      <c r="U467" s="19">
        <f>IFERROR(VLOOKUP(B467,'[8]C1-2017'!$B$1:$Q$475,14,FALSE),0)</f>
        <v>70565.397495329235</v>
      </c>
      <c r="V467" s="19">
        <f>IFERROR(VLOOKUP(A467,'[9]TOTAL M10 par région'!$A$1:$J$375,8,FALSE),0)</f>
        <v>106940.81200000003</v>
      </c>
      <c r="W467" s="19">
        <f>IFERROR(VLOOKUP(A467,'[10]TOTAL M11M12 par région'!$A$1:$J$479,10,FALSE),0)</f>
        <v>198752.36952740204</v>
      </c>
      <c r="X467" s="19">
        <f>IFERROR(VLOOKUP(B467,[11]Feuil1!$A$1:$G$24,7,FALSE),0)</f>
        <v>0</v>
      </c>
      <c r="Y467" s="19"/>
      <c r="Z467" s="19">
        <f>IFERROR(VLOOKUP(A467,'[12]avec LE'!$A$1:$F$22,6,FALSE),0)</f>
        <v>0</v>
      </c>
      <c r="AA467" s="19">
        <f>IFERROR(VLOOKUP(B467,[13]total!$E$20:$F$40,2,FALSE),0)</f>
        <v>0</v>
      </c>
      <c r="AB467" s="19"/>
      <c r="AC467" s="24">
        <f t="shared" si="7"/>
        <v>1656890.4416025386</v>
      </c>
    </row>
    <row r="468" spans="1:29" hidden="1" x14ac:dyDescent="0.25">
      <c r="A468" s="2" t="s">
        <v>145</v>
      </c>
      <c r="B468" s="2" t="s">
        <v>146</v>
      </c>
      <c r="C468" s="2" t="s">
        <v>31</v>
      </c>
      <c r="D468" s="2" t="s">
        <v>1084</v>
      </c>
      <c r="E468" s="19">
        <f>IFERROR(VLOOKUP(A468,[1]Montants!$A$1:$W$248,21,FALSE),0)</f>
        <v>0</v>
      </c>
      <c r="F468" s="19">
        <f>IFERROR(VLOOKUP(A468,[2]Feuil1!$A$1:$I$47,8,FALSE),0)</f>
        <v>0</v>
      </c>
      <c r="G468" s="19">
        <f>IFERROR(VLOOKUP(A468,[3]Feuil1!$A$1:$G$47,6,FALSE),0)</f>
        <v>0</v>
      </c>
      <c r="H468" s="19">
        <f>IFERROR(VLOOKUP(B468,[4]Feuil6!$A$23:$B$73,2,FALSE),0)</f>
        <v>0</v>
      </c>
      <c r="I468" s="19">
        <f>IFERROR(VLOOKUP(A468,[5]Feuil1!$A$1:$F$9,5,FALSE),0)</f>
        <v>0</v>
      </c>
      <c r="J468" s="19">
        <f>IFERROR(VLOOKUP(A468,'[6]CRB-ES'!$A$1:$V$382,19,FALSE),0)</f>
        <v>0</v>
      </c>
      <c r="K468" s="19">
        <f>IFERROR(VLOOKUP($A468,[7]Feuil4!$A$23:$L$137,10,FALSE),0)</f>
        <v>0</v>
      </c>
      <c r="L468" s="19">
        <f>IFERROR(VLOOKUP($A468,[7]Feuil4!$A$23:$L$137,9,FALSE),0)</f>
        <v>0</v>
      </c>
      <c r="M468" s="19">
        <f>IFERROR(VLOOKUP($A468,[7]Feuil4!$A$23:$L$137,4,FALSE),0)</f>
        <v>0</v>
      </c>
      <c r="N468" s="19">
        <f>IFERROR(VLOOKUP($A468,[7]Feuil4!$A$23:$L$81,3,FALSE),0)</f>
        <v>0</v>
      </c>
      <c r="O468" s="19">
        <f>IFERROR(VLOOKUP($A468,[7]Feuil4!$A$23:$L$137,2,FALSE),0)</f>
        <v>0</v>
      </c>
      <c r="P468" s="19">
        <f>IFERROR(VLOOKUP($A468,[7]Feuil4!$A$23:$L$81,7,FALSE),0)</f>
        <v>0</v>
      </c>
      <c r="Q468" s="19">
        <f>IFERROR(VLOOKUP($A468,[7]Feuil4!$A$23:$L$137,8,FALSE),0)</f>
        <v>0</v>
      </c>
      <c r="R468" s="19">
        <f>IFERROR(VLOOKUP($A468,[7]Feuil4!$A$23:$L$137,6,FALSE),0)</f>
        <v>0</v>
      </c>
      <c r="S468" s="19">
        <f>IFERROR(VLOOKUP($A468,[7]Feuil4!$A$23:$L$137,5,FALSE),0)</f>
        <v>0</v>
      </c>
      <c r="T468" s="19">
        <v>0</v>
      </c>
      <c r="U468" s="19">
        <f>IFERROR(VLOOKUP(B468,'[8]C1-2017'!$B$1:$Q$475,14,FALSE),0)</f>
        <v>204311.19102008664</v>
      </c>
      <c r="V468" s="19">
        <f>IFERROR(VLOOKUP(A468,'[9]TOTAL M10 par région'!$A$1:$J$375,8,FALSE),0)</f>
        <v>39210.319999999949</v>
      </c>
      <c r="W468" s="19">
        <f>IFERROR(VLOOKUP(A468,'[10]TOTAL M11M12 par région'!$A$1:$J$479,10,FALSE),0)</f>
        <v>69393.774443739181</v>
      </c>
      <c r="X468" s="19">
        <f>IFERROR(VLOOKUP(B468,[11]Feuil1!$A$1:$G$24,7,FALSE),0)</f>
        <v>0</v>
      </c>
      <c r="Y468" s="19"/>
      <c r="Z468" s="19">
        <f>IFERROR(VLOOKUP(A468,'[12]avec LE'!$A$1:$F$22,6,FALSE),0)</f>
        <v>0</v>
      </c>
      <c r="AA468" s="19">
        <f>IFERROR(VLOOKUP(B468,[13]total!$E$20:$F$40,2,FALSE),0)</f>
        <v>0</v>
      </c>
      <c r="AB468" s="19"/>
      <c r="AC468" s="24">
        <f t="shared" si="7"/>
        <v>312915.2854638258</v>
      </c>
    </row>
    <row r="469" spans="1:29" ht="15" hidden="1" customHeight="1" x14ac:dyDescent="0.25">
      <c r="A469" s="27" t="s">
        <v>1117</v>
      </c>
      <c r="B469" s="2" t="s">
        <v>1158</v>
      </c>
      <c r="C469" s="2" t="s">
        <v>31</v>
      </c>
      <c r="D469" s="2" t="s">
        <v>1084</v>
      </c>
      <c r="E469" s="19">
        <f>IFERROR(VLOOKUP(A469,[1]Montants!$A$1:$W$248,21,FALSE),0)</f>
        <v>0</v>
      </c>
      <c r="F469" s="19">
        <f>IFERROR(VLOOKUP(A469,[2]Feuil1!$A$1:$I$47,8,FALSE),0)</f>
        <v>0</v>
      </c>
      <c r="G469" s="19">
        <f>IFERROR(VLOOKUP(A469,[3]Feuil1!$A$1:$G$47,6,FALSE),0)</f>
        <v>0</v>
      </c>
      <c r="H469" s="19">
        <f>IFERROR(VLOOKUP(B469,[4]Feuil6!$A$23:$B$73,2,FALSE),0)</f>
        <v>0</v>
      </c>
      <c r="I469" s="19">
        <f>IFERROR(VLOOKUP(A469,[5]Feuil1!$A$1:$F$9,5,FALSE),0)</f>
        <v>0</v>
      </c>
      <c r="J469" s="19">
        <f>IFERROR(VLOOKUP(A469,'[6]CRB-ES'!$A$1:$V$382,19,FALSE),0)</f>
        <v>0</v>
      </c>
      <c r="K469" s="19">
        <f>IFERROR(VLOOKUP($A469,[7]Feuil4!$A$23:$L$137,10,FALSE),0)</f>
        <v>0</v>
      </c>
      <c r="L469" s="19">
        <f>IFERROR(VLOOKUP($A469,[7]Feuil4!$A$23:$L$137,9,FALSE),0)</f>
        <v>0</v>
      </c>
      <c r="M469" s="19">
        <f>IFERROR(VLOOKUP($A469,[7]Feuil4!$A$23:$L$137,4,FALSE),0)</f>
        <v>0</v>
      </c>
      <c r="N469" s="19">
        <f>IFERROR(VLOOKUP($A469,[7]Feuil4!$A$23:$L$81,3,FALSE),0)</f>
        <v>0</v>
      </c>
      <c r="O469" s="19">
        <f>IFERROR(VLOOKUP($A469,[7]Feuil4!$A$23:$L$137,2,FALSE),0)</f>
        <v>0</v>
      </c>
      <c r="P469" s="19">
        <f>IFERROR(VLOOKUP($A469,[7]Feuil4!$A$23:$L$81,7,FALSE),0)</f>
        <v>0</v>
      </c>
      <c r="Q469" s="19">
        <f>IFERROR(VLOOKUP($A469,[7]Feuil4!$A$23:$L$137,8,FALSE),0)</f>
        <v>0</v>
      </c>
      <c r="R469" s="19">
        <f>IFERROR(VLOOKUP($A469,[7]Feuil4!$A$23:$L$137,6,FALSE),0)</f>
        <v>0</v>
      </c>
      <c r="S469" s="19">
        <f>IFERROR(VLOOKUP($A469,[7]Feuil4!$A$23:$L$137,5,FALSE),0)</f>
        <v>0</v>
      </c>
      <c r="T469" s="19">
        <v>0</v>
      </c>
      <c r="U469" s="19">
        <f>IFERROR(VLOOKUP(B469,'[8]C1-2017'!$B$1:$Q$475,14,FALSE),0)</f>
        <v>0</v>
      </c>
      <c r="V469" s="19">
        <f>IFERROR(VLOOKUP(A469,'[9]TOTAL M10 par région'!$A$1:$J$375,8,FALSE),0)</f>
        <v>0</v>
      </c>
      <c r="W469" s="19">
        <f>IFERROR(VLOOKUP(A469,'[10]TOTAL M11M12 par région'!$A$1:$J$479,10,FALSE),0)</f>
        <v>0</v>
      </c>
      <c r="X469" s="19">
        <f>IFERROR(VLOOKUP(B469,[11]Feuil1!$A$1:$G$24,7,FALSE),0)</f>
        <v>0</v>
      </c>
      <c r="Y469" s="19"/>
      <c r="Z469" s="19">
        <f>IFERROR(VLOOKUP(A469,'[12]avec LE'!$A$1:$F$22,6,FALSE),0)</f>
        <v>0</v>
      </c>
      <c r="AA469" s="19">
        <f>IFERROR(VLOOKUP(B469,[13]total!$E$20:$F$40,2,FALSE),0)</f>
        <v>0</v>
      </c>
      <c r="AB469" s="19"/>
      <c r="AC469" s="24">
        <f t="shared" si="7"/>
        <v>0</v>
      </c>
    </row>
    <row r="470" spans="1:29" ht="15" hidden="1" customHeight="1" x14ac:dyDescent="0.25">
      <c r="A470" s="2" t="s">
        <v>179</v>
      </c>
      <c r="B470" s="2" t="s">
        <v>180</v>
      </c>
      <c r="C470" s="2" t="s">
        <v>85</v>
      </c>
      <c r="D470" s="2" t="s">
        <v>1084</v>
      </c>
      <c r="E470" s="19">
        <f>IFERROR(VLOOKUP(A470,[1]Montants!$A$1:$W$248,21,FALSE),0)</f>
        <v>0</v>
      </c>
      <c r="F470" s="19">
        <f>IFERROR(VLOOKUP(A470,[2]Feuil1!$A$1:$I$47,8,FALSE),0)</f>
        <v>0</v>
      </c>
      <c r="G470" s="19">
        <f>IFERROR(VLOOKUP(A470,[3]Feuil1!$A$1:$G$47,6,FALSE),0)</f>
        <v>0</v>
      </c>
      <c r="H470" s="19">
        <f>IFERROR(VLOOKUP(B470,[4]Feuil6!$A$23:$B$73,2,FALSE),0)</f>
        <v>0</v>
      </c>
      <c r="I470" s="19">
        <f>IFERROR(VLOOKUP(A470,[5]Feuil1!$A$1:$F$9,5,FALSE),0)</f>
        <v>0</v>
      </c>
      <c r="J470" s="19">
        <f>IFERROR(VLOOKUP(A470,'[6]CRB-ES'!$A$1:$V$382,19,FALSE),0)</f>
        <v>0</v>
      </c>
      <c r="K470" s="19">
        <f>IFERROR(VLOOKUP($A470,[7]Feuil4!$A$23:$L$137,10,FALSE),0)</f>
        <v>0</v>
      </c>
      <c r="L470" s="19">
        <f>IFERROR(VLOOKUP($A470,[7]Feuil4!$A$23:$L$137,9,FALSE),0)</f>
        <v>0</v>
      </c>
      <c r="M470" s="19">
        <f>IFERROR(VLOOKUP($A470,[7]Feuil4!$A$23:$L$137,4,FALSE),0)</f>
        <v>0</v>
      </c>
      <c r="N470" s="19">
        <f>IFERROR(VLOOKUP($A470,[7]Feuil4!$A$23:$L$81,3,FALSE),0)</f>
        <v>0</v>
      </c>
      <c r="O470" s="19">
        <f>IFERROR(VLOOKUP($A470,[7]Feuil4!$A$23:$L$137,2,FALSE),0)</f>
        <v>0</v>
      </c>
      <c r="P470" s="19">
        <f>IFERROR(VLOOKUP($A470,[7]Feuil4!$A$23:$L$81,7,FALSE),0)</f>
        <v>0</v>
      </c>
      <c r="Q470" s="19">
        <f>IFERROR(VLOOKUP($A470,[7]Feuil4!$A$23:$L$137,8,FALSE),0)</f>
        <v>0</v>
      </c>
      <c r="R470" s="19">
        <f>IFERROR(VLOOKUP($A470,[7]Feuil4!$A$23:$L$137,6,FALSE),0)</f>
        <v>0</v>
      </c>
      <c r="S470" s="19">
        <f>IFERROR(VLOOKUP($A470,[7]Feuil4!$A$23:$L$137,5,FALSE),0)</f>
        <v>0</v>
      </c>
      <c r="T470" s="19">
        <v>0</v>
      </c>
      <c r="U470" s="19">
        <f>IFERROR(VLOOKUP(B470,'[8]C1-2017'!$B$1:$Q$475,14,FALSE),0)</f>
        <v>0</v>
      </c>
      <c r="V470" s="19">
        <f>IFERROR(VLOOKUP(A470,'[9]TOTAL M10 par région'!$A$1:$J$375,8,FALSE),0)</f>
        <v>0</v>
      </c>
      <c r="W470" s="19">
        <f>IFERROR(VLOOKUP(A470,'[10]TOTAL M11M12 par région'!$A$1:$J$479,10,FALSE),0)</f>
        <v>0</v>
      </c>
      <c r="X470" s="19">
        <f>IFERROR(VLOOKUP(B470,[11]Feuil1!$A$1:$G$24,7,FALSE),0)</f>
        <v>0</v>
      </c>
      <c r="Y470" s="19"/>
      <c r="Z470" s="19">
        <f>IFERROR(VLOOKUP(A470,'[12]avec LE'!$A$1:$F$22,6,FALSE),0)</f>
        <v>0</v>
      </c>
      <c r="AA470" s="19">
        <f>IFERROR(VLOOKUP(B470,[13]total!$E$20:$F$40,2,FALSE),0)</f>
        <v>0</v>
      </c>
      <c r="AB470" s="19"/>
      <c r="AC470" s="24">
        <f t="shared" si="7"/>
        <v>0</v>
      </c>
    </row>
    <row r="471" spans="1:29" hidden="1" x14ac:dyDescent="0.25">
      <c r="A471" s="2" t="s">
        <v>171</v>
      </c>
      <c r="B471" s="2" t="s">
        <v>172</v>
      </c>
      <c r="C471" s="2" t="s">
        <v>31</v>
      </c>
      <c r="D471" s="2" t="s">
        <v>1084</v>
      </c>
      <c r="E471" s="19">
        <f>IFERROR(VLOOKUP(A471,[1]Montants!$A$1:$W$248,21,FALSE),0)</f>
        <v>0</v>
      </c>
      <c r="F471" s="19">
        <f>IFERROR(VLOOKUP(A471,[2]Feuil1!$A$1:$I$47,8,FALSE),0)</f>
        <v>0</v>
      </c>
      <c r="G471" s="19">
        <f>IFERROR(VLOOKUP(A471,[3]Feuil1!$A$1:$G$47,6,FALSE),0)</f>
        <v>0</v>
      </c>
      <c r="H471" s="19">
        <f>IFERROR(VLOOKUP(B471,[4]Feuil6!$A$23:$B$73,2,FALSE),0)</f>
        <v>0</v>
      </c>
      <c r="I471" s="19">
        <f>IFERROR(VLOOKUP(A471,[5]Feuil1!$A$1:$F$9,5,FALSE),0)</f>
        <v>0</v>
      </c>
      <c r="J471" s="19">
        <f>IFERROR(VLOOKUP(A471,'[6]CRB-ES'!$A$1:$V$382,19,FALSE),0)</f>
        <v>0</v>
      </c>
      <c r="K471" s="19">
        <f>IFERROR(VLOOKUP($A471,[7]Feuil4!$A$23:$L$137,10,FALSE),0)</f>
        <v>0</v>
      </c>
      <c r="L471" s="19">
        <f>IFERROR(VLOOKUP($A471,[7]Feuil4!$A$23:$L$137,9,FALSE),0)</f>
        <v>0</v>
      </c>
      <c r="M471" s="19">
        <f>IFERROR(VLOOKUP($A471,[7]Feuil4!$A$23:$L$137,4,FALSE),0)</f>
        <v>0</v>
      </c>
      <c r="N471" s="19">
        <f>IFERROR(VLOOKUP($A471,[7]Feuil4!$A$23:$L$81,3,FALSE),0)</f>
        <v>0</v>
      </c>
      <c r="O471" s="19">
        <f>IFERROR(VLOOKUP($A471,[7]Feuil4!$A$23:$L$137,2,FALSE),0)</f>
        <v>0</v>
      </c>
      <c r="P471" s="19">
        <f>IFERROR(VLOOKUP($A471,[7]Feuil4!$A$23:$L$81,7,FALSE),0)</f>
        <v>0</v>
      </c>
      <c r="Q471" s="19">
        <f>IFERROR(VLOOKUP($A471,[7]Feuil4!$A$23:$L$137,8,FALSE),0)</f>
        <v>0</v>
      </c>
      <c r="R471" s="19">
        <f>IFERROR(VLOOKUP($A471,[7]Feuil4!$A$23:$L$137,6,FALSE),0)</f>
        <v>0</v>
      </c>
      <c r="S471" s="19">
        <f>IFERROR(VLOOKUP($A471,[7]Feuil4!$A$23:$L$137,5,FALSE),0)</f>
        <v>0</v>
      </c>
      <c r="T471" s="19">
        <v>0</v>
      </c>
      <c r="U471" s="19">
        <f>IFERROR(VLOOKUP(B471,'[8]C1-2017'!$B$1:$Q$475,14,FALSE),0)</f>
        <v>7262.1363652987475</v>
      </c>
      <c r="V471" s="19">
        <f>IFERROR(VLOOKUP(A471,'[9]TOTAL M10 par région'!$A$1:$J$375,8,FALSE),0)</f>
        <v>0</v>
      </c>
      <c r="W471" s="19">
        <f>IFERROR(VLOOKUP(A471,'[10]TOTAL M11M12 par région'!$A$1:$J$479,10,FALSE),0)</f>
        <v>18305.84665627663</v>
      </c>
      <c r="X471" s="19">
        <f>IFERROR(VLOOKUP(B471,[11]Feuil1!$A$1:$G$24,7,FALSE),0)</f>
        <v>0</v>
      </c>
      <c r="Y471" s="19"/>
      <c r="Z471" s="19">
        <f>IFERROR(VLOOKUP(A471,'[12]avec LE'!$A$1:$F$22,6,FALSE),0)</f>
        <v>0</v>
      </c>
      <c r="AA471" s="19">
        <f>IFERROR(VLOOKUP(B471,[13]total!$E$20:$F$40,2,FALSE),0)</f>
        <v>0</v>
      </c>
      <c r="AB471" s="19"/>
      <c r="AC471" s="24">
        <f t="shared" si="7"/>
        <v>25567.983021575375</v>
      </c>
    </row>
    <row r="472" spans="1:29" hidden="1" x14ac:dyDescent="0.25">
      <c r="A472" s="27" t="s">
        <v>1118</v>
      </c>
      <c r="B472" s="2" t="s">
        <v>155</v>
      </c>
      <c r="C472" s="2" t="s">
        <v>25</v>
      </c>
      <c r="D472" s="2" t="s">
        <v>1084</v>
      </c>
      <c r="E472" s="19">
        <f>IFERROR(VLOOKUP(A472,[1]Montants!$A$1:$W$248,21,FALSE),0)</f>
        <v>21273711.871823948</v>
      </c>
      <c r="F472" s="19">
        <f>IFERROR(VLOOKUP(A472,[2]Feuil1!$A$1:$I$47,8,FALSE),0)</f>
        <v>988666.00337887672</v>
      </c>
      <c r="G472" s="19">
        <f>IFERROR(VLOOKUP(A472,[3]Feuil1!$A$1:$G$47,6,FALSE),0)</f>
        <v>247166.50084471918</v>
      </c>
      <c r="H472" s="19">
        <f>IFERROR(VLOOKUP(B472,[4]Feuil6!$A$23:$B$73,2,FALSE),0)</f>
        <v>480000</v>
      </c>
      <c r="I472" s="19">
        <f>IFERROR(VLOOKUP(A472,[5]Feuil1!$A$1:$F$9,5,FALSE),0)</f>
        <v>0</v>
      </c>
      <c r="J472" s="19">
        <f>IFERROR(VLOOKUP(A472,'[6]CRB-ES'!$A$1:$V$382,19,FALSE),0)</f>
        <v>254816.23950456158</v>
      </c>
      <c r="K472" s="19">
        <f>IFERROR(VLOOKUP($A472,[7]Feuil4!$A$23:$L$137,10,FALSE),0)</f>
        <v>0</v>
      </c>
      <c r="L472" s="19">
        <f>IFERROR(VLOOKUP($A472,[7]Feuil4!$A$23:$L$137,9,FALSE),0)</f>
        <v>0</v>
      </c>
      <c r="M472" s="19">
        <f>IFERROR(VLOOKUP($A472,[7]Feuil4!$A$23:$L$137,4,FALSE),0)</f>
        <v>187496</v>
      </c>
      <c r="N472" s="19">
        <f>IFERROR(VLOOKUP($A472,[7]Feuil4!$A$23:$L$81,3,FALSE),0)</f>
        <v>0</v>
      </c>
      <c r="O472" s="19">
        <f>IFERROR(VLOOKUP($A472,[7]Feuil4!$A$23:$L$137,2,FALSE),0)</f>
        <v>100327</v>
      </c>
      <c r="P472" s="19">
        <f>IFERROR(VLOOKUP($A472,[7]Feuil4!$A$23:$L$81,7,FALSE),0)</f>
        <v>0</v>
      </c>
      <c r="Q472" s="19">
        <f>IFERROR(VLOOKUP($A472,[7]Feuil4!$A$23:$L$137,8,FALSE),0)</f>
        <v>0</v>
      </c>
      <c r="R472" s="19">
        <f>IFERROR(VLOOKUP($A472,[7]Feuil4!$A$23:$L$137,6,FALSE),0)</f>
        <v>0</v>
      </c>
      <c r="S472" s="19">
        <f>IFERROR(VLOOKUP($A472,[7]Feuil4!$A$23:$L$137,5,FALSE),0)</f>
        <v>0</v>
      </c>
      <c r="T472" s="19">
        <v>0</v>
      </c>
      <c r="U472" s="19">
        <f>IFERROR(VLOOKUP(B472,'[8]C1-2017'!$B$1:$Q$475,14,FALSE),0)</f>
        <v>4191981.9121026648</v>
      </c>
      <c r="V472" s="19">
        <f>IFERROR(VLOOKUP(A472,'[9]TOTAL M10 par région'!$A$1:$J$375,8,FALSE),0)</f>
        <v>595096.38600000087</v>
      </c>
      <c r="W472" s="19">
        <f>IFERROR(VLOOKUP(A472,'[10]TOTAL M11M12 par région'!$A$1:$J$479,10,FALSE),0)</f>
        <v>38408.293092499414</v>
      </c>
      <c r="X472" s="19">
        <f>IFERROR(VLOOKUP(B472,[11]Feuil1!$A$1:$G$24,7,FALSE),0)</f>
        <v>0</v>
      </c>
      <c r="Y472" s="19"/>
      <c r="Z472" s="19">
        <f>IFERROR(VLOOKUP(A472,'[12]avec LE'!$A$1:$F$22,6,FALSE),0)</f>
        <v>0</v>
      </c>
      <c r="AA472" s="19">
        <f>IFERROR(VLOOKUP(B472,[13]total!$E$20:$F$40,2,FALSE),0)</f>
        <v>0</v>
      </c>
      <c r="AB472" s="19"/>
      <c r="AC472" s="24">
        <f t="shared" si="7"/>
        <v>28357670.206747271</v>
      </c>
    </row>
    <row r="473" spans="1:29" hidden="1" x14ac:dyDescent="0.25">
      <c r="A473" s="7" t="s">
        <v>185</v>
      </c>
      <c r="B473" s="8" t="s">
        <v>186</v>
      </c>
      <c r="C473" s="7" t="s">
        <v>184</v>
      </c>
      <c r="D473" s="2" t="s">
        <v>1084</v>
      </c>
      <c r="E473" s="19">
        <f>+[14]Montants!$U$103</f>
        <v>629968.33203813073</v>
      </c>
      <c r="F473" s="19">
        <f>IFERROR(VLOOKUP(A473,[2]Feuil1!$A$1:$I$47,8,FALSE),0)</f>
        <v>0</v>
      </c>
      <c r="G473" s="19">
        <f>IFERROR(VLOOKUP(A473,[3]Feuil1!$A$1:$G$47,6,FALSE),0)</f>
        <v>0</v>
      </c>
      <c r="H473" s="19">
        <f>IFERROR(VLOOKUP(B473,[4]Feuil6!$A$23:$B$73,2,FALSE),0)</f>
        <v>0</v>
      </c>
      <c r="I473" s="19">
        <f>IFERROR(VLOOKUP(A473,[5]Feuil1!$A$1:$F$9,5,FALSE),0)</f>
        <v>0</v>
      </c>
      <c r="J473" s="19">
        <f>IFERROR(VLOOKUP(A473,'[6]CRB-ES'!$A$1:$V$382,19,FALSE),0)</f>
        <v>0</v>
      </c>
      <c r="K473" s="19">
        <f>IFERROR(VLOOKUP($A473,[7]Feuil4!$A$23:$L$137,10,FALSE),0)</f>
        <v>0</v>
      </c>
      <c r="L473" s="19">
        <f>IFERROR(VLOOKUP($A473,[7]Feuil4!$A$23:$L$137,9,FALSE),0)</f>
        <v>0</v>
      </c>
      <c r="M473" s="19">
        <f>IFERROR(VLOOKUP($A473,[7]Feuil4!$A$23:$L$137,4,FALSE),0)</f>
        <v>0</v>
      </c>
      <c r="N473" s="19">
        <f>IFERROR(VLOOKUP($A473,[7]Feuil4!$A$23:$L$81,3,FALSE),0)</f>
        <v>0</v>
      </c>
      <c r="O473" s="19">
        <f>IFERROR(VLOOKUP($A473,[7]Feuil4!$A$23:$L$137,2,FALSE),0)</f>
        <v>0</v>
      </c>
      <c r="P473" s="19">
        <f>IFERROR(VLOOKUP($A473,[7]Feuil4!$A$23:$L$81,7,FALSE),0)</f>
        <v>0</v>
      </c>
      <c r="Q473" s="19">
        <f>IFERROR(VLOOKUP($A473,[7]Feuil4!$A$23:$L$137,8,FALSE),0)</f>
        <v>0</v>
      </c>
      <c r="R473" s="19">
        <f>IFERROR(VLOOKUP($A473,[7]Feuil4!$A$23:$L$137,6,FALSE),0)</f>
        <v>0</v>
      </c>
      <c r="S473" s="19">
        <f>IFERROR(VLOOKUP($A473,[7]Feuil4!$A$23:$L$137,5,FALSE),0)</f>
        <v>0</v>
      </c>
      <c r="T473" s="19">
        <v>0</v>
      </c>
      <c r="U473" s="19">
        <f>IFERROR(VLOOKUP(B473,'[8]C1-2017'!$B$1:$Q$475,14,FALSE),0)</f>
        <v>0</v>
      </c>
      <c r="V473" s="19">
        <f>IFERROR(VLOOKUP(A473,'[9]TOTAL M10 par région'!$A$1:$J$375,8,FALSE),0)</f>
        <v>0</v>
      </c>
      <c r="W473" s="19">
        <f>IFERROR(VLOOKUP(A473,'[10]TOTAL M11M12 par région'!$A$1:$J$479,10,FALSE),0)</f>
        <v>0</v>
      </c>
      <c r="X473" s="19">
        <f>IFERROR(VLOOKUP(B473,[11]Feuil1!$A$1:$G$24,7,FALSE),0)</f>
        <v>0</v>
      </c>
      <c r="Y473" s="19"/>
      <c r="Z473" s="19">
        <f>IFERROR(VLOOKUP(A473,'[12]avec LE'!$A$1:$F$22,6,FALSE),0)</f>
        <v>0</v>
      </c>
      <c r="AA473" s="19">
        <f>IFERROR(VLOOKUP(B473,[13]total!$E$20:$F$40,2,FALSE),0)</f>
        <v>0</v>
      </c>
      <c r="AB473" s="19"/>
      <c r="AC473" s="24">
        <f t="shared" si="7"/>
        <v>629968.33203813073</v>
      </c>
    </row>
    <row r="474" spans="1:29" hidden="1" x14ac:dyDescent="0.25">
      <c r="A474" s="42" t="s">
        <v>1257</v>
      </c>
      <c r="B474" s="7" t="s">
        <v>1258</v>
      </c>
      <c r="C474" s="41" t="s">
        <v>85</v>
      </c>
      <c r="D474" s="2" t="s">
        <v>1084</v>
      </c>
      <c r="E474" s="19">
        <f>IFERROR(VLOOKUP(A474,[1]Montants!$A$1:$W$248,21,FALSE),0)</f>
        <v>0</v>
      </c>
      <c r="F474" s="19">
        <f>IFERROR(VLOOKUP(A474,[2]Feuil1!$A$1:$I$47,8,FALSE),0)</f>
        <v>0</v>
      </c>
      <c r="G474" s="19">
        <f>IFERROR(VLOOKUP(A474,[3]Feuil1!$A$1:$G$47,6,FALSE),0)</f>
        <v>0</v>
      </c>
      <c r="H474" s="19">
        <f>IFERROR(VLOOKUP(B474,[4]Feuil6!$A$23:$B$73,2,FALSE),0)</f>
        <v>0</v>
      </c>
      <c r="I474" s="19">
        <f>IFERROR(VLOOKUP(A474,[5]Feuil1!$A$1:$F$9,5,FALSE),0)</f>
        <v>0</v>
      </c>
      <c r="J474" s="19">
        <f>IFERROR(VLOOKUP(A474,'[6]CRB-ES'!$A$1:$V$382,19,FALSE),0)</f>
        <v>0</v>
      </c>
      <c r="K474" s="19">
        <f>IFERROR(VLOOKUP($A474,[7]Feuil4!$A$23:$L$137,10,FALSE),0)</f>
        <v>0</v>
      </c>
      <c r="L474" s="19">
        <f>IFERROR(VLOOKUP($A474,[7]Feuil4!$A$23:$L$137,9,FALSE),0)</f>
        <v>0</v>
      </c>
      <c r="M474" s="19">
        <f>IFERROR(VLOOKUP($A474,[7]Feuil4!$A$23:$L$137,4,FALSE),0)</f>
        <v>0</v>
      </c>
      <c r="N474" s="19">
        <f>IFERROR(VLOOKUP($A474,[7]Feuil4!$A$23:$L$81,3,FALSE),0)</f>
        <v>0</v>
      </c>
      <c r="O474" s="19">
        <f>IFERROR(VLOOKUP($A474,[7]Feuil4!$A$23:$L$137,2,FALSE),0)</f>
        <v>0</v>
      </c>
      <c r="P474" s="19">
        <f>IFERROR(VLOOKUP($A474,[7]Feuil4!$A$23:$L$81,7,FALSE),0)</f>
        <v>0</v>
      </c>
      <c r="Q474" s="19">
        <f>IFERROR(VLOOKUP($A474,[7]Feuil4!$A$23:$L$137,8,FALSE),0)</f>
        <v>0</v>
      </c>
      <c r="R474" s="19">
        <f>IFERROR(VLOOKUP($A474,[7]Feuil4!$A$23:$L$137,6,FALSE),0)</f>
        <v>0</v>
      </c>
      <c r="S474" s="19">
        <f>IFERROR(VLOOKUP($A474,[7]Feuil4!$A$23:$L$137,5,FALSE),0)</f>
        <v>0</v>
      </c>
      <c r="T474" s="19">
        <v>0</v>
      </c>
      <c r="U474" s="19">
        <f>IFERROR(VLOOKUP(B474,'[8]C1-2017'!$B$1:$Q$475,14,FALSE),0)</f>
        <v>4623.75</v>
      </c>
      <c r="V474" s="19">
        <f>IFERROR(VLOOKUP(A474,'[9]TOTAL M10 par région'!$A$1:$J$375,8,FALSE),0)</f>
        <v>0</v>
      </c>
      <c r="W474" s="19">
        <f>IFERROR(VLOOKUP(A474,'[10]TOTAL M11M12 par région'!$A$1:$J$479,10,FALSE),0)</f>
        <v>0</v>
      </c>
      <c r="X474" s="19">
        <f>IFERROR(VLOOKUP(B474,[11]Feuil1!$A$1:$G$24,7,FALSE),0)</f>
        <v>0</v>
      </c>
      <c r="Y474" s="19"/>
      <c r="Z474" s="19">
        <f>IFERROR(VLOOKUP(A474,'[12]avec LE'!$A$1:$F$22,6,FALSE),0)</f>
        <v>0</v>
      </c>
      <c r="AA474" s="19">
        <f>IFERROR(VLOOKUP(B474,[13]total!$E$20:$F$40,2,FALSE),0)</f>
        <v>0</v>
      </c>
      <c r="AB474" s="19"/>
      <c r="AC474" s="24">
        <f t="shared" si="7"/>
        <v>4623.75</v>
      </c>
    </row>
    <row r="475" spans="1:29" hidden="1" x14ac:dyDescent="0.25">
      <c r="A475" s="2" t="s">
        <v>156</v>
      </c>
      <c r="B475" s="2" t="s">
        <v>157</v>
      </c>
      <c r="C475" s="2" t="s">
        <v>25</v>
      </c>
      <c r="D475" s="2" t="s">
        <v>1084</v>
      </c>
      <c r="E475" s="19">
        <f>IFERROR(VLOOKUP(A475,[1]Montants!$A$1:$W$248,21,FALSE),0)</f>
        <v>17028408.161379416</v>
      </c>
      <c r="F475" s="19">
        <f>IFERROR(VLOOKUP(A475,[2]Feuil1!$A$1:$I$47,8,FALSE),0)</f>
        <v>605661.17860010348</v>
      </c>
      <c r="G475" s="19">
        <f>IFERROR(VLOOKUP(A475,[3]Feuil1!$A$1:$G$47,6,FALSE),0)</f>
        <v>151415.29465002587</v>
      </c>
      <c r="H475" s="19">
        <f>IFERROR(VLOOKUP(B475,[4]Feuil6!$A$23:$B$73,2,FALSE),0)</f>
        <v>730000</v>
      </c>
      <c r="I475" s="19">
        <f>IFERROR(VLOOKUP(A475,[5]Feuil1!$A$1:$F$9,5,FALSE),0)</f>
        <v>0</v>
      </c>
      <c r="J475" s="19">
        <f>IFERROR(VLOOKUP(A475,'[6]CRB-ES'!$A$1:$V$382,19,FALSE),0)</f>
        <v>333364.3024544298</v>
      </c>
      <c r="K475" s="19">
        <f>IFERROR(VLOOKUP($A475,[7]Feuil4!$A$23:$L$137,10,FALSE),0)</f>
        <v>0</v>
      </c>
      <c r="L475" s="19">
        <f>IFERROR(VLOOKUP($A475,[7]Feuil4!$A$23:$L$137,9,FALSE),0)</f>
        <v>0</v>
      </c>
      <c r="M475" s="19">
        <f>IFERROR(VLOOKUP($A475,[7]Feuil4!$A$23:$L$137,4,FALSE),0)</f>
        <v>0</v>
      </c>
      <c r="N475" s="19">
        <f>IFERROR(VLOOKUP($A475,[7]Feuil4!$A$23:$L$81,3,FALSE),0)</f>
        <v>0</v>
      </c>
      <c r="O475" s="19">
        <f>IFERROR(VLOOKUP($A475,[7]Feuil4!$A$23:$L$137,2,FALSE),0)</f>
        <v>106723</v>
      </c>
      <c r="P475" s="19">
        <f>IFERROR(VLOOKUP($A475,[7]Feuil4!$A$23:$L$81,7,FALSE),0)</f>
        <v>0</v>
      </c>
      <c r="Q475" s="19">
        <f>IFERROR(VLOOKUP($A475,[7]Feuil4!$A$23:$L$137,8,FALSE),0)</f>
        <v>0</v>
      </c>
      <c r="R475" s="19">
        <f>IFERROR(VLOOKUP($A475,[7]Feuil4!$A$23:$L$137,6,FALSE),0)</f>
        <v>0</v>
      </c>
      <c r="S475" s="19">
        <f>IFERROR(VLOOKUP($A475,[7]Feuil4!$A$23:$L$137,5,FALSE),0)</f>
        <v>0</v>
      </c>
      <c r="T475" s="19">
        <v>21199</v>
      </c>
      <c r="U475" s="19">
        <f>IFERROR(VLOOKUP(B475,'[8]C1-2017'!$B$1:$Q$475,14,FALSE),0)</f>
        <v>3666039.1380164712</v>
      </c>
      <c r="V475" s="19">
        <f>IFERROR(VLOOKUP(A475,'[9]TOTAL M10 par région'!$A$1:$J$375,8,FALSE),0)</f>
        <v>532323.06000000006</v>
      </c>
      <c r="W475" s="19">
        <f>IFERROR(VLOOKUP(A475,'[10]TOTAL M11M12 par région'!$A$1:$J$479,10,FALSE),0)</f>
        <v>880604.21899715799</v>
      </c>
      <c r="X475" s="19">
        <f>IFERROR(VLOOKUP(B475,[11]Feuil1!$A$1:$G$24,7,FALSE),0)</f>
        <v>0</v>
      </c>
      <c r="Y475" s="19"/>
      <c r="Z475" s="19">
        <f>IFERROR(VLOOKUP(A475,'[12]avec LE'!$A$1:$F$22,6,FALSE),0)</f>
        <v>449630.04890615185</v>
      </c>
      <c r="AA475" s="19">
        <f>IFERROR(VLOOKUP(B475,[13]total!$E$20:$F$40,2,FALSE),0)</f>
        <v>0</v>
      </c>
      <c r="AB475" s="19"/>
      <c r="AC475" s="24">
        <f t="shared" si="7"/>
        <v>24505367.403003752</v>
      </c>
    </row>
    <row r="476" spans="1:29" hidden="1" x14ac:dyDescent="0.25">
      <c r="A476" s="2" t="s">
        <v>141</v>
      </c>
      <c r="B476" s="2" t="s">
        <v>142</v>
      </c>
      <c r="C476" s="2" t="s">
        <v>31</v>
      </c>
      <c r="D476" s="2" t="s">
        <v>1084</v>
      </c>
      <c r="E476" s="19">
        <f>IFERROR(VLOOKUP(A476,[1]Montants!$A$1:$W$248,21,FALSE),0)</f>
        <v>0</v>
      </c>
      <c r="F476" s="19">
        <f>IFERROR(VLOOKUP(A476,[2]Feuil1!$A$1:$I$47,8,FALSE),0)</f>
        <v>0</v>
      </c>
      <c r="G476" s="19">
        <f>IFERROR(VLOOKUP(A476,[3]Feuil1!$A$1:$G$47,6,FALSE),0)</f>
        <v>0</v>
      </c>
      <c r="H476" s="19">
        <f>IFERROR(VLOOKUP(B476,[4]Feuil6!$A$23:$B$73,2,FALSE),0)</f>
        <v>0</v>
      </c>
      <c r="I476" s="19">
        <f>IFERROR(VLOOKUP(A476,[5]Feuil1!$A$1:$F$9,5,FALSE),0)</f>
        <v>0</v>
      </c>
      <c r="J476" s="19">
        <f>IFERROR(VLOOKUP(A476,'[6]CRB-ES'!$A$1:$V$382,19,FALSE),0)</f>
        <v>0</v>
      </c>
      <c r="K476" s="19">
        <f>IFERROR(VLOOKUP($A476,[7]Feuil4!$A$23:$L$137,10,FALSE),0)</f>
        <v>0</v>
      </c>
      <c r="L476" s="19">
        <f>IFERROR(VLOOKUP($A476,[7]Feuil4!$A$23:$L$137,9,FALSE),0)</f>
        <v>0</v>
      </c>
      <c r="M476" s="19">
        <f>IFERROR(VLOOKUP($A476,[7]Feuil4!$A$23:$L$137,4,FALSE),0)</f>
        <v>0</v>
      </c>
      <c r="N476" s="19">
        <f>IFERROR(VLOOKUP($A476,[7]Feuil4!$A$23:$L$81,3,FALSE),0)</f>
        <v>0</v>
      </c>
      <c r="O476" s="19">
        <f>IFERROR(VLOOKUP($A476,[7]Feuil4!$A$23:$L$137,2,FALSE),0)</f>
        <v>0</v>
      </c>
      <c r="P476" s="19">
        <f>IFERROR(VLOOKUP($A476,[7]Feuil4!$A$23:$L$81,7,FALSE),0)</f>
        <v>0</v>
      </c>
      <c r="Q476" s="19">
        <f>IFERROR(VLOOKUP($A476,[7]Feuil4!$A$23:$L$137,8,FALSE),0)</f>
        <v>0</v>
      </c>
      <c r="R476" s="19">
        <f>IFERROR(VLOOKUP($A476,[7]Feuil4!$A$23:$L$137,6,FALSE),0)</f>
        <v>0</v>
      </c>
      <c r="S476" s="19">
        <f>IFERROR(VLOOKUP($A476,[7]Feuil4!$A$23:$L$137,5,FALSE),0)</f>
        <v>0</v>
      </c>
      <c r="T476" s="19">
        <v>0</v>
      </c>
      <c r="U476" s="19">
        <f>IFERROR(VLOOKUP(B476,'[8]C1-2017'!$B$1:$Q$475,14,FALSE),0)</f>
        <v>1400.4745858748065</v>
      </c>
      <c r="V476" s="19">
        <f>IFERROR(VLOOKUP(A476,'[9]TOTAL M10 par région'!$A$1:$J$375,8,FALSE),0)</f>
        <v>0</v>
      </c>
      <c r="W476" s="19">
        <f>IFERROR(VLOOKUP(A476,'[10]TOTAL M11M12 par région'!$A$1:$J$479,10,FALSE),0)</f>
        <v>35094.110508388003</v>
      </c>
      <c r="X476" s="19">
        <f>IFERROR(VLOOKUP(B476,[11]Feuil1!$A$1:$G$24,7,FALSE),0)</f>
        <v>0</v>
      </c>
      <c r="Y476" s="19"/>
      <c r="Z476" s="19">
        <f>IFERROR(VLOOKUP(A476,'[12]avec LE'!$A$1:$F$22,6,FALSE),0)</f>
        <v>0</v>
      </c>
      <c r="AA476" s="19">
        <f>IFERROR(VLOOKUP(B476,[13]total!$E$20:$F$40,2,FALSE),0)</f>
        <v>0</v>
      </c>
      <c r="AB476" s="19"/>
      <c r="AC476" s="24">
        <f t="shared" si="7"/>
        <v>36494.585094262809</v>
      </c>
    </row>
    <row r="477" spans="1:29" hidden="1" x14ac:dyDescent="0.25">
      <c r="A477" s="2" t="s">
        <v>1196</v>
      </c>
      <c r="B477" s="2" t="s">
        <v>1197</v>
      </c>
      <c r="C477" s="2" t="s">
        <v>31</v>
      </c>
      <c r="D477" s="2" t="s">
        <v>1084</v>
      </c>
      <c r="E477" s="19">
        <f>IFERROR(VLOOKUP(A477,[1]Montants!$A$1:$W$248,21,FALSE),0)</f>
        <v>0</v>
      </c>
      <c r="F477" s="19">
        <f>IFERROR(VLOOKUP(A477,[2]Feuil1!$A$1:$I$47,8,FALSE),0)</f>
        <v>0</v>
      </c>
      <c r="G477" s="19">
        <f>IFERROR(VLOOKUP(A477,[3]Feuil1!$A$1:$G$47,6,FALSE),0)</f>
        <v>0</v>
      </c>
      <c r="H477" s="19">
        <f>IFERROR(VLOOKUP(B477,[4]Feuil6!$A$23:$B$73,2,FALSE),0)</f>
        <v>0</v>
      </c>
      <c r="I477" s="19">
        <f>IFERROR(VLOOKUP(A477,[5]Feuil1!$A$1:$F$9,5,FALSE),0)</f>
        <v>0</v>
      </c>
      <c r="J477" s="19">
        <f>IFERROR(VLOOKUP(A477,'[6]CRB-ES'!$A$1:$V$382,19,FALSE),0)</f>
        <v>0</v>
      </c>
      <c r="K477" s="19">
        <f>IFERROR(VLOOKUP($A477,[7]Feuil4!$A$23:$L$137,10,FALSE),0)</f>
        <v>0</v>
      </c>
      <c r="L477" s="19">
        <f>IFERROR(VLOOKUP($A477,[7]Feuil4!$A$23:$L$137,9,FALSE),0)</f>
        <v>0</v>
      </c>
      <c r="M477" s="19">
        <f>IFERROR(VLOOKUP($A477,[7]Feuil4!$A$23:$L$137,4,FALSE),0)</f>
        <v>0</v>
      </c>
      <c r="N477" s="19">
        <f>IFERROR(VLOOKUP($A477,[7]Feuil4!$A$23:$L$81,3,FALSE),0)</f>
        <v>0</v>
      </c>
      <c r="O477" s="19">
        <f>IFERROR(VLOOKUP($A477,[7]Feuil4!$A$23:$L$137,2,FALSE),0)</f>
        <v>0</v>
      </c>
      <c r="P477" s="19">
        <f>IFERROR(VLOOKUP($A477,[7]Feuil4!$A$23:$L$81,7,FALSE),0)</f>
        <v>0</v>
      </c>
      <c r="Q477" s="19">
        <f>IFERROR(VLOOKUP($A477,[7]Feuil4!$A$23:$L$137,8,FALSE),0)</f>
        <v>0</v>
      </c>
      <c r="R477" s="19">
        <f>IFERROR(VLOOKUP($A477,[7]Feuil4!$A$23:$L$137,6,FALSE),0)</f>
        <v>0</v>
      </c>
      <c r="S477" s="19">
        <f>IFERROR(VLOOKUP($A477,[7]Feuil4!$A$23:$L$137,5,FALSE),0)</f>
        <v>0</v>
      </c>
      <c r="T477" s="19">
        <v>0</v>
      </c>
      <c r="U477" s="19">
        <f>IFERROR(VLOOKUP(B477,'[8]C1-2017'!$B$1:$Q$475,14,FALSE),0)</f>
        <v>0</v>
      </c>
      <c r="V477" s="19">
        <f>IFERROR(VLOOKUP(A477,'[9]TOTAL M10 par région'!$A$1:$J$375,8,FALSE),0)</f>
        <v>41070</v>
      </c>
      <c r="W477" s="19">
        <f>IFERROR(VLOOKUP(A477,'[10]TOTAL M11M12 par région'!$A$1:$J$479,10,FALSE),0)</f>
        <v>16760.803395844036</v>
      </c>
      <c r="X477" s="19">
        <f>IFERROR(VLOOKUP(B477,[11]Feuil1!$A$1:$G$24,7,FALSE),0)</f>
        <v>0</v>
      </c>
      <c r="Y477" s="19"/>
      <c r="Z477" s="19">
        <f>IFERROR(VLOOKUP(A477,'[12]avec LE'!$A$1:$F$22,6,FALSE),0)</f>
        <v>0</v>
      </c>
      <c r="AA477" s="19">
        <f>IFERROR(VLOOKUP(B477,[13]total!$E$20:$F$40,2,FALSE),0)</f>
        <v>0</v>
      </c>
      <c r="AB477" s="19"/>
      <c r="AC477" s="24">
        <f t="shared" si="7"/>
        <v>57830.803395844036</v>
      </c>
    </row>
    <row r="478" spans="1:29" hidden="1" x14ac:dyDescent="0.25">
      <c r="A478" s="2" t="s">
        <v>181</v>
      </c>
      <c r="B478" s="2" t="s">
        <v>1087</v>
      </c>
      <c r="C478" s="2" t="s">
        <v>85</v>
      </c>
      <c r="D478" s="2" t="s">
        <v>1084</v>
      </c>
      <c r="E478" s="19">
        <f>IFERROR(VLOOKUP(A478,[1]Montants!$A$1:$W$248,21,FALSE),0)</f>
        <v>0</v>
      </c>
      <c r="F478" s="19">
        <f>IFERROR(VLOOKUP(A478,[2]Feuil1!$A$1:$I$47,8,FALSE),0)</f>
        <v>0</v>
      </c>
      <c r="G478" s="19">
        <f>IFERROR(VLOOKUP(A478,[3]Feuil1!$A$1:$G$47,6,FALSE),0)</f>
        <v>0</v>
      </c>
      <c r="H478" s="19">
        <f>IFERROR(VLOOKUP(B478,[4]Feuil6!$A$23:$B$73,2,FALSE),0)</f>
        <v>0</v>
      </c>
      <c r="I478" s="19">
        <f>IFERROR(VLOOKUP(A478,[5]Feuil1!$A$1:$F$9,5,FALSE),0)</f>
        <v>0</v>
      </c>
      <c r="J478" s="19">
        <f>IFERROR(VLOOKUP(A478,'[6]CRB-ES'!$A$1:$V$382,19,FALSE),0)</f>
        <v>0</v>
      </c>
      <c r="K478" s="19">
        <f>IFERROR(VLOOKUP($A478,[7]Feuil4!$A$23:$L$137,10,FALSE),0)</f>
        <v>0</v>
      </c>
      <c r="L478" s="19">
        <f>IFERROR(VLOOKUP($A478,[7]Feuil4!$A$23:$L$137,9,FALSE),0)</f>
        <v>0</v>
      </c>
      <c r="M478" s="19">
        <f>IFERROR(VLOOKUP($A478,[7]Feuil4!$A$23:$L$137,4,FALSE),0)</f>
        <v>0</v>
      </c>
      <c r="N478" s="19">
        <f>IFERROR(VLOOKUP($A478,[7]Feuil4!$A$23:$L$81,3,FALSE),0)</f>
        <v>0</v>
      </c>
      <c r="O478" s="19">
        <f>IFERROR(VLOOKUP($A478,[7]Feuil4!$A$23:$L$137,2,FALSE),0)</f>
        <v>0</v>
      </c>
      <c r="P478" s="19">
        <f>IFERROR(VLOOKUP($A478,[7]Feuil4!$A$23:$L$81,7,FALSE),0)</f>
        <v>0</v>
      </c>
      <c r="Q478" s="19">
        <f>IFERROR(VLOOKUP($A478,[7]Feuil4!$A$23:$L$137,8,FALSE),0)</f>
        <v>0</v>
      </c>
      <c r="R478" s="19">
        <f>IFERROR(VLOOKUP($A478,[7]Feuil4!$A$23:$L$137,6,FALSE),0)</f>
        <v>0</v>
      </c>
      <c r="S478" s="19">
        <f>IFERROR(VLOOKUP($A478,[7]Feuil4!$A$23:$L$137,5,FALSE),0)</f>
        <v>0</v>
      </c>
      <c r="T478" s="19">
        <v>0</v>
      </c>
      <c r="U478" s="19">
        <f>IFERROR(VLOOKUP(B478,'[8]C1-2017'!$B$1:$Q$475,14,FALSE),0)</f>
        <v>10634.625</v>
      </c>
      <c r="V478" s="19">
        <f>IFERROR(VLOOKUP(A478,'[9]TOTAL M10 par région'!$A$1:$J$375,8,FALSE),0)</f>
        <v>130473</v>
      </c>
      <c r="W478" s="19">
        <f>IFERROR(VLOOKUP(A478,'[10]TOTAL M11M12 par région'!$A$1:$J$479,10,FALSE),0)</f>
        <v>136859.61166433632</v>
      </c>
      <c r="X478" s="19">
        <f>IFERROR(VLOOKUP(B478,[11]Feuil1!$A$1:$G$24,7,FALSE),0)</f>
        <v>0</v>
      </c>
      <c r="Y478" s="19"/>
      <c r="Z478" s="19">
        <f>IFERROR(VLOOKUP(A478,'[12]avec LE'!$A$1:$F$22,6,FALSE),0)</f>
        <v>0</v>
      </c>
      <c r="AA478" s="19">
        <f>IFERROR(VLOOKUP(B478,[13]total!$E$20:$F$40,2,FALSE),0)</f>
        <v>0</v>
      </c>
      <c r="AB478" s="19"/>
      <c r="AC478" s="24">
        <f t="shared" si="7"/>
        <v>277967.23666433629</v>
      </c>
    </row>
    <row r="479" spans="1:29" ht="15" hidden="1" customHeight="1" x14ac:dyDescent="0.25">
      <c r="A479" s="27">
        <v>870002466</v>
      </c>
      <c r="B479" s="2" t="s">
        <v>1159</v>
      </c>
      <c r="C479" s="2" t="s">
        <v>184</v>
      </c>
      <c r="D479" s="2" t="s">
        <v>1084</v>
      </c>
      <c r="E479" s="19">
        <f>IFERROR(VLOOKUP(A479,[15]Montants!$A$1:$X$261,21,FALSE),0)</f>
        <v>0</v>
      </c>
      <c r="F479" s="19">
        <f>IFERROR(VLOOKUP(A479,[2]Feuil1!$A$1:$I$47,8,FALSE),0)</f>
        <v>0</v>
      </c>
      <c r="G479" s="19">
        <f>IFERROR(VLOOKUP(A479,[3]Feuil1!$A$1:$G$47,6,FALSE),0)</f>
        <v>0</v>
      </c>
      <c r="H479" s="19">
        <f>IFERROR(VLOOKUP(B479,[4]Feuil6!$A$23:$B$73,2,FALSE),0)</f>
        <v>0</v>
      </c>
      <c r="I479" s="19">
        <f>IFERROR(VLOOKUP(A479,[5]Feuil1!$A$1:$F$9,5,FALSE),0)</f>
        <v>0</v>
      </c>
      <c r="J479" s="19">
        <f>IFERROR(VLOOKUP(A479,'[6]CRB-ES'!$A$1:$V$382,19,FALSE),0)</f>
        <v>0</v>
      </c>
      <c r="K479" s="19">
        <f>IFERROR(VLOOKUP($A479,[7]Feuil4!$A$23:$L$137,10,FALSE),0)</f>
        <v>0</v>
      </c>
      <c r="L479" s="19">
        <f>IFERROR(VLOOKUP($A479,[7]Feuil4!$A$23:$L$137,9,FALSE),0)</f>
        <v>0</v>
      </c>
      <c r="M479" s="19">
        <f>IFERROR(VLOOKUP($A479,[7]Feuil4!$A$23:$L$137,4,FALSE),0)</f>
        <v>0</v>
      </c>
      <c r="N479" s="19">
        <f>IFERROR(VLOOKUP($A479,[7]Feuil4!$A$23:$L$81,3,FALSE),0)</f>
        <v>0</v>
      </c>
      <c r="O479" s="19">
        <f>IFERROR(VLOOKUP($A479,[7]Feuil4!$A$23:$L$137,2,FALSE),0)</f>
        <v>0</v>
      </c>
      <c r="P479" s="19">
        <f>IFERROR(VLOOKUP($A479,[7]Feuil4!$A$23:$L$81,7,FALSE),0)</f>
        <v>0</v>
      </c>
      <c r="Q479" s="19">
        <f>IFERROR(VLOOKUP($A479,[7]Feuil4!$A$23:$L$137,8,FALSE),0)</f>
        <v>0</v>
      </c>
      <c r="R479" s="19">
        <f>IFERROR(VLOOKUP($A479,[7]Feuil4!$A$23:$L$137,6,FALSE),0)</f>
        <v>0</v>
      </c>
      <c r="S479" s="19">
        <f>IFERROR(VLOOKUP($A479,[7]Feuil4!$A$23:$L$137,5,FALSE),0)</f>
        <v>0</v>
      </c>
      <c r="T479" s="19">
        <v>0</v>
      </c>
      <c r="U479" s="19">
        <f>IFERROR(VLOOKUP(B479,'[8]C1-2017'!$B$1:$Q$475,14,FALSE),0)</f>
        <v>0</v>
      </c>
      <c r="V479" s="19">
        <f>IFERROR(VLOOKUP(A479,'[9]TOTAL M10 par région'!$A$1:$J$375,8,FALSE),0)</f>
        <v>0</v>
      </c>
      <c r="W479" s="19">
        <f>IFERROR(VLOOKUP(A479,'[10]TOTAL M11M12 par région'!$A$1:$J$479,10,FALSE),0)</f>
        <v>0</v>
      </c>
      <c r="X479" s="19">
        <f>IFERROR(VLOOKUP(B479,[11]Feuil1!$A$1:$G$24,7,FALSE),0)</f>
        <v>0</v>
      </c>
      <c r="Y479" s="19"/>
      <c r="Z479" s="19">
        <f>IFERROR(VLOOKUP(A479,'[12]avec LE'!$A$1:$F$22,6,FALSE),0)</f>
        <v>0</v>
      </c>
      <c r="AA479" s="19">
        <f>IFERROR(VLOOKUP(B479,[13]total!$E$20:$F$40,2,FALSE),0)</f>
        <v>0</v>
      </c>
      <c r="AB479" s="19"/>
      <c r="AC479" s="24">
        <f t="shared" si="7"/>
        <v>0</v>
      </c>
    </row>
    <row r="480" spans="1:29" hidden="1" x14ac:dyDescent="0.25">
      <c r="A480" s="36" t="s">
        <v>447</v>
      </c>
      <c r="B480" s="2" t="s">
        <v>448</v>
      </c>
      <c r="C480" s="2" t="s">
        <v>31</v>
      </c>
      <c r="D480" s="2" t="s">
        <v>1085</v>
      </c>
      <c r="E480" s="19">
        <f>IFERROR(VLOOKUP(A480,[1]Montants!$A$1:$W$248,21,FALSE),0)</f>
        <v>0</v>
      </c>
      <c r="F480" s="19">
        <f>IFERROR(VLOOKUP(A480,[2]Feuil1!$A$1:$I$47,8,FALSE),0)</f>
        <v>0</v>
      </c>
      <c r="G480" s="19">
        <f>IFERROR(VLOOKUP(A480,[3]Feuil1!$A$1:$G$47,6,FALSE),0)</f>
        <v>0</v>
      </c>
      <c r="H480" s="19">
        <f>IFERROR(VLOOKUP(B480,[4]Feuil6!$A$23:$B$73,2,FALSE),0)</f>
        <v>0</v>
      </c>
      <c r="I480" s="19">
        <f>IFERROR(VLOOKUP(A480,[5]Feuil1!$A$1:$F$9,5,FALSE),0)</f>
        <v>0</v>
      </c>
      <c r="J480" s="19">
        <f>IFERROR(VLOOKUP(A480,'[6]CRB-ES'!$A$1:$V$382,19,FALSE),0)</f>
        <v>0</v>
      </c>
      <c r="K480" s="19">
        <f>IFERROR(VLOOKUP($A480,[7]Feuil4!$A$23:$L$137,10,FALSE),0)</f>
        <v>0</v>
      </c>
      <c r="L480" s="19">
        <f>IFERROR(VLOOKUP($A480,[7]Feuil4!$A$23:$L$137,9,FALSE),0)</f>
        <v>0</v>
      </c>
      <c r="M480" s="19">
        <f>IFERROR(VLOOKUP($A480,[7]Feuil4!$A$23:$L$137,4,FALSE),0)</f>
        <v>0</v>
      </c>
      <c r="N480" s="19">
        <f>IFERROR(VLOOKUP($A480,[7]Feuil4!$A$23:$L$81,3,FALSE),0)</f>
        <v>0</v>
      </c>
      <c r="O480" s="19">
        <f>IFERROR(VLOOKUP($A480,[7]Feuil4!$A$23:$L$137,2,FALSE),0)</f>
        <v>0</v>
      </c>
      <c r="P480" s="19">
        <f>IFERROR(VLOOKUP($A480,[7]Feuil4!$A$23:$L$81,7,FALSE),0)</f>
        <v>0</v>
      </c>
      <c r="Q480" s="19">
        <f>IFERROR(VLOOKUP($A480,[7]Feuil4!$A$23:$L$137,8,FALSE),0)</f>
        <v>0</v>
      </c>
      <c r="R480" s="19">
        <f>IFERROR(VLOOKUP($A480,[7]Feuil4!$A$23:$L$137,6,FALSE),0)</f>
        <v>0</v>
      </c>
      <c r="S480" s="19">
        <f>IFERROR(VLOOKUP($A480,[7]Feuil4!$A$23:$L$137,5,FALSE),0)</f>
        <v>0</v>
      </c>
      <c r="T480" s="19">
        <v>0</v>
      </c>
      <c r="U480" s="19">
        <f>IFERROR(VLOOKUP(B480,'[8]C1-2017'!$B$1:$Q$475,14,FALSE),0)</f>
        <v>3176.8556083337403</v>
      </c>
      <c r="V480" s="19">
        <f>IFERROR(VLOOKUP(A480,'[9]TOTAL M10 par région'!$A$1:$J$375,8,FALSE),0)</f>
        <v>45902.890000000014</v>
      </c>
      <c r="W480" s="19">
        <f>IFERROR(VLOOKUP(A480,'[10]TOTAL M11M12 par région'!$A$1:$J$479,10,FALSE),0)</f>
        <v>174889.3987210342</v>
      </c>
      <c r="X480" s="19">
        <f>IFERROR(VLOOKUP(B480,[11]Feuil1!$A$1:$G$24,7,FALSE),0)</f>
        <v>0</v>
      </c>
      <c r="Y480" s="19"/>
      <c r="Z480" s="19">
        <f>IFERROR(VLOOKUP(A480,'[12]avec LE'!$A$1:$F$22,6,FALSE),0)</f>
        <v>0</v>
      </c>
      <c r="AA480" s="19">
        <f>IFERROR(VLOOKUP(B480,[13]total!$E$20:$F$40,2,FALSE),0)</f>
        <v>0</v>
      </c>
      <c r="AB480" s="19"/>
      <c r="AC480" s="24">
        <f t="shared" si="7"/>
        <v>223969.14432936796</v>
      </c>
    </row>
    <row r="481" spans="1:29" hidden="1" x14ac:dyDescent="0.25">
      <c r="A481" s="2" t="s">
        <v>424</v>
      </c>
      <c r="B481" s="2" t="s">
        <v>425</v>
      </c>
      <c r="C481" s="2" t="s">
        <v>31</v>
      </c>
      <c r="D481" s="2" t="s">
        <v>1085</v>
      </c>
      <c r="E481" s="19">
        <f>IFERROR(VLOOKUP(A481,[1]Montants!$A$1:$W$248,21,FALSE),0)</f>
        <v>0</v>
      </c>
      <c r="F481" s="19">
        <f>IFERROR(VLOOKUP(A481,[2]Feuil1!$A$1:$I$47,8,FALSE),0)</f>
        <v>0</v>
      </c>
      <c r="G481" s="19">
        <f>IFERROR(VLOOKUP(A481,[3]Feuil1!$A$1:$G$47,6,FALSE),0)</f>
        <v>0</v>
      </c>
      <c r="H481" s="19">
        <f>IFERROR(VLOOKUP(B481,[4]Feuil6!$A$23:$B$73,2,FALSE),0)</f>
        <v>0</v>
      </c>
      <c r="I481" s="19">
        <f>IFERROR(VLOOKUP(A481,[5]Feuil1!$A$1:$F$9,5,FALSE),0)</f>
        <v>0</v>
      </c>
      <c r="J481" s="19">
        <f>IFERROR(VLOOKUP(A481,'[6]CRB-ES'!$A$1:$V$382,19,FALSE),0)</f>
        <v>0</v>
      </c>
      <c r="K481" s="19">
        <f>IFERROR(VLOOKUP($A481,[7]Feuil4!$A$23:$L$137,10,FALSE),0)</f>
        <v>0</v>
      </c>
      <c r="L481" s="19">
        <f>IFERROR(VLOOKUP($A481,[7]Feuil4!$A$23:$L$137,9,FALSE),0)</f>
        <v>0</v>
      </c>
      <c r="M481" s="19">
        <f>IFERROR(VLOOKUP($A481,[7]Feuil4!$A$23:$L$137,4,FALSE),0)</f>
        <v>0</v>
      </c>
      <c r="N481" s="19">
        <f>IFERROR(VLOOKUP($A481,[7]Feuil4!$A$23:$L$81,3,FALSE),0)</f>
        <v>0</v>
      </c>
      <c r="O481" s="19">
        <f>IFERROR(VLOOKUP($A481,[7]Feuil4!$A$23:$L$137,2,FALSE),0)</f>
        <v>0</v>
      </c>
      <c r="P481" s="19">
        <f>IFERROR(VLOOKUP($A481,[7]Feuil4!$A$23:$L$81,7,FALSE),0)</f>
        <v>0</v>
      </c>
      <c r="Q481" s="19">
        <f>IFERROR(VLOOKUP($A481,[7]Feuil4!$A$23:$L$137,8,FALSE),0)</f>
        <v>0</v>
      </c>
      <c r="R481" s="19">
        <f>IFERROR(VLOOKUP($A481,[7]Feuil4!$A$23:$L$137,6,FALSE),0)</f>
        <v>0</v>
      </c>
      <c r="S481" s="19">
        <f>IFERROR(VLOOKUP($A481,[7]Feuil4!$A$23:$L$137,5,FALSE),0)</f>
        <v>0</v>
      </c>
      <c r="T481" s="19">
        <v>0</v>
      </c>
      <c r="U481" s="19">
        <f>IFERROR(VLOOKUP(B481,'[8]C1-2017'!$B$1:$Q$475,14,FALSE),0)</f>
        <v>39511.823623339107</v>
      </c>
      <c r="V481" s="19">
        <f>IFERROR(VLOOKUP(A481,'[9]TOTAL M10 par région'!$A$1:$J$375,8,FALSE),0)</f>
        <v>72263.187999999849</v>
      </c>
      <c r="W481" s="19">
        <f>IFERROR(VLOOKUP(A481,'[10]TOTAL M11M12 par région'!$A$1:$J$479,10,FALSE),0)</f>
        <v>159760.00222663165</v>
      </c>
      <c r="X481" s="19">
        <f>IFERROR(VLOOKUP(B481,[11]Feuil1!$A$1:$G$24,7,FALSE),0)</f>
        <v>0</v>
      </c>
      <c r="Y481" s="19"/>
      <c r="Z481" s="19">
        <f>IFERROR(VLOOKUP(A481,'[12]avec LE'!$A$1:$F$22,6,FALSE),0)</f>
        <v>0</v>
      </c>
      <c r="AA481" s="19">
        <f>IFERROR(VLOOKUP(B481,[13]total!$E$20:$F$40,2,FALSE),0)</f>
        <v>0</v>
      </c>
      <c r="AB481" s="19"/>
      <c r="AC481" s="24">
        <f t="shared" si="7"/>
        <v>271535.01384997059</v>
      </c>
    </row>
    <row r="482" spans="1:29" hidden="1" x14ac:dyDescent="0.25">
      <c r="A482" s="2" t="s">
        <v>435</v>
      </c>
      <c r="B482" s="2" t="s">
        <v>436</v>
      </c>
      <c r="C482" s="2" t="s">
        <v>31</v>
      </c>
      <c r="D482" s="2" t="s">
        <v>1085</v>
      </c>
      <c r="E482" s="19">
        <f>IFERROR(VLOOKUP(A482,[1]Montants!$A$1:$W$248,21,FALSE),0)</f>
        <v>0</v>
      </c>
      <c r="F482" s="19">
        <f>IFERROR(VLOOKUP(A482,[2]Feuil1!$A$1:$I$47,8,FALSE),0)</f>
        <v>0</v>
      </c>
      <c r="G482" s="19">
        <f>IFERROR(VLOOKUP(A482,[3]Feuil1!$A$1:$G$47,6,FALSE),0)</f>
        <v>0</v>
      </c>
      <c r="H482" s="19">
        <f>IFERROR(VLOOKUP(B482,[4]Feuil6!$A$23:$B$73,2,FALSE),0)</f>
        <v>0</v>
      </c>
      <c r="I482" s="19">
        <f>IFERROR(VLOOKUP(A482,[5]Feuil1!$A$1:$F$9,5,FALSE),0)</f>
        <v>0</v>
      </c>
      <c r="J482" s="19">
        <f>IFERROR(VLOOKUP(A482,'[6]CRB-ES'!$A$1:$V$382,19,FALSE),0)</f>
        <v>0</v>
      </c>
      <c r="K482" s="19">
        <f>IFERROR(VLOOKUP($A482,[7]Feuil4!$A$23:$L$137,10,FALSE),0)</f>
        <v>0</v>
      </c>
      <c r="L482" s="19">
        <f>IFERROR(VLOOKUP($A482,[7]Feuil4!$A$23:$L$137,9,FALSE),0)</f>
        <v>0</v>
      </c>
      <c r="M482" s="19">
        <f>IFERROR(VLOOKUP($A482,[7]Feuil4!$A$23:$L$137,4,FALSE),0)</f>
        <v>0</v>
      </c>
      <c r="N482" s="19">
        <f>IFERROR(VLOOKUP($A482,[7]Feuil4!$A$23:$L$81,3,FALSE),0)</f>
        <v>0</v>
      </c>
      <c r="O482" s="19">
        <f>IFERROR(VLOOKUP($A482,[7]Feuil4!$A$23:$L$137,2,FALSE),0)</f>
        <v>0</v>
      </c>
      <c r="P482" s="19">
        <f>IFERROR(VLOOKUP($A482,[7]Feuil4!$A$23:$L$81,7,FALSE),0)</f>
        <v>0</v>
      </c>
      <c r="Q482" s="19">
        <f>IFERROR(VLOOKUP($A482,[7]Feuil4!$A$23:$L$137,8,FALSE),0)</f>
        <v>0</v>
      </c>
      <c r="R482" s="19">
        <f>IFERROR(VLOOKUP($A482,[7]Feuil4!$A$23:$L$137,6,FALSE),0)</f>
        <v>0</v>
      </c>
      <c r="S482" s="19">
        <f>IFERROR(VLOOKUP($A482,[7]Feuil4!$A$23:$L$137,5,FALSE),0)</f>
        <v>0</v>
      </c>
      <c r="T482" s="19">
        <v>0</v>
      </c>
      <c r="U482" s="19">
        <f>IFERROR(VLOOKUP(B482,'[8]C1-2017'!$B$1:$Q$475,14,FALSE),0)</f>
        <v>36305.796767843531</v>
      </c>
      <c r="V482" s="19">
        <f>IFERROR(VLOOKUP(A482,'[9]TOTAL M10 par région'!$A$1:$J$375,8,FALSE),0)</f>
        <v>3084.9410000000025</v>
      </c>
      <c r="W482" s="19">
        <f>IFERROR(VLOOKUP(A482,'[10]TOTAL M11M12 par région'!$A$1:$J$479,10,FALSE),0)</f>
        <v>7710.2764557856908</v>
      </c>
      <c r="X482" s="19">
        <f>IFERROR(VLOOKUP(B482,[11]Feuil1!$A$1:$G$24,7,FALSE),0)</f>
        <v>0</v>
      </c>
      <c r="Y482" s="19"/>
      <c r="Z482" s="19">
        <f>IFERROR(VLOOKUP(A482,'[12]avec LE'!$A$1:$F$22,6,FALSE),0)</f>
        <v>0</v>
      </c>
      <c r="AA482" s="19">
        <f>IFERROR(VLOOKUP(B482,[13]total!$E$20:$F$40,2,FALSE),0)</f>
        <v>0</v>
      </c>
      <c r="AB482" s="19"/>
      <c r="AC482" s="24">
        <f t="shared" si="7"/>
        <v>47101.014223629223</v>
      </c>
    </row>
    <row r="483" spans="1:29" hidden="1" x14ac:dyDescent="0.25">
      <c r="A483" s="27" t="s">
        <v>877</v>
      </c>
      <c r="B483" s="2" t="s">
        <v>878</v>
      </c>
      <c r="C483" s="2" t="s">
        <v>85</v>
      </c>
      <c r="D483" s="2" t="s">
        <v>1085</v>
      </c>
      <c r="E483" s="19">
        <f>IFERROR(VLOOKUP(A483,[1]Montants!$A$1:$W$248,21,FALSE),0)</f>
        <v>0</v>
      </c>
      <c r="F483" s="19">
        <f>IFERROR(VLOOKUP(A483,[2]Feuil1!$A$1:$I$47,8,FALSE),0)</f>
        <v>0</v>
      </c>
      <c r="G483" s="19">
        <f>IFERROR(VLOOKUP(A483,[3]Feuil1!$A$1:$G$47,6,FALSE),0)</f>
        <v>0</v>
      </c>
      <c r="H483" s="19">
        <f>IFERROR(VLOOKUP(B483,[4]Feuil6!$A$23:$B$73,2,FALSE),0)</f>
        <v>0</v>
      </c>
      <c r="I483" s="19">
        <f>IFERROR(VLOOKUP(A483,[5]Feuil1!$A$1:$F$9,5,FALSE),0)</f>
        <v>0</v>
      </c>
      <c r="J483" s="19">
        <f>IFERROR(VLOOKUP(A483,'[6]CRB-ES'!$A$1:$V$382,19,FALSE),0)</f>
        <v>0</v>
      </c>
      <c r="K483" s="19">
        <f>IFERROR(VLOOKUP($A483,[7]Feuil4!$A$23:$L$137,10,FALSE),0)</f>
        <v>0</v>
      </c>
      <c r="L483" s="19">
        <f>IFERROR(VLOOKUP($A483,[7]Feuil4!$A$23:$L$137,9,FALSE),0)</f>
        <v>0</v>
      </c>
      <c r="M483" s="19">
        <f>IFERROR(VLOOKUP($A483,[7]Feuil4!$A$23:$L$137,4,FALSE),0)</f>
        <v>0</v>
      </c>
      <c r="N483" s="19">
        <f>IFERROR(VLOOKUP($A483,[7]Feuil4!$A$23:$L$81,3,FALSE),0)</f>
        <v>0</v>
      </c>
      <c r="O483" s="19">
        <f>IFERROR(VLOOKUP($A483,[7]Feuil4!$A$23:$L$137,2,FALSE),0)</f>
        <v>0</v>
      </c>
      <c r="P483" s="19">
        <f>IFERROR(VLOOKUP($A483,[7]Feuil4!$A$23:$L$81,7,FALSE),0)</f>
        <v>0</v>
      </c>
      <c r="Q483" s="19">
        <f>IFERROR(VLOOKUP($A483,[7]Feuil4!$A$23:$L$137,8,FALSE),0)</f>
        <v>0</v>
      </c>
      <c r="R483" s="19">
        <f>IFERROR(VLOOKUP($A483,[7]Feuil4!$A$23:$L$137,6,FALSE),0)</f>
        <v>0</v>
      </c>
      <c r="S483" s="19">
        <f>IFERROR(VLOOKUP($A483,[7]Feuil4!$A$23:$L$137,5,FALSE),0)</f>
        <v>0</v>
      </c>
      <c r="T483" s="19">
        <v>0</v>
      </c>
      <c r="U483" s="19">
        <f>IFERROR(VLOOKUP(B483,'[8]C1-2017'!$B$1:$Q$475,14,FALSE),0)</f>
        <v>0</v>
      </c>
      <c r="V483" s="19">
        <f>IFERROR(VLOOKUP(A483,'[9]TOTAL M10 par région'!$A$1:$J$375,8,FALSE),0)</f>
        <v>99043.191000000021</v>
      </c>
      <c r="W483" s="19">
        <f>IFERROR(VLOOKUP(A483,'[10]TOTAL M11M12 par région'!$A$1:$J$479,10,FALSE),0)</f>
        <v>108361.57718940856</v>
      </c>
      <c r="X483" s="19">
        <f>IFERROR(VLOOKUP(B483,[11]Feuil1!$A$1:$G$24,7,FALSE),0)</f>
        <v>0</v>
      </c>
      <c r="Y483" s="19"/>
      <c r="Z483" s="19">
        <f>IFERROR(VLOOKUP(A483,'[12]avec LE'!$A$1:$F$22,6,FALSE),0)</f>
        <v>0</v>
      </c>
      <c r="AA483" s="19">
        <f>IFERROR(VLOOKUP(B483,[13]total!$E$20:$F$40,2,FALSE),0)</f>
        <v>0</v>
      </c>
      <c r="AB483" s="19"/>
      <c r="AC483" s="24">
        <f t="shared" si="7"/>
        <v>207404.76818940858</v>
      </c>
    </row>
    <row r="484" spans="1:29" ht="15" hidden="1" customHeight="1" x14ac:dyDescent="0.25">
      <c r="A484" s="2" t="s">
        <v>463</v>
      </c>
      <c r="B484" s="2" t="s">
        <v>464</v>
      </c>
      <c r="C484" s="2" t="s">
        <v>85</v>
      </c>
      <c r="D484" s="2" t="s">
        <v>1085</v>
      </c>
      <c r="E484" s="19">
        <f>IFERROR(VLOOKUP(A484,[1]Montants!$A$1:$W$248,21,FALSE),0)</f>
        <v>0</v>
      </c>
      <c r="F484" s="19">
        <f>IFERROR(VLOOKUP(A484,[2]Feuil1!$A$1:$I$47,8,FALSE),0)</f>
        <v>0</v>
      </c>
      <c r="G484" s="19">
        <f>IFERROR(VLOOKUP(A484,[3]Feuil1!$A$1:$G$47,6,FALSE),0)</f>
        <v>0</v>
      </c>
      <c r="H484" s="19">
        <f>IFERROR(VLOOKUP(B484,[4]Feuil6!$A$23:$B$73,2,FALSE),0)</f>
        <v>0</v>
      </c>
      <c r="I484" s="19">
        <f>IFERROR(VLOOKUP(A484,[5]Feuil1!$A$1:$F$9,5,FALSE),0)</f>
        <v>0</v>
      </c>
      <c r="J484" s="19">
        <f>IFERROR(VLOOKUP(A484,'[6]CRB-ES'!$A$1:$V$382,19,FALSE),0)</f>
        <v>0</v>
      </c>
      <c r="K484" s="19">
        <f>IFERROR(VLOOKUP($A484,[7]Feuil4!$A$23:$L$137,10,FALSE),0)</f>
        <v>0</v>
      </c>
      <c r="L484" s="19">
        <f>IFERROR(VLOOKUP($A484,[7]Feuil4!$A$23:$L$137,9,FALSE),0)</f>
        <v>0</v>
      </c>
      <c r="M484" s="19">
        <f>IFERROR(VLOOKUP($A484,[7]Feuil4!$A$23:$L$137,4,FALSE),0)</f>
        <v>0</v>
      </c>
      <c r="N484" s="19">
        <f>IFERROR(VLOOKUP($A484,[7]Feuil4!$A$23:$L$81,3,FALSE),0)</f>
        <v>0</v>
      </c>
      <c r="O484" s="19">
        <f>IFERROR(VLOOKUP($A484,[7]Feuil4!$A$23:$L$137,2,FALSE),0)</f>
        <v>0</v>
      </c>
      <c r="P484" s="19">
        <f>IFERROR(VLOOKUP($A484,[7]Feuil4!$A$23:$L$81,7,FALSE),0)</f>
        <v>0</v>
      </c>
      <c r="Q484" s="19">
        <f>IFERROR(VLOOKUP($A484,[7]Feuil4!$A$23:$L$137,8,FALSE),0)</f>
        <v>0</v>
      </c>
      <c r="R484" s="19">
        <f>IFERROR(VLOOKUP($A484,[7]Feuil4!$A$23:$L$137,6,FALSE),0)</f>
        <v>0</v>
      </c>
      <c r="S484" s="19">
        <f>IFERROR(VLOOKUP($A484,[7]Feuil4!$A$23:$L$137,5,FALSE),0)</f>
        <v>0</v>
      </c>
      <c r="T484" s="19">
        <v>0</v>
      </c>
      <c r="U484" s="19">
        <f>IFERROR(VLOOKUP(B484,'[8]C1-2017'!$B$1:$Q$475,14,FALSE),0)</f>
        <v>0</v>
      </c>
      <c r="V484" s="19">
        <f>IFERROR(VLOOKUP(A484,'[9]TOTAL M10 par région'!$A$1:$J$375,8,FALSE),0)</f>
        <v>0</v>
      </c>
      <c r="W484" s="19">
        <f>IFERROR(VLOOKUP(A484,'[10]TOTAL M11M12 par région'!$A$1:$J$479,10,FALSE),0)</f>
        <v>0</v>
      </c>
      <c r="X484" s="19">
        <f>IFERROR(VLOOKUP(B484,[11]Feuil1!$A$1:$G$24,7,FALSE),0)</f>
        <v>0</v>
      </c>
      <c r="Y484" s="19"/>
      <c r="Z484" s="19">
        <f>IFERROR(VLOOKUP(A484,'[12]avec LE'!$A$1:$F$22,6,FALSE),0)</f>
        <v>0</v>
      </c>
      <c r="AA484" s="19">
        <f>IFERROR(VLOOKUP(B484,[13]total!$E$20:$F$40,2,FALSE),0)</f>
        <v>0</v>
      </c>
      <c r="AB484" s="19"/>
      <c r="AC484" s="24">
        <f t="shared" si="7"/>
        <v>0</v>
      </c>
    </row>
    <row r="485" spans="1:29" hidden="1" x14ac:dyDescent="0.25">
      <c r="A485" s="2" t="s">
        <v>441</v>
      </c>
      <c r="B485" s="2" t="s">
        <v>442</v>
      </c>
      <c r="C485" s="2" t="s">
        <v>31</v>
      </c>
      <c r="D485" s="2" t="s">
        <v>1085</v>
      </c>
      <c r="E485" s="19">
        <f>IFERROR(VLOOKUP(A485,[1]Montants!$A$1:$W$248,21,FALSE),0)</f>
        <v>0</v>
      </c>
      <c r="F485" s="19">
        <f>IFERROR(VLOOKUP(A485,[2]Feuil1!$A$1:$I$47,8,FALSE),0)</f>
        <v>0</v>
      </c>
      <c r="G485" s="19">
        <f>IFERROR(VLOOKUP(A485,[3]Feuil1!$A$1:$G$47,6,FALSE),0)</f>
        <v>0</v>
      </c>
      <c r="H485" s="19">
        <f>IFERROR(VLOOKUP(B485,[4]Feuil6!$A$23:$B$73,2,FALSE),0)</f>
        <v>0</v>
      </c>
      <c r="I485" s="19">
        <f>IFERROR(VLOOKUP(A485,[5]Feuil1!$A$1:$F$9,5,FALSE),0)</f>
        <v>0</v>
      </c>
      <c r="J485" s="19">
        <f>IFERROR(VLOOKUP(A485,'[6]CRB-ES'!$A$1:$V$382,19,FALSE),0)</f>
        <v>0</v>
      </c>
      <c r="K485" s="19">
        <f>IFERROR(VLOOKUP($A485,[7]Feuil4!$A$23:$L$137,10,FALSE),0)</f>
        <v>0</v>
      </c>
      <c r="L485" s="19">
        <f>IFERROR(VLOOKUP($A485,[7]Feuil4!$A$23:$L$137,9,FALSE),0)</f>
        <v>0</v>
      </c>
      <c r="M485" s="19">
        <f>IFERROR(VLOOKUP($A485,[7]Feuil4!$A$23:$L$137,4,FALSE),0)</f>
        <v>0</v>
      </c>
      <c r="N485" s="19">
        <f>IFERROR(VLOOKUP($A485,[7]Feuil4!$A$23:$L$81,3,FALSE),0)</f>
        <v>0</v>
      </c>
      <c r="O485" s="19">
        <f>IFERROR(VLOOKUP($A485,[7]Feuil4!$A$23:$L$137,2,FALSE),0)</f>
        <v>0</v>
      </c>
      <c r="P485" s="19">
        <f>IFERROR(VLOOKUP($A485,[7]Feuil4!$A$23:$L$81,7,FALSE),0)</f>
        <v>0</v>
      </c>
      <c r="Q485" s="19">
        <f>IFERROR(VLOOKUP($A485,[7]Feuil4!$A$23:$L$137,8,FALSE),0)</f>
        <v>0</v>
      </c>
      <c r="R485" s="19">
        <f>IFERROR(VLOOKUP($A485,[7]Feuil4!$A$23:$L$137,6,FALSE),0)</f>
        <v>0</v>
      </c>
      <c r="S485" s="19">
        <f>IFERROR(VLOOKUP($A485,[7]Feuil4!$A$23:$L$137,5,FALSE),0)</f>
        <v>0</v>
      </c>
      <c r="T485" s="19">
        <v>0</v>
      </c>
      <c r="U485" s="19">
        <f>IFERROR(VLOOKUP(B485,'[8]C1-2017'!$B$1:$Q$475,14,FALSE),0)</f>
        <v>651.93990971750566</v>
      </c>
      <c r="V485" s="19">
        <f>IFERROR(VLOOKUP(A485,'[9]TOTAL M10 par région'!$A$1:$J$375,8,FALSE),0)</f>
        <v>0</v>
      </c>
      <c r="W485" s="19">
        <f>IFERROR(VLOOKUP(A485,'[10]TOTAL M11M12 par région'!$A$1:$J$479,10,FALSE),0)</f>
        <v>0</v>
      </c>
      <c r="X485" s="19">
        <f>IFERROR(VLOOKUP(B485,[11]Feuil1!$A$1:$G$24,7,FALSE),0)</f>
        <v>0</v>
      </c>
      <c r="Y485" s="19"/>
      <c r="Z485" s="19">
        <f>IFERROR(VLOOKUP(A485,'[12]avec LE'!$A$1:$F$22,6,FALSE),0)</f>
        <v>0</v>
      </c>
      <c r="AA485" s="19">
        <f>IFERROR(VLOOKUP(B485,[13]total!$E$20:$F$40,2,FALSE),0)</f>
        <v>0</v>
      </c>
      <c r="AB485" s="19"/>
      <c r="AC485" s="24">
        <f t="shared" si="7"/>
        <v>651.93990971750566</v>
      </c>
    </row>
    <row r="486" spans="1:29" hidden="1" x14ac:dyDescent="0.25">
      <c r="A486" s="2" t="s">
        <v>443</v>
      </c>
      <c r="B486" s="2" t="s">
        <v>444</v>
      </c>
      <c r="C486" s="2" t="s">
        <v>31</v>
      </c>
      <c r="D486" s="2" t="s">
        <v>1085</v>
      </c>
      <c r="E486" s="19">
        <f>IFERROR(VLOOKUP(A486,[1]Montants!$A$1:$W$248,21,FALSE),0)</f>
        <v>0</v>
      </c>
      <c r="F486" s="19">
        <f>IFERROR(VLOOKUP(A486,[2]Feuil1!$A$1:$I$47,8,FALSE),0)</f>
        <v>0</v>
      </c>
      <c r="G486" s="19">
        <f>IFERROR(VLOOKUP(A486,[3]Feuil1!$A$1:$G$47,6,FALSE),0)</f>
        <v>0</v>
      </c>
      <c r="H486" s="19">
        <f>IFERROR(VLOOKUP(B486,[4]Feuil6!$A$23:$B$73,2,FALSE),0)</f>
        <v>0</v>
      </c>
      <c r="I486" s="19">
        <f>IFERROR(VLOOKUP(A486,[5]Feuil1!$A$1:$F$9,5,FALSE),0)</f>
        <v>0</v>
      </c>
      <c r="J486" s="19">
        <f>IFERROR(VLOOKUP(A486,'[6]CRB-ES'!$A$1:$V$382,19,FALSE),0)</f>
        <v>0</v>
      </c>
      <c r="K486" s="19">
        <f>IFERROR(VLOOKUP($A486,[7]Feuil4!$A$23:$L$137,10,FALSE),0)</f>
        <v>0</v>
      </c>
      <c r="L486" s="19">
        <f>IFERROR(VLOOKUP($A486,[7]Feuil4!$A$23:$L$137,9,FALSE),0)</f>
        <v>0</v>
      </c>
      <c r="M486" s="19">
        <f>IFERROR(VLOOKUP($A486,[7]Feuil4!$A$23:$L$137,4,FALSE),0)</f>
        <v>0</v>
      </c>
      <c r="N486" s="19">
        <f>IFERROR(VLOOKUP($A486,[7]Feuil4!$A$23:$L$81,3,FALSE),0)</f>
        <v>0</v>
      </c>
      <c r="O486" s="19">
        <f>IFERROR(VLOOKUP($A486,[7]Feuil4!$A$23:$L$137,2,FALSE),0)</f>
        <v>0</v>
      </c>
      <c r="P486" s="19">
        <f>IFERROR(VLOOKUP($A486,[7]Feuil4!$A$23:$L$81,7,FALSE),0)</f>
        <v>0</v>
      </c>
      <c r="Q486" s="19">
        <f>IFERROR(VLOOKUP($A486,[7]Feuil4!$A$23:$L$137,8,FALSE),0)</f>
        <v>0</v>
      </c>
      <c r="R486" s="19">
        <f>IFERROR(VLOOKUP($A486,[7]Feuil4!$A$23:$L$137,6,FALSE),0)</f>
        <v>0</v>
      </c>
      <c r="S486" s="19">
        <f>IFERROR(VLOOKUP($A486,[7]Feuil4!$A$23:$L$137,5,FALSE),0)</f>
        <v>0</v>
      </c>
      <c r="T486" s="19">
        <v>0</v>
      </c>
      <c r="U486" s="19">
        <f>IFERROR(VLOOKUP(B486,'[8]C1-2017'!$B$1:$Q$475,14,FALSE),0)</f>
        <v>253.5986437800205</v>
      </c>
      <c r="V486" s="19">
        <f>IFERROR(VLOOKUP(A486,'[9]TOTAL M10 par région'!$A$1:$J$375,8,FALSE),0)</f>
        <v>0</v>
      </c>
      <c r="W486" s="19">
        <f>IFERROR(VLOOKUP(A486,'[10]TOTAL M11M12 par région'!$A$1:$J$479,10,FALSE),0)</f>
        <v>675.1334860923472</v>
      </c>
      <c r="X486" s="19">
        <f>IFERROR(VLOOKUP(B486,[11]Feuil1!$A$1:$G$24,7,FALSE),0)</f>
        <v>0</v>
      </c>
      <c r="Y486" s="19"/>
      <c r="Z486" s="19">
        <f>IFERROR(VLOOKUP(A486,'[12]avec LE'!$A$1:$F$22,6,FALSE),0)</f>
        <v>0</v>
      </c>
      <c r="AA486" s="19">
        <f>IFERROR(VLOOKUP(B486,[13]total!$E$20:$F$40,2,FALSE),0)</f>
        <v>0</v>
      </c>
      <c r="AB486" s="19"/>
      <c r="AC486" s="24">
        <f t="shared" si="7"/>
        <v>928.73212987236775</v>
      </c>
    </row>
    <row r="487" spans="1:29" hidden="1" x14ac:dyDescent="0.25">
      <c r="A487" s="2" t="s">
        <v>439</v>
      </c>
      <c r="B487" s="2" t="s">
        <v>440</v>
      </c>
      <c r="C487" s="2" t="s">
        <v>31</v>
      </c>
      <c r="D487" s="2" t="s">
        <v>1085</v>
      </c>
      <c r="E487" s="19">
        <f>IFERROR(VLOOKUP(A487,[1]Montants!$A$1:$W$248,21,FALSE),0)</f>
        <v>0</v>
      </c>
      <c r="F487" s="19">
        <f>IFERROR(VLOOKUP(A487,[2]Feuil1!$A$1:$I$47,8,FALSE),0)</f>
        <v>0</v>
      </c>
      <c r="G487" s="19">
        <f>IFERROR(VLOOKUP(A487,[3]Feuil1!$A$1:$G$47,6,FALSE),0)</f>
        <v>0</v>
      </c>
      <c r="H487" s="19">
        <f>IFERROR(VLOOKUP(B487,[4]Feuil6!$A$23:$B$73,2,FALSE),0)</f>
        <v>0</v>
      </c>
      <c r="I487" s="19">
        <f>IFERROR(VLOOKUP(A487,[5]Feuil1!$A$1:$F$9,5,FALSE),0)</f>
        <v>0</v>
      </c>
      <c r="J487" s="19">
        <f>IFERROR(VLOOKUP(A487,'[6]CRB-ES'!$A$1:$V$382,19,FALSE),0)</f>
        <v>0</v>
      </c>
      <c r="K487" s="19">
        <f>IFERROR(VLOOKUP($A487,[7]Feuil4!$A$23:$L$137,10,FALSE),0)</f>
        <v>0</v>
      </c>
      <c r="L487" s="19">
        <f>IFERROR(VLOOKUP($A487,[7]Feuil4!$A$23:$L$137,9,FALSE),0)</f>
        <v>0</v>
      </c>
      <c r="M487" s="19">
        <f>IFERROR(VLOOKUP($A487,[7]Feuil4!$A$23:$L$137,4,FALSE),0)</f>
        <v>0</v>
      </c>
      <c r="N487" s="19">
        <f>IFERROR(VLOOKUP($A487,[7]Feuil4!$A$23:$L$81,3,FALSE),0)</f>
        <v>0</v>
      </c>
      <c r="O487" s="19">
        <f>IFERROR(VLOOKUP($A487,[7]Feuil4!$A$23:$L$137,2,FALSE),0)</f>
        <v>0</v>
      </c>
      <c r="P487" s="19">
        <f>IFERROR(VLOOKUP($A487,[7]Feuil4!$A$23:$L$81,7,FALSE),0)</f>
        <v>0</v>
      </c>
      <c r="Q487" s="19">
        <f>IFERROR(VLOOKUP($A487,[7]Feuil4!$A$23:$L$137,8,FALSE),0)</f>
        <v>0</v>
      </c>
      <c r="R487" s="19">
        <f>IFERROR(VLOOKUP($A487,[7]Feuil4!$A$23:$L$137,6,FALSE),0)</f>
        <v>0</v>
      </c>
      <c r="S487" s="19">
        <f>IFERROR(VLOOKUP($A487,[7]Feuil4!$A$23:$L$137,5,FALSE),0)</f>
        <v>0</v>
      </c>
      <c r="T487" s="19">
        <v>0</v>
      </c>
      <c r="U487" s="19">
        <f>IFERROR(VLOOKUP(B487,'[8]C1-2017'!$B$1:$Q$475,14,FALSE),0)</f>
        <v>76970.826882962312</v>
      </c>
      <c r="V487" s="19">
        <f>IFERROR(VLOOKUP(A487,'[9]TOTAL M10 par région'!$A$1:$J$375,8,FALSE),0)</f>
        <v>23703.839999999997</v>
      </c>
      <c r="W487" s="19">
        <f>IFERROR(VLOOKUP(A487,'[10]TOTAL M11M12 par région'!$A$1:$J$479,10,FALSE),0)</f>
        <v>78535.852834223726</v>
      </c>
      <c r="X487" s="19">
        <f>IFERROR(VLOOKUP(B487,[11]Feuil1!$A$1:$G$24,7,FALSE),0)</f>
        <v>0</v>
      </c>
      <c r="Y487" s="19"/>
      <c r="Z487" s="19">
        <f>IFERROR(VLOOKUP(A487,'[12]avec LE'!$A$1:$F$22,6,FALSE),0)</f>
        <v>0</v>
      </c>
      <c r="AA487" s="19">
        <f>IFERROR(VLOOKUP(B487,[13]total!$E$20:$F$40,2,FALSE),0)</f>
        <v>0</v>
      </c>
      <c r="AB487" s="19"/>
      <c r="AC487" s="24">
        <f t="shared" si="7"/>
        <v>179210.51971718605</v>
      </c>
    </row>
    <row r="488" spans="1:29" hidden="1" x14ac:dyDescent="0.25">
      <c r="A488" s="2" t="s">
        <v>445</v>
      </c>
      <c r="B488" s="2" t="s">
        <v>446</v>
      </c>
      <c r="C488" s="2" t="s">
        <v>31</v>
      </c>
      <c r="D488" s="2" t="s">
        <v>1085</v>
      </c>
      <c r="E488" s="19">
        <f>IFERROR(VLOOKUP(A488,[1]Montants!$A$1:$W$248,21,FALSE),0)</f>
        <v>0</v>
      </c>
      <c r="F488" s="19">
        <f>IFERROR(VLOOKUP(A488,[2]Feuil1!$A$1:$I$47,8,FALSE),0)</f>
        <v>0</v>
      </c>
      <c r="G488" s="19">
        <f>IFERROR(VLOOKUP(A488,[3]Feuil1!$A$1:$G$47,6,FALSE),0)</f>
        <v>0</v>
      </c>
      <c r="H488" s="19">
        <f>IFERROR(VLOOKUP(B488,[4]Feuil6!$A$23:$B$73,2,FALSE),0)</f>
        <v>0</v>
      </c>
      <c r="I488" s="19">
        <f>IFERROR(VLOOKUP(A488,[5]Feuil1!$A$1:$F$9,5,FALSE),0)</f>
        <v>0</v>
      </c>
      <c r="J488" s="19">
        <f>IFERROR(VLOOKUP(A488,'[6]CRB-ES'!$A$1:$V$382,19,FALSE),0)</f>
        <v>0</v>
      </c>
      <c r="K488" s="19">
        <f>IFERROR(VLOOKUP($A488,[7]Feuil4!$A$23:$L$137,10,FALSE),0)</f>
        <v>0</v>
      </c>
      <c r="L488" s="19">
        <f>IFERROR(VLOOKUP($A488,[7]Feuil4!$A$23:$L$137,9,FALSE),0)</f>
        <v>0</v>
      </c>
      <c r="M488" s="19">
        <f>IFERROR(VLOOKUP($A488,[7]Feuil4!$A$23:$L$137,4,FALSE),0)</f>
        <v>0</v>
      </c>
      <c r="N488" s="19">
        <f>IFERROR(VLOOKUP($A488,[7]Feuil4!$A$23:$L$81,3,FALSE),0)</f>
        <v>0</v>
      </c>
      <c r="O488" s="19">
        <f>IFERROR(VLOOKUP($A488,[7]Feuil4!$A$23:$L$137,2,FALSE),0)</f>
        <v>0</v>
      </c>
      <c r="P488" s="19">
        <f>IFERROR(VLOOKUP($A488,[7]Feuil4!$A$23:$L$81,7,FALSE),0)</f>
        <v>0</v>
      </c>
      <c r="Q488" s="19">
        <f>IFERROR(VLOOKUP($A488,[7]Feuil4!$A$23:$L$137,8,FALSE),0)</f>
        <v>0</v>
      </c>
      <c r="R488" s="19">
        <f>IFERROR(VLOOKUP($A488,[7]Feuil4!$A$23:$L$137,6,FALSE),0)</f>
        <v>0</v>
      </c>
      <c r="S488" s="19">
        <f>IFERROR(VLOOKUP($A488,[7]Feuil4!$A$23:$L$137,5,FALSE),0)</f>
        <v>0</v>
      </c>
      <c r="T488" s="19">
        <v>0</v>
      </c>
      <c r="U488" s="19">
        <f>IFERROR(VLOOKUP(B488,'[8]C1-2017'!$B$1:$Q$475,14,FALSE),0)</f>
        <v>1814.8103746531756</v>
      </c>
      <c r="V488" s="19">
        <f>IFERROR(VLOOKUP(A488,'[9]TOTAL M10 par région'!$A$1:$J$375,8,FALSE),0)</f>
        <v>0</v>
      </c>
      <c r="W488" s="19">
        <f>IFERROR(VLOOKUP(A488,'[10]TOTAL M11M12 par région'!$A$1:$J$479,10,FALSE),0)</f>
        <v>12848.724960183919</v>
      </c>
      <c r="X488" s="19">
        <f>IFERROR(VLOOKUP(B488,[11]Feuil1!$A$1:$G$24,7,FALSE),0)</f>
        <v>0</v>
      </c>
      <c r="Y488" s="19"/>
      <c r="Z488" s="19">
        <f>IFERROR(VLOOKUP(A488,'[12]avec LE'!$A$1:$F$22,6,FALSE),0)</f>
        <v>0</v>
      </c>
      <c r="AA488" s="19">
        <f>IFERROR(VLOOKUP(B488,[13]total!$E$20:$F$40,2,FALSE),0)</f>
        <v>0</v>
      </c>
      <c r="AB488" s="19"/>
      <c r="AC488" s="24">
        <f t="shared" si="7"/>
        <v>14663.535334837095</v>
      </c>
    </row>
    <row r="489" spans="1:29" ht="15" hidden="1" customHeight="1" x14ac:dyDescent="0.25">
      <c r="A489" s="27" t="s">
        <v>1119</v>
      </c>
      <c r="B489" s="2" t="s">
        <v>1160</v>
      </c>
      <c r="C489" s="2" t="s">
        <v>31</v>
      </c>
      <c r="D489" s="2" t="s">
        <v>1085</v>
      </c>
      <c r="E489" s="19">
        <f>IFERROR(VLOOKUP(A489,[1]Montants!$A$1:$W$248,21,FALSE),0)</f>
        <v>0</v>
      </c>
      <c r="F489" s="19">
        <f>IFERROR(VLOOKUP(A489,[2]Feuil1!$A$1:$I$47,8,FALSE),0)</f>
        <v>0</v>
      </c>
      <c r="G489" s="19">
        <f>IFERROR(VLOOKUP(A489,[3]Feuil1!$A$1:$G$47,6,FALSE),0)</f>
        <v>0</v>
      </c>
      <c r="H489" s="19">
        <f>IFERROR(VLOOKUP(B489,[4]Feuil6!$A$23:$B$73,2,FALSE),0)</f>
        <v>0</v>
      </c>
      <c r="I489" s="19">
        <f>IFERROR(VLOOKUP(A489,[5]Feuil1!$A$1:$F$9,5,FALSE),0)</f>
        <v>0</v>
      </c>
      <c r="J489" s="19">
        <f>IFERROR(VLOOKUP(A489,'[6]CRB-ES'!$A$1:$V$382,19,FALSE),0)</f>
        <v>0</v>
      </c>
      <c r="K489" s="19">
        <f>IFERROR(VLOOKUP($A489,[7]Feuil4!$A$23:$L$137,10,FALSE),0)</f>
        <v>0</v>
      </c>
      <c r="L489" s="19">
        <f>IFERROR(VLOOKUP($A489,[7]Feuil4!$A$23:$L$137,9,FALSE),0)</f>
        <v>0</v>
      </c>
      <c r="M489" s="19">
        <f>IFERROR(VLOOKUP($A489,[7]Feuil4!$A$23:$L$137,4,FALSE),0)</f>
        <v>0</v>
      </c>
      <c r="N489" s="19">
        <f>IFERROR(VLOOKUP($A489,[7]Feuil4!$A$23:$L$81,3,FALSE),0)</f>
        <v>0</v>
      </c>
      <c r="O489" s="19">
        <f>IFERROR(VLOOKUP($A489,[7]Feuil4!$A$23:$L$137,2,FALSE),0)</f>
        <v>0</v>
      </c>
      <c r="P489" s="19">
        <f>IFERROR(VLOOKUP($A489,[7]Feuil4!$A$23:$L$81,7,FALSE),0)</f>
        <v>0</v>
      </c>
      <c r="Q489" s="19">
        <f>IFERROR(VLOOKUP($A489,[7]Feuil4!$A$23:$L$137,8,FALSE),0)</f>
        <v>0</v>
      </c>
      <c r="R489" s="19">
        <f>IFERROR(VLOOKUP($A489,[7]Feuil4!$A$23:$L$137,6,FALSE),0)</f>
        <v>0</v>
      </c>
      <c r="S489" s="19">
        <f>IFERROR(VLOOKUP($A489,[7]Feuil4!$A$23:$L$137,5,FALSE),0)</f>
        <v>0</v>
      </c>
      <c r="T489" s="19">
        <v>0</v>
      </c>
      <c r="U489" s="19">
        <f>IFERROR(VLOOKUP(B489,'[8]C1-2017'!$B$1:$Q$475,14,FALSE),0)</f>
        <v>0</v>
      </c>
      <c r="V489" s="19">
        <f>IFERROR(VLOOKUP(A489,'[9]TOTAL M10 par région'!$A$1:$J$375,8,FALSE),0)</f>
        <v>0</v>
      </c>
      <c r="W489" s="19">
        <f>IFERROR(VLOOKUP(A489,'[10]TOTAL M11M12 par région'!$A$1:$J$479,10,FALSE),0)</f>
        <v>0</v>
      </c>
      <c r="X489" s="19">
        <f>IFERROR(VLOOKUP(B489,[11]Feuil1!$A$1:$G$24,7,FALSE),0)</f>
        <v>0</v>
      </c>
      <c r="Y489" s="19"/>
      <c r="Z489" s="19">
        <f>IFERROR(VLOOKUP(A489,'[12]avec LE'!$A$1:$F$22,6,FALSE),0)</f>
        <v>0</v>
      </c>
      <c r="AA489" s="19">
        <f>IFERROR(VLOOKUP(B489,[13]total!$E$20:$F$40,2,FALSE),0)</f>
        <v>0</v>
      </c>
      <c r="AB489" s="19"/>
      <c r="AC489" s="24">
        <f t="shared" si="7"/>
        <v>0</v>
      </c>
    </row>
    <row r="490" spans="1:29" hidden="1" x14ac:dyDescent="0.25">
      <c r="A490" s="27" t="s">
        <v>1063</v>
      </c>
      <c r="B490" s="2" t="s">
        <v>1064</v>
      </c>
      <c r="C490" s="2" t="s">
        <v>85</v>
      </c>
      <c r="D490" s="2" t="s">
        <v>1085</v>
      </c>
      <c r="E490" s="19">
        <f>IFERROR(VLOOKUP(A490,[1]Montants!$A$1:$W$248,21,FALSE),0)</f>
        <v>0</v>
      </c>
      <c r="F490" s="19">
        <f>IFERROR(VLOOKUP(A490,[2]Feuil1!$A$1:$I$47,8,FALSE),0)</f>
        <v>0</v>
      </c>
      <c r="G490" s="19">
        <f>IFERROR(VLOOKUP(A490,[3]Feuil1!$A$1:$G$47,6,FALSE),0)</f>
        <v>0</v>
      </c>
      <c r="H490" s="19">
        <f>IFERROR(VLOOKUP(B490,[4]Feuil6!$A$23:$B$73,2,FALSE),0)</f>
        <v>0</v>
      </c>
      <c r="I490" s="19">
        <f>IFERROR(VLOOKUP(A490,[5]Feuil1!$A$1:$F$9,5,FALSE),0)</f>
        <v>0</v>
      </c>
      <c r="J490" s="19">
        <f>IFERROR(VLOOKUP(A490,'[6]CRB-ES'!$A$1:$V$382,19,FALSE),0)</f>
        <v>0</v>
      </c>
      <c r="K490" s="19">
        <f>IFERROR(VLOOKUP($A490,[7]Feuil4!$A$23:$L$137,10,FALSE),0)</f>
        <v>0</v>
      </c>
      <c r="L490" s="19">
        <f>IFERROR(VLOOKUP($A490,[7]Feuil4!$A$23:$L$137,9,FALSE),0)</f>
        <v>0</v>
      </c>
      <c r="M490" s="19">
        <f>IFERROR(VLOOKUP($A490,[7]Feuil4!$A$23:$L$137,4,FALSE),0)</f>
        <v>0</v>
      </c>
      <c r="N490" s="19">
        <f>IFERROR(VLOOKUP($A490,[7]Feuil4!$A$23:$L$81,3,FALSE),0)</f>
        <v>0</v>
      </c>
      <c r="O490" s="19">
        <f>IFERROR(VLOOKUP($A490,[7]Feuil4!$A$23:$L$137,2,FALSE),0)</f>
        <v>0</v>
      </c>
      <c r="P490" s="19">
        <f>IFERROR(VLOOKUP($A490,[7]Feuil4!$A$23:$L$81,7,FALSE),0)</f>
        <v>0</v>
      </c>
      <c r="Q490" s="19">
        <f>IFERROR(VLOOKUP($A490,[7]Feuil4!$A$23:$L$137,8,FALSE),0)</f>
        <v>0</v>
      </c>
      <c r="R490" s="19">
        <f>IFERROR(VLOOKUP($A490,[7]Feuil4!$A$23:$L$137,6,FALSE),0)</f>
        <v>0</v>
      </c>
      <c r="S490" s="19">
        <f>IFERROR(VLOOKUP($A490,[7]Feuil4!$A$23:$L$137,5,FALSE),0)</f>
        <v>0</v>
      </c>
      <c r="T490" s="19">
        <v>0</v>
      </c>
      <c r="U490" s="19">
        <f>IFERROR(VLOOKUP(B490,'[8]C1-2017'!$B$1:$Q$475,14,FALSE),0)</f>
        <v>0</v>
      </c>
      <c r="V490" s="19">
        <f>IFERROR(VLOOKUP(A490,'[9]TOTAL M10 par région'!$A$1:$J$375,8,FALSE),0)</f>
        <v>51994.429999999935</v>
      </c>
      <c r="W490" s="19">
        <f>IFERROR(VLOOKUP(A490,'[10]TOTAL M11M12 par région'!$A$1:$J$479,10,FALSE),0)</f>
        <v>55024.692393013545</v>
      </c>
      <c r="X490" s="19">
        <f>IFERROR(VLOOKUP(B490,[11]Feuil1!$A$1:$G$24,7,FALSE),0)</f>
        <v>0</v>
      </c>
      <c r="Y490" s="19"/>
      <c r="Z490" s="19">
        <f>IFERROR(VLOOKUP(A490,'[12]avec LE'!$A$1:$F$22,6,FALSE),0)</f>
        <v>0</v>
      </c>
      <c r="AA490" s="19">
        <f>IFERROR(VLOOKUP(B490,[13]total!$E$20:$F$40,2,FALSE),0)</f>
        <v>0</v>
      </c>
      <c r="AB490" s="19"/>
      <c r="AC490" s="24">
        <f t="shared" si="7"/>
        <v>107019.12239301347</v>
      </c>
    </row>
    <row r="491" spans="1:29" hidden="1" x14ac:dyDescent="0.25">
      <c r="A491" s="2" t="s">
        <v>451</v>
      </c>
      <c r="B491" s="2" t="s">
        <v>452</v>
      </c>
      <c r="C491" s="2" t="s">
        <v>25</v>
      </c>
      <c r="D491" s="2" t="s">
        <v>1085</v>
      </c>
      <c r="E491" s="19">
        <f>IFERROR(VLOOKUP(A491,[1]Montants!$A$1:$W$248,21,FALSE),0)</f>
        <v>21295674.410907935</v>
      </c>
      <c r="F491" s="19">
        <f>IFERROR(VLOOKUP(A491,[2]Feuil1!$A$1:$I$47,8,FALSE),0)</f>
        <v>1024285.145796631</v>
      </c>
      <c r="G491" s="19">
        <f>IFERROR(VLOOKUP(A491,[3]Feuil1!$A$1:$G$47,6,FALSE),0)</f>
        <v>256071.28644915775</v>
      </c>
      <c r="H491" s="19">
        <f>IFERROR(VLOOKUP(B491,[4]Feuil6!$A$23:$B$73,2,FALSE),0)</f>
        <v>0</v>
      </c>
      <c r="I491" s="19">
        <f>IFERROR(VLOOKUP(A491,[5]Feuil1!$A$1:$F$9,5,FALSE),0)</f>
        <v>0</v>
      </c>
      <c r="J491" s="19">
        <f>IFERROR(VLOOKUP(A491,'[6]CRB-ES'!$A$1:$V$382,19,FALSE),0)</f>
        <v>388922.50440462702</v>
      </c>
      <c r="K491" s="19">
        <f>IFERROR(VLOOKUP($A491,[7]Feuil4!$A$23:$L$137,10,FALSE),0)</f>
        <v>0</v>
      </c>
      <c r="L491" s="19">
        <f>IFERROR(VLOOKUP($A491,[7]Feuil4!$A$23:$L$137,9,FALSE),0)</f>
        <v>0</v>
      </c>
      <c r="M491" s="19">
        <f>IFERROR(VLOOKUP($A491,[7]Feuil4!$A$23:$L$137,4,FALSE),0)</f>
        <v>46400</v>
      </c>
      <c r="N491" s="19">
        <f>IFERROR(VLOOKUP($A491,[7]Feuil4!$A$23:$L$81,3,FALSE),0)</f>
        <v>0</v>
      </c>
      <c r="O491" s="19">
        <f>IFERROR(VLOOKUP($A491,[7]Feuil4!$A$23:$L$137,2,FALSE),0)</f>
        <v>130650</v>
      </c>
      <c r="P491" s="19">
        <f>IFERROR(VLOOKUP($A491,[7]Feuil4!$A$23:$L$81,7,FALSE),0)</f>
        <v>0</v>
      </c>
      <c r="Q491" s="19">
        <f>IFERROR(VLOOKUP($A491,[7]Feuil4!$A$23:$L$137,8,FALSE),0)</f>
        <v>0</v>
      </c>
      <c r="R491" s="19">
        <f>IFERROR(VLOOKUP($A491,[7]Feuil4!$A$23:$L$137,6,FALSE),0)</f>
        <v>0</v>
      </c>
      <c r="S491" s="19">
        <f>IFERROR(VLOOKUP($A491,[7]Feuil4!$A$23:$L$137,5,FALSE),0)</f>
        <v>7781</v>
      </c>
      <c r="T491" s="19">
        <v>410470</v>
      </c>
      <c r="U491" s="19">
        <f>IFERROR(VLOOKUP(B491,'[8]C1-2017'!$B$1:$Q$475,14,FALSE),0)</f>
        <v>1924222.0441403671</v>
      </c>
      <c r="V491" s="19">
        <f>IFERROR(VLOOKUP(A491,'[9]TOTAL M10 par région'!$A$1:$J$375,8,FALSE),0)</f>
        <v>112552.96999999997</v>
      </c>
      <c r="W491" s="19">
        <f>IFERROR(VLOOKUP(A491,'[10]TOTAL M11M12 par région'!$A$1:$J$479,10,FALSE),0)</f>
        <v>1197995.0039558869</v>
      </c>
      <c r="X491" s="19">
        <f>IFERROR(VLOOKUP(B491,[11]Feuil1!$A$1:$G$24,7,FALSE),0)</f>
        <v>0</v>
      </c>
      <c r="Y491" s="19"/>
      <c r="Z491" s="19">
        <f>IFERROR(VLOOKUP(A491,'[12]avec LE'!$A$1:$F$22,6,FALSE),0)</f>
        <v>95559.706950424385</v>
      </c>
      <c r="AA491" s="19">
        <f>IFERROR(VLOOKUP(B491,[13]total!$E$20:$F$40,2,FALSE),0)</f>
        <v>0</v>
      </c>
      <c r="AB491" s="19"/>
      <c r="AC491" s="24">
        <f t="shared" si="7"/>
        <v>26890584.072605029</v>
      </c>
    </row>
    <row r="492" spans="1:29" hidden="1" x14ac:dyDescent="0.25">
      <c r="A492" s="27" t="s">
        <v>416</v>
      </c>
      <c r="B492" s="2" t="s">
        <v>417</v>
      </c>
      <c r="C492" s="2" t="s">
        <v>31</v>
      </c>
      <c r="D492" s="2" t="s">
        <v>1085</v>
      </c>
      <c r="E492" s="19">
        <f>IFERROR(VLOOKUP(A492,[1]Montants!$A$1:$W$248,21,FALSE),0)</f>
        <v>0</v>
      </c>
      <c r="F492" s="19">
        <f>IFERROR(VLOOKUP(A492,[2]Feuil1!$A$1:$I$47,8,FALSE),0)</f>
        <v>0</v>
      </c>
      <c r="G492" s="19">
        <f>IFERROR(VLOOKUP(A492,[3]Feuil1!$A$1:$G$47,6,FALSE),0)</f>
        <v>0</v>
      </c>
      <c r="H492" s="19">
        <f>IFERROR(VLOOKUP(B492,[4]Feuil6!$A$23:$B$73,2,FALSE),0)</f>
        <v>0</v>
      </c>
      <c r="I492" s="19">
        <f>IFERROR(VLOOKUP(A492,[5]Feuil1!$A$1:$F$9,5,FALSE),0)</f>
        <v>0</v>
      </c>
      <c r="J492" s="19">
        <f>IFERROR(VLOOKUP(A492,'[6]CRB-ES'!$A$1:$V$382,19,FALSE),0)</f>
        <v>0</v>
      </c>
      <c r="K492" s="19">
        <f>IFERROR(VLOOKUP($A492,[7]Feuil4!$A$23:$L$137,10,FALSE),0)</f>
        <v>0</v>
      </c>
      <c r="L492" s="19">
        <f>IFERROR(VLOOKUP($A492,[7]Feuil4!$A$23:$L$137,9,FALSE),0)</f>
        <v>0</v>
      </c>
      <c r="M492" s="19">
        <f>IFERROR(VLOOKUP($A492,[7]Feuil4!$A$23:$L$137,4,FALSE),0)</f>
        <v>0</v>
      </c>
      <c r="N492" s="19">
        <f>IFERROR(VLOOKUP($A492,[7]Feuil4!$A$23:$L$81,3,FALSE),0)</f>
        <v>0</v>
      </c>
      <c r="O492" s="19">
        <f>IFERROR(VLOOKUP($A492,[7]Feuil4!$A$23:$L$137,2,FALSE),0)</f>
        <v>0</v>
      </c>
      <c r="P492" s="19">
        <f>IFERROR(VLOOKUP($A492,[7]Feuil4!$A$23:$L$81,7,FALSE),0)</f>
        <v>0</v>
      </c>
      <c r="Q492" s="19">
        <f>IFERROR(VLOOKUP($A492,[7]Feuil4!$A$23:$L$137,8,FALSE),0)</f>
        <v>0</v>
      </c>
      <c r="R492" s="19">
        <f>IFERROR(VLOOKUP($A492,[7]Feuil4!$A$23:$L$137,6,FALSE),0)</f>
        <v>0</v>
      </c>
      <c r="S492" s="19">
        <f>IFERROR(VLOOKUP($A492,[7]Feuil4!$A$23:$L$137,5,FALSE),0)</f>
        <v>0</v>
      </c>
      <c r="T492" s="19">
        <v>0</v>
      </c>
      <c r="U492" s="19">
        <f>IFERROR(VLOOKUP(B492,'[8]C1-2017'!$B$1:$Q$475,14,FALSE),0)</f>
        <v>1086.3064544206777</v>
      </c>
      <c r="V492" s="19">
        <f>IFERROR(VLOOKUP(A492,'[9]TOTAL M10 par région'!$A$1:$J$375,8,FALSE),0)</f>
        <v>54276.360000000044</v>
      </c>
      <c r="W492" s="19">
        <f>IFERROR(VLOOKUP(A492,'[10]TOTAL M11M12 par région'!$A$1:$J$479,10,FALSE),0)</f>
        <v>123848.8827449987</v>
      </c>
      <c r="X492" s="19">
        <f>IFERROR(VLOOKUP(B492,[11]Feuil1!$A$1:$G$24,7,FALSE),0)</f>
        <v>0</v>
      </c>
      <c r="Y492" s="19"/>
      <c r="Z492" s="19">
        <f>IFERROR(VLOOKUP(A492,'[12]avec LE'!$A$1:$F$22,6,FALSE),0)</f>
        <v>0</v>
      </c>
      <c r="AA492" s="19">
        <f>IFERROR(VLOOKUP(B492,[13]total!$E$20:$F$40,2,FALSE),0)</f>
        <v>3000</v>
      </c>
      <c r="AB492" s="19"/>
      <c r="AC492" s="24">
        <f t="shared" si="7"/>
        <v>182211.54919941942</v>
      </c>
    </row>
    <row r="493" spans="1:29" hidden="1" x14ac:dyDescent="0.25">
      <c r="A493" s="2" t="s">
        <v>420</v>
      </c>
      <c r="B493" s="2" t="s">
        <v>421</v>
      </c>
      <c r="C493" s="2" t="s">
        <v>31</v>
      </c>
      <c r="D493" s="2" t="s">
        <v>1085</v>
      </c>
      <c r="E493" s="19">
        <f>IFERROR(VLOOKUP(A493,[1]Montants!$A$1:$W$248,21,FALSE),0)</f>
        <v>0</v>
      </c>
      <c r="F493" s="19">
        <f>IFERROR(VLOOKUP(A493,[2]Feuil1!$A$1:$I$47,8,FALSE),0)</f>
        <v>0</v>
      </c>
      <c r="G493" s="19">
        <f>IFERROR(VLOOKUP(A493,[3]Feuil1!$A$1:$G$47,6,FALSE),0)</f>
        <v>0</v>
      </c>
      <c r="H493" s="19">
        <f>IFERROR(VLOOKUP(B493,[4]Feuil6!$A$23:$B$73,2,FALSE),0)</f>
        <v>0</v>
      </c>
      <c r="I493" s="19">
        <f>IFERROR(VLOOKUP(A493,[5]Feuil1!$A$1:$F$9,5,FALSE),0)</f>
        <v>0</v>
      </c>
      <c r="J493" s="19">
        <f>IFERROR(VLOOKUP(A493,'[6]CRB-ES'!$A$1:$V$382,19,FALSE),0)</f>
        <v>0</v>
      </c>
      <c r="K493" s="19">
        <f>IFERROR(VLOOKUP($A493,[7]Feuil4!$A$23:$L$137,10,FALSE),0)</f>
        <v>0</v>
      </c>
      <c r="L493" s="19">
        <f>IFERROR(VLOOKUP($A493,[7]Feuil4!$A$23:$L$137,9,FALSE),0)</f>
        <v>0</v>
      </c>
      <c r="M493" s="19">
        <f>IFERROR(VLOOKUP($A493,[7]Feuil4!$A$23:$L$137,4,FALSE),0)</f>
        <v>0</v>
      </c>
      <c r="N493" s="19">
        <f>IFERROR(VLOOKUP($A493,[7]Feuil4!$A$23:$L$81,3,FALSE),0)</f>
        <v>0</v>
      </c>
      <c r="O493" s="19">
        <f>IFERROR(VLOOKUP($A493,[7]Feuil4!$A$23:$L$137,2,FALSE),0)</f>
        <v>0</v>
      </c>
      <c r="P493" s="19">
        <f>IFERROR(VLOOKUP($A493,[7]Feuil4!$A$23:$L$81,7,FALSE),0)</f>
        <v>0</v>
      </c>
      <c r="Q493" s="19">
        <f>IFERROR(VLOOKUP($A493,[7]Feuil4!$A$23:$L$137,8,FALSE),0)</f>
        <v>0</v>
      </c>
      <c r="R493" s="19">
        <f>IFERROR(VLOOKUP($A493,[7]Feuil4!$A$23:$L$137,6,FALSE),0)</f>
        <v>0</v>
      </c>
      <c r="S493" s="19">
        <f>IFERROR(VLOOKUP($A493,[7]Feuil4!$A$23:$L$137,5,FALSE),0)</f>
        <v>0</v>
      </c>
      <c r="T493" s="19">
        <v>0</v>
      </c>
      <c r="U493" s="19">
        <f>IFERROR(VLOOKUP(B493,'[8]C1-2017'!$B$1:$Q$475,14,FALSE),0)</f>
        <v>350.22291346145585</v>
      </c>
      <c r="V493" s="19">
        <f>IFERROR(VLOOKUP(A493,'[9]TOTAL M10 par région'!$A$1:$J$375,8,FALSE),0)</f>
        <v>0</v>
      </c>
      <c r="W493" s="19">
        <f>IFERROR(VLOOKUP(A493,'[10]TOTAL M11M12 par région'!$A$1:$J$479,10,FALSE),0)</f>
        <v>61677.356849178228</v>
      </c>
      <c r="X493" s="19">
        <f>IFERROR(VLOOKUP(B493,[11]Feuil1!$A$1:$G$24,7,FALSE),0)</f>
        <v>0</v>
      </c>
      <c r="Y493" s="19"/>
      <c r="Z493" s="19">
        <f>IFERROR(VLOOKUP(A493,'[12]avec LE'!$A$1:$F$22,6,FALSE),0)</f>
        <v>0</v>
      </c>
      <c r="AA493" s="19">
        <f>IFERROR(VLOOKUP(B493,[13]total!$E$20:$F$40,2,FALSE),0)</f>
        <v>0</v>
      </c>
      <c r="AB493" s="19"/>
      <c r="AC493" s="24">
        <f t="shared" si="7"/>
        <v>62027.579762639682</v>
      </c>
    </row>
    <row r="494" spans="1:29" hidden="1" x14ac:dyDescent="0.25">
      <c r="A494" s="27" t="s">
        <v>1120</v>
      </c>
      <c r="B494" s="2" t="s">
        <v>1162</v>
      </c>
      <c r="C494" s="2" t="s">
        <v>85</v>
      </c>
      <c r="D494" s="2" t="s">
        <v>1085</v>
      </c>
      <c r="E494" s="19">
        <f>IFERROR(VLOOKUP(A494,[1]Montants!$A$1:$W$248,21,FALSE),0)</f>
        <v>0</v>
      </c>
      <c r="F494" s="19">
        <f>IFERROR(VLOOKUP(A494,[2]Feuil1!$A$1:$I$47,8,FALSE),0)</f>
        <v>0</v>
      </c>
      <c r="G494" s="19">
        <f>IFERROR(VLOOKUP(A494,[3]Feuil1!$A$1:$G$47,6,FALSE),0)</f>
        <v>0</v>
      </c>
      <c r="H494" s="19">
        <f>IFERROR(VLOOKUP(B494,[4]Feuil6!$A$23:$B$73,2,FALSE),0)</f>
        <v>0</v>
      </c>
      <c r="I494" s="19">
        <f>IFERROR(VLOOKUP(A494,[5]Feuil1!$A$1:$F$9,5,FALSE),0)</f>
        <v>0</v>
      </c>
      <c r="J494" s="19">
        <f>IFERROR(VLOOKUP(A494,'[6]CRB-ES'!$A$1:$V$382,19,FALSE),0)</f>
        <v>0</v>
      </c>
      <c r="K494" s="19">
        <f>IFERROR(VLOOKUP($A494,[7]Feuil4!$A$23:$L$137,10,FALSE),0)</f>
        <v>0</v>
      </c>
      <c r="L494" s="19">
        <f>IFERROR(VLOOKUP($A494,[7]Feuil4!$A$23:$L$137,9,FALSE),0)</f>
        <v>0</v>
      </c>
      <c r="M494" s="19">
        <f>IFERROR(VLOOKUP($A494,[7]Feuil4!$A$23:$L$137,4,FALSE),0)</f>
        <v>0</v>
      </c>
      <c r="N494" s="19">
        <f>IFERROR(VLOOKUP($A494,[7]Feuil4!$A$23:$L$81,3,FALSE),0)</f>
        <v>0</v>
      </c>
      <c r="O494" s="19">
        <f>IFERROR(VLOOKUP($A494,[7]Feuil4!$A$23:$L$137,2,FALSE),0)</f>
        <v>0</v>
      </c>
      <c r="P494" s="19">
        <f>IFERROR(VLOOKUP($A494,[7]Feuil4!$A$23:$L$81,7,FALSE),0)</f>
        <v>0</v>
      </c>
      <c r="Q494" s="19">
        <f>IFERROR(VLOOKUP($A494,[7]Feuil4!$A$23:$L$137,8,FALSE),0)</f>
        <v>0</v>
      </c>
      <c r="R494" s="19">
        <f>IFERROR(VLOOKUP($A494,[7]Feuil4!$A$23:$L$137,6,FALSE),0)</f>
        <v>0</v>
      </c>
      <c r="S494" s="19">
        <f>IFERROR(VLOOKUP($A494,[7]Feuil4!$A$23:$L$137,5,FALSE),0)</f>
        <v>0</v>
      </c>
      <c r="T494" s="19">
        <v>0</v>
      </c>
      <c r="U494" s="19">
        <f>IFERROR(VLOOKUP(B494,'[8]C1-2017'!$B$1:$Q$475,14,FALSE),0)</f>
        <v>0</v>
      </c>
      <c r="V494" s="19">
        <f>IFERROR(VLOOKUP(A494,'[9]TOTAL M10 par région'!$A$1:$J$375,8,FALSE),0)</f>
        <v>0</v>
      </c>
      <c r="W494" s="19">
        <f>IFERROR(VLOOKUP(A494,'[10]TOTAL M11M12 par région'!$A$1:$J$479,10,FALSE),0)</f>
        <v>4832.6779073023117</v>
      </c>
      <c r="X494" s="19">
        <f>IFERROR(VLOOKUP(B494,[11]Feuil1!$A$1:$G$24,7,FALSE),0)</f>
        <v>0</v>
      </c>
      <c r="Y494" s="19"/>
      <c r="Z494" s="19">
        <f>IFERROR(VLOOKUP(A494,'[12]avec LE'!$A$1:$F$22,6,FALSE),0)</f>
        <v>0</v>
      </c>
      <c r="AA494" s="19">
        <f>IFERROR(VLOOKUP(B494,[13]total!$E$20:$F$40,2,FALSE),0)</f>
        <v>0</v>
      </c>
      <c r="AB494" s="19"/>
      <c r="AC494" s="24">
        <f t="shared" si="7"/>
        <v>4832.6779073023117</v>
      </c>
    </row>
    <row r="495" spans="1:29" ht="15" hidden="1" customHeight="1" x14ac:dyDescent="0.25">
      <c r="A495" s="2" t="s">
        <v>487</v>
      </c>
      <c r="B495" s="2" t="s">
        <v>488</v>
      </c>
      <c r="C495" s="2" t="s">
        <v>85</v>
      </c>
      <c r="D495" s="2" t="s">
        <v>1085</v>
      </c>
      <c r="E495" s="19">
        <f>IFERROR(VLOOKUP(A495,[1]Montants!$A$1:$W$248,21,FALSE),0)</f>
        <v>0</v>
      </c>
      <c r="F495" s="19">
        <f>IFERROR(VLOOKUP(A495,[2]Feuil1!$A$1:$I$47,8,FALSE),0)</f>
        <v>0</v>
      </c>
      <c r="G495" s="19">
        <f>IFERROR(VLOOKUP(A495,[3]Feuil1!$A$1:$G$47,6,FALSE),0)</f>
        <v>0</v>
      </c>
      <c r="H495" s="19">
        <f>IFERROR(VLOOKUP(B495,[4]Feuil6!$A$23:$B$73,2,FALSE),0)</f>
        <v>0</v>
      </c>
      <c r="I495" s="19">
        <f>IFERROR(VLOOKUP(A495,[5]Feuil1!$A$1:$F$9,5,FALSE),0)</f>
        <v>0</v>
      </c>
      <c r="J495" s="19">
        <f>IFERROR(VLOOKUP(A495,'[6]CRB-ES'!$A$1:$V$382,19,FALSE),0)</f>
        <v>0</v>
      </c>
      <c r="K495" s="19">
        <f>IFERROR(VLOOKUP($A495,[7]Feuil4!$A$23:$L$137,10,FALSE),0)</f>
        <v>0</v>
      </c>
      <c r="L495" s="19">
        <f>IFERROR(VLOOKUP($A495,[7]Feuil4!$A$23:$L$137,9,FALSE),0)</f>
        <v>0</v>
      </c>
      <c r="M495" s="19">
        <f>IFERROR(VLOOKUP($A495,[7]Feuil4!$A$23:$L$137,4,FALSE),0)</f>
        <v>0</v>
      </c>
      <c r="N495" s="19">
        <f>IFERROR(VLOOKUP($A495,[7]Feuil4!$A$23:$L$81,3,FALSE),0)</f>
        <v>0</v>
      </c>
      <c r="O495" s="19">
        <f>IFERROR(VLOOKUP($A495,[7]Feuil4!$A$23:$L$137,2,FALSE),0)</f>
        <v>0</v>
      </c>
      <c r="P495" s="19">
        <f>IFERROR(VLOOKUP($A495,[7]Feuil4!$A$23:$L$81,7,FALSE),0)</f>
        <v>0</v>
      </c>
      <c r="Q495" s="19">
        <f>IFERROR(VLOOKUP($A495,[7]Feuil4!$A$23:$L$137,8,FALSE),0)</f>
        <v>0</v>
      </c>
      <c r="R495" s="19">
        <f>IFERROR(VLOOKUP($A495,[7]Feuil4!$A$23:$L$137,6,FALSE),0)</f>
        <v>0</v>
      </c>
      <c r="S495" s="19">
        <f>IFERROR(VLOOKUP($A495,[7]Feuil4!$A$23:$L$137,5,FALSE),0)</f>
        <v>0</v>
      </c>
      <c r="T495" s="19">
        <v>0</v>
      </c>
      <c r="U495" s="19">
        <f>IFERROR(VLOOKUP(B495,'[8]C1-2017'!$B$1:$Q$475,14,FALSE),0)</f>
        <v>0</v>
      </c>
      <c r="V495" s="19">
        <f>IFERROR(VLOOKUP(A495,'[9]TOTAL M10 par région'!$A$1:$J$375,8,FALSE),0)</f>
        <v>0</v>
      </c>
      <c r="W495" s="19">
        <f>IFERROR(VLOOKUP(A495,'[10]TOTAL M11M12 par région'!$A$1:$J$479,10,FALSE),0)</f>
        <v>0</v>
      </c>
      <c r="X495" s="19">
        <f>IFERROR(VLOOKUP(B495,[11]Feuil1!$A$1:$G$24,7,FALSE),0)</f>
        <v>0</v>
      </c>
      <c r="Y495" s="19"/>
      <c r="Z495" s="19">
        <f>IFERROR(VLOOKUP(A495,'[12]avec LE'!$A$1:$F$22,6,FALSE),0)</f>
        <v>0</v>
      </c>
      <c r="AA495" s="19">
        <f>IFERROR(VLOOKUP(B495,[13]total!$E$20:$F$40,2,FALSE),0)</f>
        <v>0</v>
      </c>
      <c r="AB495" s="19"/>
      <c r="AC495" s="24">
        <f t="shared" si="7"/>
        <v>0</v>
      </c>
    </row>
    <row r="496" spans="1:29" hidden="1" x14ac:dyDescent="0.25">
      <c r="A496" s="2" t="s">
        <v>1198</v>
      </c>
      <c r="B496" s="2" t="s">
        <v>1199</v>
      </c>
      <c r="C496" s="2" t="s">
        <v>85</v>
      </c>
      <c r="D496" s="2" t="s">
        <v>1085</v>
      </c>
      <c r="E496" s="19">
        <f>IFERROR(VLOOKUP(A496,[1]Montants!$A$1:$W$248,21,FALSE),0)</f>
        <v>0</v>
      </c>
      <c r="F496" s="19">
        <f>IFERROR(VLOOKUP(A496,[2]Feuil1!$A$1:$I$47,8,FALSE),0)</f>
        <v>0</v>
      </c>
      <c r="G496" s="19">
        <f>IFERROR(VLOOKUP(A496,[3]Feuil1!$A$1:$G$47,6,FALSE),0)</f>
        <v>0</v>
      </c>
      <c r="H496" s="19">
        <f>IFERROR(VLOOKUP(B496,[4]Feuil6!$A$23:$B$73,2,FALSE),0)</f>
        <v>0</v>
      </c>
      <c r="I496" s="19">
        <f>IFERROR(VLOOKUP(A496,[5]Feuil1!$A$1:$F$9,5,FALSE),0)</f>
        <v>0</v>
      </c>
      <c r="J496" s="19">
        <f>IFERROR(VLOOKUP(A496,'[6]CRB-ES'!$A$1:$V$382,19,FALSE),0)</f>
        <v>0</v>
      </c>
      <c r="K496" s="19">
        <f>IFERROR(VLOOKUP($A496,[7]Feuil4!$A$23:$L$137,10,FALSE),0)</f>
        <v>0</v>
      </c>
      <c r="L496" s="19">
        <f>IFERROR(VLOOKUP($A496,[7]Feuil4!$A$23:$L$137,9,FALSE),0)</f>
        <v>0</v>
      </c>
      <c r="M496" s="19">
        <f>IFERROR(VLOOKUP($A496,[7]Feuil4!$A$23:$L$137,4,FALSE),0)</f>
        <v>0</v>
      </c>
      <c r="N496" s="19">
        <f>IFERROR(VLOOKUP($A496,[7]Feuil4!$A$23:$L$81,3,FALSE),0)</f>
        <v>0</v>
      </c>
      <c r="O496" s="19">
        <f>IFERROR(VLOOKUP($A496,[7]Feuil4!$A$23:$L$137,2,FALSE),0)</f>
        <v>0</v>
      </c>
      <c r="P496" s="19">
        <f>IFERROR(VLOOKUP($A496,[7]Feuil4!$A$23:$L$81,7,FALSE),0)</f>
        <v>0</v>
      </c>
      <c r="Q496" s="19">
        <f>IFERROR(VLOOKUP($A496,[7]Feuil4!$A$23:$L$137,8,FALSE),0)</f>
        <v>0</v>
      </c>
      <c r="R496" s="19">
        <f>IFERROR(VLOOKUP($A496,[7]Feuil4!$A$23:$L$137,6,FALSE),0)</f>
        <v>0</v>
      </c>
      <c r="S496" s="19">
        <f>IFERROR(VLOOKUP($A496,[7]Feuil4!$A$23:$L$137,5,FALSE),0)</f>
        <v>0</v>
      </c>
      <c r="T496" s="19">
        <v>0</v>
      </c>
      <c r="U496" s="19">
        <f>IFERROR(VLOOKUP(B496,'[8]C1-2017'!$B$1:$Q$475,14,FALSE),0)</f>
        <v>0</v>
      </c>
      <c r="V496" s="19">
        <f>IFERROR(VLOOKUP(A496,'[9]TOTAL M10 par région'!$A$1:$J$375,8,FALSE),0)</f>
        <v>11840.004000000001</v>
      </c>
      <c r="W496" s="19">
        <f>IFERROR(VLOOKUP(A496,'[10]TOTAL M11M12 par région'!$A$1:$J$479,10,FALSE),0)</f>
        <v>2415.9724768688438</v>
      </c>
      <c r="X496" s="19">
        <f>IFERROR(VLOOKUP(B496,[11]Feuil1!$A$1:$G$24,7,FALSE),0)</f>
        <v>0</v>
      </c>
      <c r="Y496" s="19"/>
      <c r="Z496" s="19">
        <f>IFERROR(VLOOKUP(A496,'[12]avec LE'!$A$1:$F$22,6,FALSE),0)</f>
        <v>0</v>
      </c>
      <c r="AA496" s="19">
        <f>IFERROR(VLOOKUP(B496,[13]total!$E$20:$F$40,2,FALSE),0)</f>
        <v>0</v>
      </c>
      <c r="AB496" s="19"/>
      <c r="AC496" s="24">
        <f t="shared" si="7"/>
        <v>14255.976476868844</v>
      </c>
    </row>
    <row r="497" spans="1:29" ht="15" hidden="1" customHeight="1" x14ac:dyDescent="0.25">
      <c r="A497" s="27" t="s">
        <v>879</v>
      </c>
      <c r="B497" s="2" t="s">
        <v>880</v>
      </c>
      <c r="C497" s="2" t="s">
        <v>85</v>
      </c>
      <c r="D497" s="2" t="s">
        <v>1085</v>
      </c>
      <c r="E497" s="19">
        <f>IFERROR(VLOOKUP(A497,[1]Montants!$A$1:$W$248,21,FALSE),0)</f>
        <v>0</v>
      </c>
      <c r="F497" s="19">
        <f>IFERROR(VLOOKUP(A497,[2]Feuil1!$A$1:$I$47,8,FALSE),0)</f>
        <v>0</v>
      </c>
      <c r="G497" s="19">
        <f>IFERROR(VLOOKUP(A497,[3]Feuil1!$A$1:$G$47,6,FALSE),0)</f>
        <v>0</v>
      </c>
      <c r="H497" s="19">
        <f>IFERROR(VLOOKUP(B497,[4]Feuil6!$A$23:$B$73,2,FALSE),0)</f>
        <v>0</v>
      </c>
      <c r="I497" s="19">
        <f>IFERROR(VLOOKUP(A497,[5]Feuil1!$A$1:$F$9,5,FALSE),0)</f>
        <v>0</v>
      </c>
      <c r="J497" s="19">
        <f>IFERROR(VLOOKUP(A497,'[6]CRB-ES'!$A$1:$V$382,19,FALSE),0)</f>
        <v>0</v>
      </c>
      <c r="K497" s="19">
        <f>IFERROR(VLOOKUP($A497,[7]Feuil4!$A$23:$L$137,10,FALSE),0)</f>
        <v>0</v>
      </c>
      <c r="L497" s="19">
        <f>IFERROR(VLOOKUP($A497,[7]Feuil4!$A$23:$L$137,9,FALSE),0)</f>
        <v>0</v>
      </c>
      <c r="M497" s="19">
        <f>IFERROR(VLOOKUP($A497,[7]Feuil4!$A$23:$L$137,4,FALSE),0)</f>
        <v>0</v>
      </c>
      <c r="N497" s="19">
        <f>IFERROR(VLOOKUP($A497,[7]Feuil4!$A$23:$L$81,3,FALSE),0)</f>
        <v>0</v>
      </c>
      <c r="O497" s="19">
        <f>IFERROR(VLOOKUP($A497,[7]Feuil4!$A$23:$L$137,2,FALSE),0)</f>
        <v>0</v>
      </c>
      <c r="P497" s="19">
        <f>IFERROR(VLOOKUP($A497,[7]Feuil4!$A$23:$L$81,7,FALSE),0)</f>
        <v>0</v>
      </c>
      <c r="Q497" s="19">
        <f>IFERROR(VLOOKUP($A497,[7]Feuil4!$A$23:$L$137,8,FALSE),0)</f>
        <v>0</v>
      </c>
      <c r="R497" s="19">
        <f>IFERROR(VLOOKUP($A497,[7]Feuil4!$A$23:$L$137,6,FALSE),0)</f>
        <v>0</v>
      </c>
      <c r="S497" s="19">
        <f>IFERROR(VLOOKUP($A497,[7]Feuil4!$A$23:$L$137,5,FALSE),0)</f>
        <v>0</v>
      </c>
      <c r="T497" s="19">
        <v>0</v>
      </c>
      <c r="U497" s="19">
        <f>IFERROR(VLOOKUP(B497,'[8]C1-2017'!$B$1:$Q$475,14,FALSE),0)</f>
        <v>0</v>
      </c>
      <c r="V497" s="19">
        <f>IFERROR(VLOOKUP(A497,'[9]TOTAL M10 par région'!$A$1:$J$375,8,FALSE),0)</f>
        <v>0</v>
      </c>
      <c r="W497" s="19">
        <f>IFERROR(VLOOKUP(A497,'[10]TOTAL M11M12 par région'!$A$1:$J$479,10,FALSE),0)</f>
        <v>0</v>
      </c>
      <c r="X497" s="19">
        <f>IFERROR(VLOOKUP(B497,[11]Feuil1!$A$1:$G$24,7,FALSE),0)</f>
        <v>0</v>
      </c>
      <c r="Y497" s="19"/>
      <c r="Z497" s="19">
        <f>IFERROR(VLOOKUP(A497,'[12]avec LE'!$A$1:$F$22,6,FALSE),0)</f>
        <v>0</v>
      </c>
      <c r="AA497" s="19">
        <f>IFERROR(VLOOKUP(B497,[13]total!$E$20:$F$40,2,FALSE),0)</f>
        <v>0</v>
      </c>
      <c r="AB497" s="19"/>
      <c r="AC497" s="24">
        <f t="shared" si="7"/>
        <v>0</v>
      </c>
    </row>
    <row r="498" spans="1:29" hidden="1" x14ac:dyDescent="0.25">
      <c r="A498" s="27" t="s">
        <v>882</v>
      </c>
      <c r="B498" s="2" t="s">
        <v>1065</v>
      </c>
      <c r="C498" s="2" t="s">
        <v>85</v>
      </c>
      <c r="D498" s="2" t="s">
        <v>1085</v>
      </c>
      <c r="E498" s="19">
        <f>IFERROR(VLOOKUP(A498,[1]Montants!$A$1:$W$248,21,FALSE),0)</f>
        <v>0</v>
      </c>
      <c r="F498" s="19">
        <f>IFERROR(VLOOKUP(A498,[2]Feuil1!$A$1:$I$47,8,FALSE),0)</f>
        <v>0</v>
      </c>
      <c r="G498" s="19">
        <f>IFERROR(VLOOKUP(A498,[3]Feuil1!$A$1:$G$47,6,FALSE),0)</f>
        <v>0</v>
      </c>
      <c r="H498" s="19">
        <f>IFERROR(VLOOKUP(B498,[4]Feuil6!$A$23:$B$73,2,FALSE),0)</f>
        <v>0</v>
      </c>
      <c r="I498" s="19">
        <f>IFERROR(VLOOKUP(A498,[5]Feuil1!$A$1:$F$9,5,FALSE),0)</f>
        <v>0</v>
      </c>
      <c r="J498" s="19">
        <f>IFERROR(VLOOKUP(A498,'[6]CRB-ES'!$A$1:$V$382,19,FALSE),0)</f>
        <v>0</v>
      </c>
      <c r="K498" s="19">
        <f>IFERROR(VLOOKUP($A498,[7]Feuil4!$A$23:$L$137,10,FALSE),0)</f>
        <v>0</v>
      </c>
      <c r="L498" s="19">
        <f>IFERROR(VLOOKUP($A498,[7]Feuil4!$A$23:$L$137,9,FALSE),0)</f>
        <v>0</v>
      </c>
      <c r="M498" s="19">
        <f>IFERROR(VLOOKUP($A498,[7]Feuil4!$A$23:$L$137,4,FALSE),0)</f>
        <v>0</v>
      </c>
      <c r="N498" s="19">
        <f>IFERROR(VLOOKUP($A498,[7]Feuil4!$A$23:$L$81,3,FALSE),0)</f>
        <v>0</v>
      </c>
      <c r="O498" s="19">
        <f>IFERROR(VLOOKUP($A498,[7]Feuil4!$A$23:$L$137,2,FALSE),0)</f>
        <v>0</v>
      </c>
      <c r="P498" s="19">
        <f>IFERROR(VLOOKUP($A498,[7]Feuil4!$A$23:$L$81,7,FALSE),0)</f>
        <v>0</v>
      </c>
      <c r="Q498" s="19">
        <f>IFERROR(VLOOKUP($A498,[7]Feuil4!$A$23:$L$137,8,FALSE),0)</f>
        <v>0</v>
      </c>
      <c r="R498" s="19">
        <f>IFERROR(VLOOKUP($A498,[7]Feuil4!$A$23:$L$137,6,FALSE),0)</f>
        <v>0</v>
      </c>
      <c r="S498" s="19">
        <f>IFERROR(VLOOKUP($A498,[7]Feuil4!$A$23:$L$137,5,FALSE),0)</f>
        <v>0</v>
      </c>
      <c r="T498" s="19">
        <v>0</v>
      </c>
      <c r="U498" s="19">
        <f>IFERROR(VLOOKUP(B498,'[8]C1-2017'!$B$1:$Q$475,14,FALSE),0)</f>
        <v>0</v>
      </c>
      <c r="V498" s="19">
        <f>IFERROR(VLOOKUP(A498,'[9]TOTAL M10 par région'!$A$1:$J$375,8,FALSE),0)</f>
        <v>85866.099999999977</v>
      </c>
      <c r="W498" s="19">
        <f>IFERROR(VLOOKUP(A498,'[10]TOTAL M11M12 par région'!$A$1:$J$479,10,FALSE),0)</f>
        <v>128085.43107192575</v>
      </c>
      <c r="X498" s="19">
        <f>IFERROR(VLOOKUP(B498,[11]Feuil1!$A$1:$G$24,7,FALSE),0)</f>
        <v>0</v>
      </c>
      <c r="Y498" s="19"/>
      <c r="Z498" s="19">
        <f>IFERROR(VLOOKUP(A498,'[12]avec LE'!$A$1:$F$22,6,FALSE),0)</f>
        <v>0</v>
      </c>
      <c r="AA498" s="19">
        <f>IFERROR(VLOOKUP(B498,[13]total!$E$20:$F$40,2,FALSE),0)</f>
        <v>0</v>
      </c>
      <c r="AB498" s="19"/>
      <c r="AC498" s="24">
        <f t="shared" si="7"/>
        <v>213951.53107192571</v>
      </c>
    </row>
    <row r="499" spans="1:29" hidden="1" x14ac:dyDescent="0.25">
      <c r="A499" s="27" t="s">
        <v>465</v>
      </c>
      <c r="B499" s="2" t="s">
        <v>466</v>
      </c>
      <c r="C499" s="2" t="s">
        <v>85</v>
      </c>
      <c r="D499" s="2" t="s">
        <v>1085</v>
      </c>
      <c r="E499" s="19">
        <f>IFERROR(VLOOKUP(A499,[1]Montants!$A$1:$W$248,21,FALSE),0)</f>
        <v>0</v>
      </c>
      <c r="F499" s="19">
        <f>IFERROR(VLOOKUP(A499,[2]Feuil1!$A$1:$I$47,8,FALSE),0)</f>
        <v>0</v>
      </c>
      <c r="G499" s="19">
        <f>IFERROR(VLOOKUP(A499,[3]Feuil1!$A$1:$G$47,6,FALSE),0)</f>
        <v>0</v>
      </c>
      <c r="H499" s="19">
        <f>IFERROR(VLOOKUP(B499,[4]Feuil6!$A$23:$B$73,2,FALSE),0)</f>
        <v>0</v>
      </c>
      <c r="I499" s="19">
        <f>IFERROR(VLOOKUP(A499,[5]Feuil1!$A$1:$F$9,5,FALSE),0)</f>
        <v>0</v>
      </c>
      <c r="J499" s="19">
        <f>IFERROR(VLOOKUP(A499,'[6]CRB-ES'!$A$1:$V$382,19,FALSE),0)</f>
        <v>0</v>
      </c>
      <c r="K499" s="19">
        <f>IFERROR(VLOOKUP($A499,[7]Feuil4!$A$23:$L$137,10,FALSE),0)</f>
        <v>0</v>
      </c>
      <c r="L499" s="19">
        <f>IFERROR(VLOOKUP($A499,[7]Feuil4!$A$23:$L$137,9,FALSE),0)</f>
        <v>0</v>
      </c>
      <c r="M499" s="19">
        <f>IFERROR(VLOOKUP($A499,[7]Feuil4!$A$23:$L$137,4,FALSE),0)</f>
        <v>0</v>
      </c>
      <c r="N499" s="19">
        <f>IFERROR(VLOOKUP($A499,[7]Feuil4!$A$23:$L$81,3,FALSE),0)</f>
        <v>0</v>
      </c>
      <c r="O499" s="19">
        <f>IFERROR(VLOOKUP($A499,[7]Feuil4!$A$23:$L$137,2,FALSE),0)</f>
        <v>0</v>
      </c>
      <c r="P499" s="19">
        <f>IFERROR(VLOOKUP($A499,[7]Feuil4!$A$23:$L$81,7,FALSE),0)</f>
        <v>0</v>
      </c>
      <c r="Q499" s="19">
        <f>IFERROR(VLOOKUP($A499,[7]Feuil4!$A$23:$L$137,8,FALSE),0)</f>
        <v>0</v>
      </c>
      <c r="R499" s="19">
        <f>IFERROR(VLOOKUP($A499,[7]Feuil4!$A$23:$L$137,6,FALSE),0)</f>
        <v>0</v>
      </c>
      <c r="S499" s="19">
        <f>IFERROR(VLOOKUP($A499,[7]Feuil4!$A$23:$L$137,5,FALSE),0)</f>
        <v>0</v>
      </c>
      <c r="T499" s="19">
        <v>0</v>
      </c>
      <c r="U499" s="19">
        <f>IFERROR(VLOOKUP(B499,'[8]C1-2017'!$B$1:$Q$475,14,FALSE),0)</f>
        <v>0</v>
      </c>
      <c r="V499" s="19">
        <f>IFERROR(VLOOKUP(A499,'[9]TOTAL M10 par région'!$A$1:$J$375,8,FALSE),0)</f>
        <v>9324.1600000000035</v>
      </c>
      <c r="W499" s="19">
        <f>IFERROR(VLOOKUP(A499,'[10]TOTAL M11M12 par région'!$A$1:$J$479,10,FALSE),0)</f>
        <v>19109.985683188537</v>
      </c>
      <c r="X499" s="19">
        <f>IFERROR(VLOOKUP(B499,[11]Feuil1!$A$1:$G$24,7,FALSE),0)</f>
        <v>0</v>
      </c>
      <c r="Y499" s="19"/>
      <c r="Z499" s="19">
        <f>IFERROR(VLOOKUP(A499,'[12]avec LE'!$A$1:$F$22,6,FALSE),0)</f>
        <v>0</v>
      </c>
      <c r="AA499" s="19">
        <f>IFERROR(VLOOKUP(B499,[13]total!$E$20:$F$40,2,FALSE),0)</f>
        <v>0</v>
      </c>
      <c r="AB499" s="19"/>
      <c r="AC499" s="24">
        <f t="shared" si="7"/>
        <v>28434.145683188541</v>
      </c>
    </row>
    <row r="500" spans="1:29" hidden="1" x14ac:dyDescent="0.25">
      <c r="A500" s="2" t="s">
        <v>461</v>
      </c>
      <c r="B500" s="2" t="s">
        <v>462</v>
      </c>
      <c r="C500" s="2" t="s">
        <v>85</v>
      </c>
      <c r="D500" s="2" t="s">
        <v>1085</v>
      </c>
      <c r="E500" s="19">
        <f>IFERROR(VLOOKUP(A500,[1]Montants!$A$1:$W$248,21,FALSE),0)</f>
        <v>0</v>
      </c>
      <c r="F500" s="19">
        <f>IFERROR(VLOOKUP(A500,[2]Feuil1!$A$1:$I$47,8,FALSE),0)</f>
        <v>0</v>
      </c>
      <c r="G500" s="19">
        <f>IFERROR(VLOOKUP(A500,[3]Feuil1!$A$1:$G$47,6,FALSE),0)</f>
        <v>0</v>
      </c>
      <c r="H500" s="19">
        <f>IFERROR(VLOOKUP(B500,[4]Feuil6!$A$23:$B$73,2,FALSE),0)</f>
        <v>0</v>
      </c>
      <c r="I500" s="19">
        <f>IFERROR(VLOOKUP(A500,[5]Feuil1!$A$1:$F$9,5,FALSE),0)</f>
        <v>0</v>
      </c>
      <c r="J500" s="19">
        <f>IFERROR(VLOOKUP(A500,'[6]CRB-ES'!$A$1:$V$382,19,FALSE),0)</f>
        <v>0</v>
      </c>
      <c r="K500" s="19">
        <f>IFERROR(VLOOKUP($A500,[7]Feuil4!$A$23:$L$137,10,FALSE),0)</f>
        <v>0</v>
      </c>
      <c r="L500" s="19">
        <f>IFERROR(VLOOKUP($A500,[7]Feuil4!$A$23:$L$137,9,FALSE),0)</f>
        <v>0</v>
      </c>
      <c r="M500" s="19">
        <f>IFERROR(VLOOKUP($A500,[7]Feuil4!$A$23:$L$137,4,FALSE),0)</f>
        <v>0</v>
      </c>
      <c r="N500" s="19">
        <f>IFERROR(VLOOKUP($A500,[7]Feuil4!$A$23:$L$81,3,FALSE),0)</f>
        <v>0</v>
      </c>
      <c r="O500" s="19">
        <f>IFERROR(VLOOKUP($A500,[7]Feuil4!$A$23:$L$137,2,FALSE),0)</f>
        <v>0</v>
      </c>
      <c r="P500" s="19">
        <f>IFERROR(VLOOKUP($A500,[7]Feuil4!$A$23:$L$81,7,FALSE),0)</f>
        <v>0</v>
      </c>
      <c r="Q500" s="19">
        <f>IFERROR(VLOOKUP($A500,[7]Feuil4!$A$23:$L$137,8,FALSE),0)</f>
        <v>0</v>
      </c>
      <c r="R500" s="19">
        <f>IFERROR(VLOOKUP($A500,[7]Feuil4!$A$23:$L$137,6,FALSE),0)</f>
        <v>0</v>
      </c>
      <c r="S500" s="19">
        <f>IFERROR(VLOOKUP($A500,[7]Feuil4!$A$23:$L$137,5,FALSE),0)</f>
        <v>0</v>
      </c>
      <c r="T500" s="19">
        <v>0</v>
      </c>
      <c r="U500" s="19">
        <f>IFERROR(VLOOKUP(B500,'[8]C1-2017'!$B$1:$Q$475,14,FALSE),0)</f>
        <v>1387.125</v>
      </c>
      <c r="V500" s="19">
        <f>IFERROR(VLOOKUP(A500,'[9]TOTAL M10 par région'!$A$1:$J$375,8,FALSE),0)</f>
        <v>0</v>
      </c>
      <c r="W500" s="19">
        <f>IFERROR(VLOOKUP(A500,'[10]TOTAL M11M12 par région'!$A$1:$J$479,10,FALSE),0)</f>
        <v>0</v>
      </c>
      <c r="X500" s="19">
        <f>IFERROR(VLOOKUP(B500,[11]Feuil1!$A$1:$G$24,7,FALSE),0)</f>
        <v>0</v>
      </c>
      <c r="Y500" s="19"/>
      <c r="Z500" s="19">
        <f>IFERROR(VLOOKUP(A500,'[12]avec LE'!$A$1:$F$22,6,FALSE),0)</f>
        <v>0</v>
      </c>
      <c r="AA500" s="19">
        <f>IFERROR(VLOOKUP(B500,[13]total!$E$20:$F$40,2,FALSE),0)</f>
        <v>0</v>
      </c>
      <c r="AB500" s="19"/>
      <c r="AC500" s="24">
        <f t="shared" si="7"/>
        <v>1387.125</v>
      </c>
    </row>
    <row r="501" spans="1:29" hidden="1" x14ac:dyDescent="0.25">
      <c r="A501" s="27" t="s">
        <v>485</v>
      </c>
      <c r="B501" s="2" t="s">
        <v>486</v>
      </c>
      <c r="C501" s="2" t="s">
        <v>85</v>
      </c>
      <c r="D501" s="2" t="s">
        <v>1085</v>
      </c>
      <c r="E501" s="19">
        <f>IFERROR(VLOOKUP(A501,[1]Montants!$A$1:$W$248,21,FALSE),0)</f>
        <v>1030088.3379047413</v>
      </c>
      <c r="F501" s="19">
        <f>IFERROR(VLOOKUP(A501,[2]Feuil1!$A$1:$I$47,8,FALSE),0)</f>
        <v>0</v>
      </c>
      <c r="G501" s="19">
        <f>IFERROR(VLOOKUP(A501,[3]Feuil1!$A$1:$G$47,6,FALSE),0)</f>
        <v>0</v>
      </c>
      <c r="H501" s="19">
        <f>IFERROR(VLOOKUP(B501,[4]Feuil6!$A$23:$B$73,2,FALSE),0)</f>
        <v>0</v>
      </c>
      <c r="I501" s="19">
        <f>IFERROR(VLOOKUP(A501,[5]Feuil1!$A$1:$F$9,5,FALSE),0)</f>
        <v>0</v>
      </c>
      <c r="J501" s="19">
        <f>IFERROR(VLOOKUP(A501,'[6]CRB-ES'!$A$1:$V$382,19,FALSE),0)</f>
        <v>0</v>
      </c>
      <c r="K501" s="19">
        <f>IFERROR(VLOOKUP($A501,[7]Feuil4!$A$23:$L$137,10,FALSE),0)</f>
        <v>0</v>
      </c>
      <c r="L501" s="19">
        <f>IFERROR(VLOOKUP($A501,[7]Feuil4!$A$23:$L$137,9,FALSE),0)</f>
        <v>0</v>
      </c>
      <c r="M501" s="19">
        <f>IFERROR(VLOOKUP($A501,[7]Feuil4!$A$23:$L$137,4,FALSE),0)</f>
        <v>0</v>
      </c>
      <c r="N501" s="19">
        <f>IFERROR(VLOOKUP($A501,[7]Feuil4!$A$23:$L$81,3,FALSE),0)</f>
        <v>0</v>
      </c>
      <c r="O501" s="19">
        <f>IFERROR(VLOOKUP($A501,[7]Feuil4!$A$23:$L$137,2,FALSE),0)</f>
        <v>0</v>
      </c>
      <c r="P501" s="19">
        <f>IFERROR(VLOOKUP($A501,[7]Feuil4!$A$23:$L$81,7,FALSE),0)</f>
        <v>0</v>
      </c>
      <c r="Q501" s="19">
        <f>IFERROR(VLOOKUP($A501,[7]Feuil4!$A$23:$L$137,8,FALSE),0)</f>
        <v>0</v>
      </c>
      <c r="R501" s="19">
        <f>IFERROR(VLOOKUP($A501,[7]Feuil4!$A$23:$L$137,6,FALSE),0)</f>
        <v>0</v>
      </c>
      <c r="S501" s="19">
        <f>IFERROR(VLOOKUP($A501,[7]Feuil4!$A$23:$L$137,5,FALSE),0)</f>
        <v>0</v>
      </c>
      <c r="T501" s="19">
        <v>0</v>
      </c>
      <c r="U501" s="19">
        <f>IFERROR(VLOOKUP(B501,'[8]C1-2017'!$B$1:$Q$475,14,FALSE),0)</f>
        <v>1849.5</v>
      </c>
      <c r="V501" s="19">
        <f>IFERROR(VLOOKUP(A501,'[9]TOTAL M10 par région'!$A$1:$J$375,8,FALSE),0)</f>
        <v>294212.79000000004</v>
      </c>
      <c r="W501" s="19">
        <f>IFERROR(VLOOKUP(A501,'[10]TOTAL M11M12 par région'!$A$1:$J$479,10,FALSE),0)</f>
        <v>523368.2589410902</v>
      </c>
      <c r="X501" s="19">
        <f>IFERROR(VLOOKUP(B501,[11]Feuil1!$A$1:$G$24,7,FALSE),0)</f>
        <v>0</v>
      </c>
      <c r="Y501" s="19"/>
      <c r="Z501" s="19">
        <f>IFERROR(VLOOKUP(A501,'[12]avec LE'!$A$1:$F$22,6,FALSE),0)</f>
        <v>0</v>
      </c>
      <c r="AA501" s="19">
        <f>IFERROR(VLOOKUP(B501,[13]total!$E$20:$F$40,2,FALSE),0)</f>
        <v>0</v>
      </c>
      <c r="AB501" s="19"/>
      <c r="AC501" s="24">
        <f t="shared" si="7"/>
        <v>1849518.8868458315</v>
      </c>
    </row>
    <row r="502" spans="1:29" hidden="1" x14ac:dyDescent="0.25">
      <c r="A502" s="2" t="s">
        <v>477</v>
      </c>
      <c r="B502" s="2" t="s">
        <v>478</v>
      </c>
      <c r="C502" s="2" t="s">
        <v>85</v>
      </c>
      <c r="D502" s="2" t="s">
        <v>1085</v>
      </c>
      <c r="E502" s="19">
        <f>IFERROR(VLOOKUP(A502,[1]Montants!$A$1:$W$248,21,FALSE),0)</f>
        <v>0</v>
      </c>
      <c r="F502" s="19">
        <f>IFERROR(VLOOKUP(A502,[2]Feuil1!$A$1:$I$47,8,FALSE),0)</f>
        <v>0</v>
      </c>
      <c r="G502" s="19">
        <f>IFERROR(VLOOKUP(A502,[3]Feuil1!$A$1:$G$47,6,FALSE),0)</f>
        <v>0</v>
      </c>
      <c r="H502" s="19">
        <f>IFERROR(VLOOKUP(B502,[4]Feuil6!$A$23:$B$73,2,FALSE),0)</f>
        <v>0</v>
      </c>
      <c r="I502" s="19">
        <f>IFERROR(VLOOKUP(A502,[5]Feuil1!$A$1:$F$9,5,FALSE),0)</f>
        <v>0</v>
      </c>
      <c r="J502" s="19">
        <f>IFERROR(VLOOKUP(A502,'[6]CRB-ES'!$A$1:$V$382,19,FALSE),0)</f>
        <v>0</v>
      </c>
      <c r="K502" s="19">
        <f>IFERROR(VLOOKUP($A502,[7]Feuil4!$A$23:$L$137,10,FALSE),0)</f>
        <v>0</v>
      </c>
      <c r="L502" s="19">
        <f>IFERROR(VLOOKUP($A502,[7]Feuil4!$A$23:$L$137,9,FALSE),0)</f>
        <v>0</v>
      </c>
      <c r="M502" s="19">
        <f>IFERROR(VLOOKUP($A502,[7]Feuil4!$A$23:$L$137,4,FALSE),0)</f>
        <v>0</v>
      </c>
      <c r="N502" s="19">
        <f>IFERROR(VLOOKUP($A502,[7]Feuil4!$A$23:$L$81,3,FALSE),0)</f>
        <v>0</v>
      </c>
      <c r="O502" s="19">
        <f>IFERROR(VLOOKUP($A502,[7]Feuil4!$A$23:$L$137,2,FALSE),0)</f>
        <v>0</v>
      </c>
      <c r="P502" s="19">
        <f>IFERROR(VLOOKUP($A502,[7]Feuil4!$A$23:$L$81,7,FALSE),0)</f>
        <v>0</v>
      </c>
      <c r="Q502" s="19">
        <f>IFERROR(VLOOKUP($A502,[7]Feuil4!$A$23:$L$137,8,FALSE),0)</f>
        <v>0</v>
      </c>
      <c r="R502" s="19">
        <f>IFERROR(VLOOKUP($A502,[7]Feuil4!$A$23:$L$137,6,FALSE),0)</f>
        <v>0</v>
      </c>
      <c r="S502" s="19">
        <f>IFERROR(VLOOKUP($A502,[7]Feuil4!$A$23:$L$137,5,FALSE),0)</f>
        <v>0</v>
      </c>
      <c r="T502" s="19">
        <v>0</v>
      </c>
      <c r="U502" s="19">
        <f>IFERROR(VLOOKUP(B502,'[8]C1-2017'!$B$1:$Q$475,14,FALSE),0)</f>
        <v>0</v>
      </c>
      <c r="V502" s="19">
        <f>IFERROR(VLOOKUP(A502,'[9]TOTAL M10 par région'!$A$1:$J$375,8,FALSE),0)</f>
        <v>48645.540000000037</v>
      </c>
      <c r="W502" s="19">
        <f>IFERROR(VLOOKUP(A502,'[10]TOTAL M11M12 par région'!$A$1:$J$479,10,FALSE),0)</f>
        <v>124679.55583363926</v>
      </c>
      <c r="X502" s="19">
        <f>IFERROR(VLOOKUP(B502,[11]Feuil1!$A$1:$G$24,7,FALSE),0)</f>
        <v>0</v>
      </c>
      <c r="Y502" s="19"/>
      <c r="Z502" s="19">
        <f>IFERROR(VLOOKUP(A502,'[12]avec LE'!$A$1:$F$22,6,FALSE),0)</f>
        <v>0</v>
      </c>
      <c r="AA502" s="19">
        <f>IFERROR(VLOOKUP(B502,[13]total!$E$20:$F$40,2,FALSE),0)</f>
        <v>0</v>
      </c>
      <c r="AB502" s="19"/>
      <c r="AC502" s="24">
        <f t="shared" si="7"/>
        <v>173325.09583363929</v>
      </c>
    </row>
    <row r="503" spans="1:29" hidden="1" x14ac:dyDescent="0.25">
      <c r="A503" s="27" t="s">
        <v>453</v>
      </c>
      <c r="B503" s="2" t="s">
        <v>373</v>
      </c>
      <c r="C503" s="2" t="s">
        <v>85</v>
      </c>
      <c r="D503" s="2" t="s">
        <v>1085</v>
      </c>
      <c r="E503" s="19">
        <f>IFERROR(VLOOKUP(A503,[1]Montants!$A$1:$W$248,21,FALSE),0)</f>
        <v>0</v>
      </c>
      <c r="F503" s="19">
        <f>IFERROR(VLOOKUP(A503,[2]Feuil1!$A$1:$I$47,8,FALSE),0)</f>
        <v>0</v>
      </c>
      <c r="G503" s="19">
        <f>IFERROR(VLOOKUP(A503,[3]Feuil1!$A$1:$G$47,6,FALSE),0)</f>
        <v>0</v>
      </c>
      <c r="H503" s="19">
        <f>IFERROR(VLOOKUP(B503,[4]Feuil6!$A$23:$B$73,2,FALSE),0)</f>
        <v>0</v>
      </c>
      <c r="I503" s="19">
        <f>IFERROR(VLOOKUP(A503,[5]Feuil1!$A$1:$F$9,5,FALSE),0)</f>
        <v>0</v>
      </c>
      <c r="J503" s="19">
        <f>IFERROR(VLOOKUP(A503,'[6]CRB-ES'!$A$1:$V$382,19,FALSE),0)</f>
        <v>0</v>
      </c>
      <c r="K503" s="19">
        <f>IFERROR(VLOOKUP($A503,[7]Feuil4!$A$23:$L$137,10,FALSE),0)</f>
        <v>0</v>
      </c>
      <c r="L503" s="19">
        <f>IFERROR(VLOOKUP($A503,[7]Feuil4!$A$23:$L$137,9,FALSE),0)</f>
        <v>0</v>
      </c>
      <c r="M503" s="19">
        <f>IFERROR(VLOOKUP($A503,[7]Feuil4!$A$23:$L$137,4,FALSE),0)</f>
        <v>0</v>
      </c>
      <c r="N503" s="19">
        <f>IFERROR(VLOOKUP($A503,[7]Feuil4!$A$23:$L$81,3,FALSE),0)</f>
        <v>0</v>
      </c>
      <c r="O503" s="19">
        <f>IFERROR(VLOOKUP($A503,[7]Feuil4!$A$23:$L$137,2,FALSE),0)</f>
        <v>0</v>
      </c>
      <c r="P503" s="19">
        <f>IFERROR(VLOOKUP($A503,[7]Feuil4!$A$23:$L$81,7,FALSE),0)</f>
        <v>0</v>
      </c>
      <c r="Q503" s="19">
        <f>IFERROR(VLOOKUP($A503,[7]Feuil4!$A$23:$L$137,8,FALSE),0)</f>
        <v>0</v>
      </c>
      <c r="R503" s="19">
        <f>IFERROR(VLOOKUP($A503,[7]Feuil4!$A$23:$L$137,6,FALSE),0)</f>
        <v>0</v>
      </c>
      <c r="S503" s="19">
        <f>IFERROR(VLOOKUP($A503,[7]Feuil4!$A$23:$L$137,5,FALSE),0)</f>
        <v>0</v>
      </c>
      <c r="T503" s="19">
        <v>0</v>
      </c>
      <c r="U503" s="19">
        <f>IFERROR(VLOOKUP(B503,'[8]C1-2017'!$B$1:$Q$475,14,FALSE),0)</f>
        <v>0</v>
      </c>
      <c r="V503" s="19">
        <f>IFERROR(VLOOKUP(A503,'[9]TOTAL M10 par région'!$A$1:$J$375,8,FALSE),0)</f>
        <v>2960.8999999999942</v>
      </c>
      <c r="W503" s="19">
        <f>IFERROR(VLOOKUP(A503,'[10]TOTAL M11M12 par région'!$A$1:$J$479,10,FALSE),0)</f>
        <v>19333.649973120857</v>
      </c>
      <c r="X503" s="19">
        <f>IFERROR(VLOOKUP(B503,[11]Feuil1!$A$1:$G$24,7,FALSE),0)</f>
        <v>0</v>
      </c>
      <c r="Y503" s="19"/>
      <c r="Z503" s="19">
        <f>IFERROR(VLOOKUP(A503,'[12]avec LE'!$A$1:$F$22,6,FALSE),0)</f>
        <v>0</v>
      </c>
      <c r="AA503" s="19">
        <f>IFERROR(VLOOKUP(B503,[13]total!$E$20:$F$40,2,FALSE),0)</f>
        <v>0</v>
      </c>
      <c r="AB503" s="19"/>
      <c r="AC503" s="24">
        <f t="shared" si="7"/>
        <v>22294.549973120851</v>
      </c>
    </row>
    <row r="504" spans="1:29" hidden="1" x14ac:dyDescent="0.25">
      <c r="A504" s="27" t="s">
        <v>896</v>
      </c>
      <c r="B504" s="2" t="s">
        <v>1066</v>
      </c>
      <c r="C504" s="2" t="s">
        <v>31</v>
      </c>
      <c r="D504" s="2" t="s">
        <v>1085</v>
      </c>
      <c r="E504" s="19">
        <f>IFERROR(VLOOKUP(A504,[1]Montants!$A$1:$W$248,21,FALSE),0)</f>
        <v>0</v>
      </c>
      <c r="F504" s="19">
        <f>IFERROR(VLOOKUP(A504,[2]Feuil1!$A$1:$I$47,8,FALSE),0)</f>
        <v>0</v>
      </c>
      <c r="G504" s="19">
        <f>IFERROR(VLOOKUP(A504,[3]Feuil1!$A$1:$G$47,6,FALSE),0)</f>
        <v>0</v>
      </c>
      <c r="H504" s="19">
        <f>IFERROR(VLOOKUP(B504,[4]Feuil6!$A$23:$B$73,2,FALSE),0)</f>
        <v>0</v>
      </c>
      <c r="I504" s="19">
        <f>IFERROR(VLOOKUP(A504,[5]Feuil1!$A$1:$F$9,5,FALSE),0)</f>
        <v>0</v>
      </c>
      <c r="J504" s="19">
        <f>IFERROR(VLOOKUP(A504,'[6]CRB-ES'!$A$1:$V$382,19,FALSE),0)</f>
        <v>0</v>
      </c>
      <c r="K504" s="19">
        <f>IFERROR(VLOOKUP($A504,[7]Feuil4!$A$23:$L$137,10,FALSE),0)</f>
        <v>0</v>
      </c>
      <c r="L504" s="19">
        <f>IFERROR(VLOOKUP($A504,[7]Feuil4!$A$23:$L$137,9,FALSE),0)</f>
        <v>0</v>
      </c>
      <c r="M504" s="19">
        <f>IFERROR(VLOOKUP($A504,[7]Feuil4!$A$23:$L$137,4,FALSE),0)</f>
        <v>0</v>
      </c>
      <c r="N504" s="19">
        <f>IFERROR(VLOOKUP($A504,[7]Feuil4!$A$23:$L$81,3,FALSE),0)</f>
        <v>0</v>
      </c>
      <c r="O504" s="19">
        <f>IFERROR(VLOOKUP($A504,[7]Feuil4!$A$23:$L$137,2,FALSE),0)</f>
        <v>0</v>
      </c>
      <c r="P504" s="19">
        <f>IFERROR(VLOOKUP($A504,[7]Feuil4!$A$23:$L$81,7,FALSE),0)</f>
        <v>0</v>
      </c>
      <c r="Q504" s="19">
        <f>IFERROR(VLOOKUP($A504,[7]Feuil4!$A$23:$L$137,8,FALSE),0)</f>
        <v>0</v>
      </c>
      <c r="R504" s="19">
        <f>IFERROR(VLOOKUP($A504,[7]Feuil4!$A$23:$L$137,6,FALSE),0)</f>
        <v>0</v>
      </c>
      <c r="S504" s="19">
        <f>IFERROR(VLOOKUP($A504,[7]Feuil4!$A$23:$L$137,5,FALSE),0)</f>
        <v>0</v>
      </c>
      <c r="T504" s="19">
        <v>0</v>
      </c>
      <c r="U504" s="19">
        <f>IFERROR(VLOOKUP(B504,'[8]C1-2017'!$B$1:$Q$475,14,FALSE),0)</f>
        <v>0</v>
      </c>
      <c r="V504" s="19">
        <f>IFERROR(VLOOKUP(A504,'[9]TOTAL M10 par région'!$A$1:$J$375,8,FALSE),0)</f>
        <v>10475.459999999992</v>
      </c>
      <c r="W504" s="19">
        <f>IFERROR(VLOOKUP(A504,'[10]TOTAL M11M12 par région'!$A$1:$J$479,10,FALSE),0)</f>
        <v>23522.08373470169</v>
      </c>
      <c r="X504" s="19">
        <f>IFERROR(VLOOKUP(B504,[11]Feuil1!$A$1:$G$24,7,FALSE),0)</f>
        <v>0</v>
      </c>
      <c r="Y504" s="19"/>
      <c r="Z504" s="19">
        <f>IFERROR(VLOOKUP(A504,'[12]avec LE'!$A$1:$F$22,6,FALSE),0)</f>
        <v>0</v>
      </c>
      <c r="AA504" s="19">
        <f>IFERROR(VLOOKUP(B504,[13]total!$E$20:$F$40,2,FALSE),0)</f>
        <v>0</v>
      </c>
      <c r="AB504" s="19"/>
      <c r="AC504" s="24">
        <f t="shared" si="7"/>
        <v>33997.543734701685</v>
      </c>
    </row>
    <row r="505" spans="1:29" hidden="1" x14ac:dyDescent="0.25">
      <c r="A505" s="2" t="s">
        <v>456</v>
      </c>
      <c r="B505" s="2" t="s">
        <v>457</v>
      </c>
      <c r="C505" s="2" t="s">
        <v>85</v>
      </c>
      <c r="D505" s="2" t="s">
        <v>1085</v>
      </c>
      <c r="E505" s="19">
        <f>IFERROR(VLOOKUP(A505,[1]Montants!$A$1:$W$248,21,FALSE),0)</f>
        <v>0</v>
      </c>
      <c r="F505" s="19">
        <f>IFERROR(VLOOKUP(A505,[2]Feuil1!$A$1:$I$47,8,FALSE),0)</f>
        <v>0</v>
      </c>
      <c r="G505" s="19">
        <f>IFERROR(VLOOKUP(A505,[3]Feuil1!$A$1:$G$47,6,FALSE),0)</f>
        <v>0</v>
      </c>
      <c r="H505" s="19">
        <f>IFERROR(VLOOKUP(B505,[4]Feuil6!$A$23:$B$73,2,FALSE),0)</f>
        <v>0</v>
      </c>
      <c r="I505" s="19">
        <f>IFERROR(VLOOKUP(A505,[5]Feuil1!$A$1:$F$9,5,FALSE),0)</f>
        <v>0</v>
      </c>
      <c r="J505" s="19">
        <f>IFERROR(VLOOKUP(A505,'[6]CRB-ES'!$A$1:$V$382,19,FALSE),0)</f>
        <v>0</v>
      </c>
      <c r="K505" s="19">
        <f>IFERROR(VLOOKUP($A505,[7]Feuil4!$A$23:$L$137,10,FALSE),0)</f>
        <v>0</v>
      </c>
      <c r="L505" s="19">
        <f>IFERROR(VLOOKUP($A505,[7]Feuil4!$A$23:$L$137,9,FALSE),0)</f>
        <v>0</v>
      </c>
      <c r="M505" s="19">
        <f>IFERROR(VLOOKUP($A505,[7]Feuil4!$A$23:$L$137,4,FALSE),0)</f>
        <v>0</v>
      </c>
      <c r="N505" s="19">
        <f>IFERROR(VLOOKUP($A505,[7]Feuil4!$A$23:$L$81,3,FALSE),0)</f>
        <v>0</v>
      </c>
      <c r="O505" s="19">
        <f>IFERROR(VLOOKUP($A505,[7]Feuil4!$A$23:$L$137,2,FALSE),0)</f>
        <v>0</v>
      </c>
      <c r="P505" s="19">
        <f>IFERROR(VLOOKUP($A505,[7]Feuil4!$A$23:$L$81,7,FALSE),0)</f>
        <v>0</v>
      </c>
      <c r="Q505" s="19">
        <f>IFERROR(VLOOKUP($A505,[7]Feuil4!$A$23:$L$137,8,FALSE),0)</f>
        <v>0</v>
      </c>
      <c r="R505" s="19">
        <f>IFERROR(VLOOKUP($A505,[7]Feuil4!$A$23:$L$137,6,FALSE),0)</f>
        <v>0</v>
      </c>
      <c r="S505" s="19">
        <f>IFERROR(VLOOKUP($A505,[7]Feuil4!$A$23:$L$137,5,FALSE),0)</f>
        <v>0</v>
      </c>
      <c r="T505" s="19">
        <v>0</v>
      </c>
      <c r="U505" s="19">
        <f>IFERROR(VLOOKUP(B505,'[8]C1-2017'!$B$1:$Q$475,14,FALSE),0)</f>
        <v>0</v>
      </c>
      <c r="V505" s="19">
        <f>IFERROR(VLOOKUP(A505,'[9]TOTAL M10 par région'!$A$1:$J$375,8,FALSE),0)</f>
        <v>87150.794000000227</v>
      </c>
      <c r="W505" s="19">
        <f>IFERROR(VLOOKUP(A505,'[10]TOTAL M11M12 par région'!$A$1:$J$479,10,FALSE),0)</f>
        <v>149832.89383914042</v>
      </c>
      <c r="X505" s="19">
        <f>IFERROR(VLOOKUP(B505,[11]Feuil1!$A$1:$G$24,7,FALSE),0)</f>
        <v>0</v>
      </c>
      <c r="Y505" s="19"/>
      <c r="Z505" s="19">
        <f>IFERROR(VLOOKUP(A505,'[12]avec LE'!$A$1:$F$22,6,FALSE),0)</f>
        <v>0</v>
      </c>
      <c r="AA505" s="19">
        <f>IFERROR(VLOOKUP(B505,[13]total!$E$20:$F$40,2,FALSE),0)</f>
        <v>0</v>
      </c>
      <c r="AB505" s="19"/>
      <c r="AC505" s="24">
        <f t="shared" si="7"/>
        <v>236983.68783914065</v>
      </c>
    </row>
    <row r="506" spans="1:29" hidden="1" x14ac:dyDescent="0.25">
      <c r="A506" s="27" t="s">
        <v>469</v>
      </c>
      <c r="B506" s="2" t="s">
        <v>470</v>
      </c>
      <c r="C506" s="2" t="s">
        <v>25</v>
      </c>
      <c r="D506" s="2" t="s">
        <v>1085</v>
      </c>
      <c r="E506" s="19">
        <f>IFERROR(VLOOKUP(A506,[1]Montants!$A$1:$W$248,21,FALSE),0)</f>
        <v>50953487.794839151</v>
      </c>
      <c r="F506" s="19">
        <f>IFERROR(VLOOKUP(A506,[2]Feuil1!$A$1:$I$47,8,FALSE),0)</f>
        <v>1600632.6833877258</v>
      </c>
      <c r="G506" s="19">
        <f>IFERROR(VLOOKUP(A506,[3]Feuil1!$A$1:$G$47,6,FALSE),0)</f>
        <v>375158.17084693146</v>
      </c>
      <c r="H506" s="19">
        <f>IFERROR(VLOOKUP(B506,[4]Feuil6!$A$23:$B$73,2,FALSE),0)</f>
        <v>725000</v>
      </c>
      <c r="I506" s="19">
        <f>IFERROR(VLOOKUP(A506,[5]Feuil1!$A$1:$F$9,5,FALSE),0)</f>
        <v>0</v>
      </c>
      <c r="J506" s="19">
        <f>IFERROR(VLOOKUP(A506,'[6]CRB-ES'!$A$1:$V$382,19,FALSE),0)</f>
        <v>757204.20947905967</v>
      </c>
      <c r="K506" s="19">
        <f>IFERROR(VLOOKUP($A506,[7]Feuil4!$A$23:$L$137,10,FALSE),0)</f>
        <v>0</v>
      </c>
      <c r="L506" s="19">
        <f>IFERROR(VLOOKUP($A506,[7]Feuil4!$A$23:$L$137,9,FALSE),0)</f>
        <v>0</v>
      </c>
      <c r="M506" s="19">
        <f>IFERROR(VLOOKUP($A506,[7]Feuil4!$A$23:$L$137,4,FALSE),0)</f>
        <v>0</v>
      </c>
      <c r="N506" s="19">
        <f>IFERROR(VLOOKUP($A506,[7]Feuil4!$A$23:$L$81,3,FALSE),0)</f>
        <v>304782</v>
      </c>
      <c r="O506" s="19">
        <f>IFERROR(VLOOKUP($A506,[7]Feuil4!$A$23:$L$137,2,FALSE),0)</f>
        <v>254842</v>
      </c>
      <c r="P506" s="19">
        <f>IFERROR(VLOOKUP($A506,[7]Feuil4!$A$23:$L$81,7,FALSE),0)</f>
        <v>0</v>
      </c>
      <c r="Q506" s="19">
        <f>IFERROR(VLOOKUP($A506,[7]Feuil4!$A$23:$L$137,8,FALSE),0)</f>
        <v>0</v>
      </c>
      <c r="R506" s="19">
        <f>IFERROR(VLOOKUP($A506,[7]Feuil4!$A$23:$L$137,6,FALSE),0)</f>
        <v>0</v>
      </c>
      <c r="S506" s="19">
        <f>IFERROR(VLOOKUP($A506,[7]Feuil4!$A$23:$L$137,5,FALSE),0)</f>
        <v>0</v>
      </c>
      <c r="T506" s="19">
        <v>0</v>
      </c>
      <c r="U506" s="19">
        <f>IFERROR(VLOOKUP(B506,'[8]C1-2017'!$B$1:$Q$475,14,FALSE),0)</f>
        <v>7290727.1607722044</v>
      </c>
      <c r="V506" s="19">
        <f>IFERROR(VLOOKUP(A506,'[9]TOTAL M10 par région'!$A$1:$J$375,8,FALSE),0)</f>
        <v>794330.18399999849</v>
      </c>
      <c r="W506" s="19">
        <f>IFERROR(VLOOKUP(A506,'[10]TOTAL M11M12 par région'!$A$1:$J$479,10,FALSE),0)</f>
        <v>1447109.8233427713</v>
      </c>
      <c r="X506" s="19">
        <f>IFERROR(VLOOKUP(B506,[11]Feuil1!$A$1:$G$24,7,FALSE),0)</f>
        <v>0</v>
      </c>
      <c r="Y506" s="19"/>
      <c r="Z506" s="19">
        <f>IFERROR(VLOOKUP(A506,'[12]avec LE'!$A$1:$F$22,6,FALSE),0)</f>
        <v>273162.73037351388</v>
      </c>
      <c r="AA506" s="19">
        <f>IFERROR(VLOOKUP(B506,[13]total!$E$20:$F$40,2,FALSE),0)</f>
        <v>5000</v>
      </c>
      <c r="AB506" s="19"/>
      <c r="AC506" s="24">
        <f t="shared" si="7"/>
        <v>64781436.757041357</v>
      </c>
    </row>
    <row r="507" spans="1:29" hidden="1" x14ac:dyDescent="0.25">
      <c r="A507" s="2" t="s">
        <v>458</v>
      </c>
      <c r="B507" s="2" t="s">
        <v>459</v>
      </c>
      <c r="C507" s="2" t="s">
        <v>85</v>
      </c>
      <c r="D507" s="2" t="s">
        <v>1085</v>
      </c>
      <c r="E507" s="19">
        <f>IFERROR(VLOOKUP(A507,[1]Montants!$A$1:$W$248,21,FALSE),0)</f>
        <v>0</v>
      </c>
      <c r="F507" s="19">
        <f>IFERROR(VLOOKUP(A507,[2]Feuil1!$A$1:$I$47,8,FALSE),0)</f>
        <v>0</v>
      </c>
      <c r="G507" s="19">
        <f>IFERROR(VLOOKUP(A507,[3]Feuil1!$A$1:$G$47,6,FALSE),0)</f>
        <v>0</v>
      </c>
      <c r="H507" s="19">
        <f>IFERROR(VLOOKUP(B507,[4]Feuil6!$A$23:$B$73,2,FALSE),0)</f>
        <v>0</v>
      </c>
      <c r="I507" s="19">
        <f>IFERROR(VLOOKUP(A507,[5]Feuil1!$A$1:$F$9,5,FALSE),0)</f>
        <v>0</v>
      </c>
      <c r="J507" s="19">
        <f>IFERROR(VLOOKUP(A507,'[6]CRB-ES'!$A$1:$V$382,19,FALSE),0)</f>
        <v>0</v>
      </c>
      <c r="K507" s="19">
        <f>IFERROR(VLOOKUP($A507,[7]Feuil4!$A$23:$L$137,10,FALSE),0)</f>
        <v>0</v>
      </c>
      <c r="L507" s="19">
        <f>IFERROR(VLOOKUP($A507,[7]Feuil4!$A$23:$L$137,9,FALSE),0)</f>
        <v>0</v>
      </c>
      <c r="M507" s="19">
        <f>IFERROR(VLOOKUP($A507,[7]Feuil4!$A$23:$L$137,4,FALSE),0)</f>
        <v>0</v>
      </c>
      <c r="N507" s="19">
        <f>IFERROR(VLOOKUP($A507,[7]Feuil4!$A$23:$L$81,3,FALSE),0)</f>
        <v>0</v>
      </c>
      <c r="O507" s="19">
        <f>IFERROR(VLOOKUP($A507,[7]Feuil4!$A$23:$L$137,2,FALSE),0)</f>
        <v>0</v>
      </c>
      <c r="P507" s="19">
        <f>IFERROR(VLOOKUP($A507,[7]Feuil4!$A$23:$L$81,7,FALSE),0)</f>
        <v>0</v>
      </c>
      <c r="Q507" s="19">
        <f>IFERROR(VLOOKUP($A507,[7]Feuil4!$A$23:$L$137,8,FALSE),0)</f>
        <v>0</v>
      </c>
      <c r="R507" s="19">
        <f>IFERROR(VLOOKUP($A507,[7]Feuil4!$A$23:$L$137,6,FALSE),0)</f>
        <v>0</v>
      </c>
      <c r="S507" s="19">
        <f>IFERROR(VLOOKUP($A507,[7]Feuil4!$A$23:$L$137,5,FALSE),0)</f>
        <v>0</v>
      </c>
      <c r="T507" s="19">
        <v>0</v>
      </c>
      <c r="U507" s="19">
        <f>IFERROR(VLOOKUP(B507,'[8]C1-2017'!$B$1:$Q$475,14,FALSE),0)</f>
        <v>0</v>
      </c>
      <c r="V507" s="19">
        <f>IFERROR(VLOOKUP(A507,'[9]TOTAL M10 par région'!$A$1:$J$375,8,FALSE),0)</f>
        <v>72459</v>
      </c>
      <c r="W507" s="19">
        <f>IFERROR(VLOOKUP(A507,'[10]TOTAL M11M12 par région'!$A$1:$J$479,10,FALSE),0)</f>
        <v>125408.51814777912</v>
      </c>
      <c r="X507" s="19">
        <f>IFERROR(VLOOKUP(B507,[11]Feuil1!$A$1:$G$24,7,FALSE),0)</f>
        <v>0</v>
      </c>
      <c r="Y507" s="19"/>
      <c r="Z507" s="19">
        <f>IFERROR(VLOOKUP(A507,'[12]avec LE'!$A$1:$F$22,6,FALSE),0)</f>
        <v>0</v>
      </c>
      <c r="AA507" s="19">
        <f>IFERROR(VLOOKUP(B507,[13]total!$E$20:$F$40,2,FALSE),0)</f>
        <v>0</v>
      </c>
      <c r="AB507" s="19"/>
      <c r="AC507" s="24">
        <f t="shared" si="7"/>
        <v>197867.5181477791</v>
      </c>
    </row>
    <row r="508" spans="1:29" hidden="1" x14ac:dyDescent="0.25">
      <c r="A508" s="27" t="s">
        <v>473</v>
      </c>
      <c r="B508" s="2" t="s">
        <v>474</v>
      </c>
      <c r="C508" s="2" t="s">
        <v>57</v>
      </c>
      <c r="D508" s="2" t="s">
        <v>1085</v>
      </c>
      <c r="E508" s="19">
        <f>IFERROR(VLOOKUP(A508,[1]Montants!$A$1:$W$248,21,FALSE),0)</f>
        <v>5103496.1126306979</v>
      </c>
      <c r="F508" s="19">
        <f>IFERROR(VLOOKUP(A508,[2]Feuil1!$A$1:$I$47,8,FALSE),0)</f>
        <v>325296.91353020858</v>
      </c>
      <c r="G508" s="19">
        <f>IFERROR(VLOOKUP(A508,[3]Feuil1!$A$1:$G$47,6,FALSE),0)</f>
        <v>81324.228382552144</v>
      </c>
      <c r="H508" s="19">
        <f>IFERROR(VLOOKUP(B508,[4]Feuil6!$A$23:$B$73,2,FALSE),0)</f>
        <v>0</v>
      </c>
      <c r="I508" s="19">
        <f>IFERROR(VLOOKUP(A508,[5]Feuil1!$A$1:$F$9,5,FALSE),0)</f>
        <v>0</v>
      </c>
      <c r="J508" s="19">
        <f>IFERROR(VLOOKUP(A508,'[6]CRB-ES'!$A$1:$V$382,19,FALSE),0)</f>
        <v>0</v>
      </c>
      <c r="K508" s="19">
        <f>IFERROR(VLOOKUP($A508,[7]Feuil4!$A$23:$L$137,10,FALSE),0)</f>
        <v>0</v>
      </c>
      <c r="L508" s="19">
        <f>IFERROR(VLOOKUP($A508,[7]Feuil4!$A$23:$L$137,9,FALSE),0)</f>
        <v>0</v>
      </c>
      <c r="M508" s="19">
        <f>IFERROR(VLOOKUP($A508,[7]Feuil4!$A$23:$L$137,4,FALSE),0)</f>
        <v>0</v>
      </c>
      <c r="N508" s="19">
        <f>IFERROR(VLOOKUP($A508,[7]Feuil4!$A$23:$L$81,3,FALSE),0)</f>
        <v>0</v>
      </c>
      <c r="O508" s="19">
        <f>IFERROR(VLOOKUP($A508,[7]Feuil4!$A$23:$L$137,2,FALSE),0)</f>
        <v>40979</v>
      </c>
      <c r="P508" s="19">
        <f>IFERROR(VLOOKUP($A508,[7]Feuil4!$A$23:$L$81,7,FALSE),0)</f>
        <v>0</v>
      </c>
      <c r="Q508" s="19">
        <f>IFERROR(VLOOKUP($A508,[7]Feuil4!$A$23:$L$137,8,FALSE),0)</f>
        <v>0</v>
      </c>
      <c r="R508" s="19">
        <f>IFERROR(VLOOKUP($A508,[7]Feuil4!$A$23:$L$137,6,FALSE),0)</f>
        <v>0</v>
      </c>
      <c r="S508" s="19">
        <f>IFERROR(VLOOKUP($A508,[7]Feuil4!$A$23:$L$137,5,FALSE),0)</f>
        <v>66952</v>
      </c>
      <c r="T508" s="19">
        <v>0</v>
      </c>
      <c r="U508" s="19">
        <f>IFERROR(VLOOKUP(B508,'[8]C1-2017'!$B$1:$Q$475,14,FALSE),0)</f>
        <v>1287408.6320748157</v>
      </c>
      <c r="V508" s="19">
        <f>IFERROR(VLOOKUP(A508,'[9]TOTAL M10 par région'!$A$1:$J$375,8,FALSE),0)</f>
        <v>160625.81000000006</v>
      </c>
      <c r="W508" s="19">
        <f>IFERROR(VLOOKUP(A508,'[10]TOTAL M11M12 par région'!$A$1:$J$479,10,FALSE),0)</f>
        <v>282810.41041881446</v>
      </c>
      <c r="X508" s="19">
        <f>IFERROR(VLOOKUP(B508,[11]Feuil1!$A$1:$G$24,7,FALSE),0)</f>
        <v>0</v>
      </c>
      <c r="Y508" s="19"/>
      <c r="Z508" s="19">
        <f>IFERROR(VLOOKUP(A508,'[12]avec LE'!$A$1:$F$22,6,FALSE),0)</f>
        <v>0</v>
      </c>
      <c r="AA508" s="19">
        <f>IFERROR(VLOOKUP(B508,[13]total!$E$20:$F$40,2,FALSE),0)</f>
        <v>0</v>
      </c>
      <c r="AB508" s="19"/>
      <c r="AC508" s="24">
        <f t="shared" si="7"/>
        <v>7348893.1070370879</v>
      </c>
    </row>
    <row r="509" spans="1:29" hidden="1" x14ac:dyDescent="0.25">
      <c r="A509" s="27" t="s">
        <v>897</v>
      </c>
      <c r="B509" s="2" t="s">
        <v>898</v>
      </c>
      <c r="C509" s="2" t="s">
        <v>31</v>
      </c>
      <c r="D509" s="2" t="s">
        <v>1085</v>
      </c>
      <c r="E509" s="19">
        <f>IFERROR(VLOOKUP(A509,[1]Montants!$A$1:$W$248,21,FALSE),0)</f>
        <v>0</v>
      </c>
      <c r="F509" s="19">
        <f>IFERROR(VLOOKUP(A509,[2]Feuil1!$A$1:$I$47,8,FALSE),0)</f>
        <v>0</v>
      </c>
      <c r="G509" s="19">
        <f>IFERROR(VLOOKUP(A509,[3]Feuil1!$A$1:$G$47,6,FALSE),0)</f>
        <v>0</v>
      </c>
      <c r="H509" s="19">
        <f>IFERROR(VLOOKUP(B509,[4]Feuil6!$A$23:$B$73,2,FALSE),0)</f>
        <v>0</v>
      </c>
      <c r="I509" s="19">
        <f>IFERROR(VLOOKUP(A509,[5]Feuil1!$A$1:$F$9,5,FALSE),0)</f>
        <v>0</v>
      </c>
      <c r="J509" s="19">
        <f>IFERROR(VLOOKUP(A509,'[6]CRB-ES'!$A$1:$V$382,19,FALSE),0)</f>
        <v>0</v>
      </c>
      <c r="K509" s="19">
        <f>IFERROR(VLOOKUP($A509,[7]Feuil4!$A$23:$L$137,10,FALSE),0)</f>
        <v>0</v>
      </c>
      <c r="L509" s="19">
        <f>IFERROR(VLOOKUP($A509,[7]Feuil4!$A$23:$L$137,9,FALSE),0)</f>
        <v>0</v>
      </c>
      <c r="M509" s="19">
        <f>IFERROR(VLOOKUP($A509,[7]Feuil4!$A$23:$L$137,4,FALSE),0)</f>
        <v>0</v>
      </c>
      <c r="N509" s="19">
        <f>IFERROR(VLOOKUP($A509,[7]Feuil4!$A$23:$L$81,3,FALSE),0)</f>
        <v>0</v>
      </c>
      <c r="O509" s="19">
        <f>IFERROR(VLOOKUP($A509,[7]Feuil4!$A$23:$L$137,2,FALSE),0)</f>
        <v>0</v>
      </c>
      <c r="P509" s="19">
        <f>IFERROR(VLOOKUP($A509,[7]Feuil4!$A$23:$L$81,7,FALSE),0)</f>
        <v>0</v>
      </c>
      <c r="Q509" s="19">
        <f>IFERROR(VLOOKUP($A509,[7]Feuil4!$A$23:$L$137,8,FALSE),0)</f>
        <v>0</v>
      </c>
      <c r="R509" s="19">
        <f>IFERROR(VLOOKUP($A509,[7]Feuil4!$A$23:$L$137,6,FALSE),0)</f>
        <v>0</v>
      </c>
      <c r="S509" s="19">
        <f>IFERROR(VLOOKUP($A509,[7]Feuil4!$A$23:$L$137,5,FALSE),0)</f>
        <v>0</v>
      </c>
      <c r="T509" s="19">
        <v>0</v>
      </c>
      <c r="U509" s="19">
        <f>IFERROR(VLOOKUP(B509,'[8]C1-2017'!$B$1:$Q$475,14,FALSE),0)</f>
        <v>0</v>
      </c>
      <c r="V509" s="19">
        <f>IFERROR(VLOOKUP(A509,'[9]TOTAL M10 par région'!$A$1:$J$375,8,FALSE),0)</f>
        <v>2900</v>
      </c>
      <c r="W509" s="19">
        <f>IFERROR(VLOOKUP(A509,'[10]TOTAL M11M12 par région'!$A$1:$J$479,10,FALSE),0)</f>
        <v>43701.727811342163</v>
      </c>
      <c r="X509" s="19">
        <f>IFERROR(VLOOKUP(B509,[11]Feuil1!$A$1:$G$24,7,FALSE),0)</f>
        <v>0</v>
      </c>
      <c r="Y509" s="19"/>
      <c r="Z509" s="19">
        <f>IFERROR(VLOOKUP(A509,'[12]avec LE'!$A$1:$F$22,6,FALSE),0)</f>
        <v>0</v>
      </c>
      <c r="AA509" s="19">
        <f>IFERROR(VLOOKUP(B509,[13]total!$E$20:$F$40,2,FALSE),0)</f>
        <v>0</v>
      </c>
      <c r="AB509" s="19"/>
      <c r="AC509" s="24">
        <f t="shared" si="7"/>
        <v>46601.727811342163</v>
      </c>
    </row>
    <row r="510" spans="1:29" hidden="1" x14ac:dyDescent="0.25">
      <c r="A510" s="27" t="s">
        <v>883</v>
      </c>
      <c r="B510" s="2" t="s">
        <v>1007</v>
      </c>
      <c r="C510" s="2" t="s">
        <v>28</v>
      </c>
      <c r="D510" s="2" t="s">
        <v>1085</v>
      </c>
      <c r="E510" s="19">
        <f>IFERROR(VLOOKUP(A510,[1]Montants!$A$1:$W$248,21,FALSE),0)</f>
        <v>0</v>
      </c>
      <c r="F510" s="19">
        <f>IFERROR(VLOOKUP(A510,[2]Feuil1!$A$1:$I$47,8,FALSE),0)</f>
        <v>0</v>
      </c>
      <c r="G510" s="19">
        <f>IFERROR(VLOOKUP(A510,[3]Feuil1!$A$1:$G$47,6,FALSE),0)</f>
        <v>0</v>
      </c>
      <c r="H510" s="19">
        <f>IFERROR(VLOOKUP(B510,[4]Feuil6!$A$23:$B$73,2,FALSE),0)</f>
        <v>0</v>
      </c>
      <c r="I510" s="19">
        <f>IFERROR(VLOOKUP(A510,[5]Feuil1!$A$1:$F$9,5,FALSE),0)</f>
        <v>0</v>
      </c>
      <c r="J510" s="19">
        <f>IFERROR(VLOOKUP(A510,'[6]CRB-ES'!$A$1:$V$382,19,FALSE),0)</f>
        <v>0</v>
      </c>
      <c r="K510" s="19">
        <f>IFERROR(VLOOKUP($A510,[7]Feuil4!$A$23:$L$137,10,FALSE),0)</f>
        <v>0</v>
      </c>
      <c r="L510" s="19">
        <f>IFERROR(VLOOKUP($A510,[7]Feuil4!$A$23:$L$137,9,FALSE),0)</f>
        <v>0</v>
      </c>
      <c r="M510" s="19">
        <f>IFERROR(VLOOKUP($A510,[7]Feuil4!$A$23:$L$137,4,FALSE),0)</f>
        <v>0</v>
      </c>
      <c r="N510" s="19">
        <f>IFERROR(VLOOKUP($A510,[7]Feuil4!$A$23:$L$81,3,FALSE),0)</f>
        <v>0</v>
      </c>
      <c r="O510" s="19">
        <f>IFERROR(VLOOKUP($A510,[7]Feuil4!$A$23:$L$137,2,FALSE),0)</f>
        <v>0</v>
      </c>
      <c r="P510" s="19">
        <f>IFERROR(VLOOKUP($A510,[7]Feuil4!$A$23:$L$81,7,FALSE),0)</f>
        <v>0</v>
      </c>
      <c r="Q510" s="19">
        <f>IFERROR(VLOOKUP($A510,[7]Feuil4!$A$23:$L$137,8,FALSE),0)</f>
        <v>0</v>
      </c>
      <c r="R510" s="19">
        <f>IFERROR(VLOOKUP($A510,[7]Feuil4!$A$23:$L$137,6,FALSE),0)</f>
        <v>0</v>
      </c>
      <c r="S510" s="19">
        <f>IFERROR(VLOOKUP($A510,[7]Feuil4!$A$23:$L$137,5,FALSE),0)</f>
        <v>0</v>
      </c>
      <c r="T510" s="19">
        <v>0</v>
      </c>
      <c r="U510" s="19">
        <f>IFERROR(VLOOKUP(B510,'[8]C1-2017'!$B$1:$Q$475,14,FALSE),0)</f>
        <v>0</v>
      </c>
      <c r="V510" s="19">
        <f>IFERROR(VLOOKUP(A510,'[9]TOTAL M10 par région'!$A$1:$J$375,8,FALSE),0)</f>
        <v>0</v>
      </c>
      <c r="W510" s="19">
        <f>IFERROR(VLOOKUP(A510,'[10]TOTAL M11M12 par région'!$A$1:$J$479,10,FALSE),0)</f>
        <v>469.72692253753303</v>
      </c>
      <c r="X510" s="19">
        <f>IFERROR(VLOOKUP(B510,[11]Feuil1!$A$1:$G$24,7,FALSE),0)</f>
        <v>0</v>
      </c>
      <c r="Y510" s="19"/>
      <c r="Z510" s="19">
        <f>IFERROR(VLOOKUP(A510,'[12]avec LE'!$A$1:$F$22,6,FALSE),0)</f>
        <v>0</v>
      </c>
      <c r="AA510" s="19">
        <f>IFERROR(VLOOKUP(B510,[13]total!$E$20:$F$40,2,FALSE),0)</f>
        <v>0</v>
      </c>
      <c r="AB510" s="19"/>
      <c r="AC510" s="24">
        <f t="shared" si="7"/>
        <v>469.72692253753303</v>
      </c>
    </row>
    <row r="511" spans="1:29" hidden="1" x14ac:dyDescent="0.25">
      <c r="A511" s="2" t="s">
        <v>471</v>
      </c>
      <c r="B511" s="2" t="s">
        <v>472</v>
      </c>
      <c r="C511" s="2" t="s">
        <v>57</v>
      </c>
      <c r="D511" s="2" t="s">
        <v>1085</v>
      </c>
      <c r="E511" s="19">
        <f>IFERROR(VLOOKUP(A511,[1]Montants!$A$1:$W$248,21,FALSE),0)</f>
        <v>5236987.9092830829</v>
      </c>
      <c r="F511" s="19">
        <f>IFERROR(VLOOKUP(A511,[2]Feuil1!$A$1:$I$47,8,FALSE),0)</f>
        <v>473527.66332885553</v>
      </c>
      <c r="G511" s="19">
        <f>IFERROR(VLOOKUP(A511,[3]Feuil1!$A$1:$G$47,6,FALSE),0)</f>
        <v>118381.91583221388</v>
      </c>
      <c r="H511" s="19">
        <f>IFERROR(VLOOKUP(B511,[4]Feuil6!$A$23:$B$73,2,FALSE),0)</f>
        <v>920000</v>
      </c>
      <c r="I511" s="19">
        <f>IFERROR(VLOOKUP(A511,[5]Feuil1!$A$1:$F$9,5,FALSE),0)</f>
        <v>0</v>
      </c>
      <c r="J511" s="19">
        <f>IFERROR(VLOOKUP(A511,'[6]CRB-ES'!$A$1:$V$382,19,FALSE),0)</f>
        <v>539287.16281594138</v>
      </c>
      <c r="K511" s="19">
        <f>IFERROR(VLOOKUP($A511,[7]Feuil4!$A$23:$L$137,10,FALSE),0)</f>
        <v>0</v>
      </c>
      <c r="L511" s="19">
        <f>IFERROR(VLOOKUP($A511,[7]Feuil4!$A$23:$L$137,9,FALSE),0)</f>
        <v>0</v>
      </c>
      <c r="M511" s="19">
        <f>IFERROR(VLOOKUP($A511,[7]Feuil4!$A$23:$L$137,4,FALSE),0)</f>
        <v>0</v>
      </c>
      <c r="N511" s="19">
        <f>IFERROR(VLOOKUP($A511,[7]Feuil4!$A$23:$L$81,3,FALSE),0)</f>
        <v>50000</v>
      </c>
      <c r="O511" s="19">
        <f>IFERROR(VLOOKUP($A511,[7]Feuil4!$A$23:$L$137,2,FALSE),0)</f>
        <v>72760</v>
      </c>
      <c r="P511" s="19">
        <f>IFERROR(VLOOKUP($A511,[7]Feuil4!$A$23:$L$81,7,FALSE),0)</f>
        <v>0</v>
      </c>
      <c r="Q511" s="19">
        <f>IFERROR(VLOOKUP($A511,[7]Feuil4!$A$23:$L$137,8,FALSE),0)</f>
        <v>0</v>
      </c>
      <c r="R511" s="19">
        <f>IFERROR(VLOOKUP($A511,[7]Feuil4!$A$23:$L$137,6,FALSE),0)</f>
        <v>0</v>
      </c>
      <c r="S511" s="19">
        <f>IFERROR(VLOOKUP($A511,[7]Feuil4!$A$23:$L$137,5,FALSE),0)</f>
        <v>0</v>
      </c>
      <c r="T511" s="19">
        <v>0</v>
      </c>
      <c r="U511" s="19">
        <f>IFERROR(VLOOKUP(B511,'[8]C1-2017'!$B$1:$Q$475,14,FALSE),0)</f>
        <v>1046296.2279036627</v>
      </c>
      <c r="V511" s="19">
        <f>IFERROR(VLOOKUP(A511,'[9]TOTAL M10 par région'!$A$1:$J$375,8,FALSE),0)</f>
        <v>41273.319999999949</v>
      </c>
      <c r="W511" s="19">
        <f>IFERROR(VLOOKUP(A511,'[10]TOTAL M11M12 par région'!$A$1:$J$479,10,FALSE),0)</f>
        <v>154438.27860177946</v>
      </c>
      <c r="X511" s="19">
        <f>IFERROR(VLOOKUP(B511,[11]Feuil1!$A$1:$G$24,7,FALSE),0)</f>
        <v>0</v>
      </c>
      <c r="Y511" s="19"/>
      <c r="Z511" s="19">
        <f>IFERROR(VLOOKUP(A511,'[12]avec LE'!$A$1:$F$22,6,FALSE),0)</f>
        <v>0</v>
      </c>
      <c r="AA511" s="19">
        <f>IFERROR(VLOOKUP(B511,[13]total!$E$20:$F$40,2,FALSE),0)</f>
        <v>1000</v>
      </c>
      <c r="AB511" s="19"/>
      <c r="AC511" s="24">
        <f t="shared" si="7"/>
        <v>8653952.4777655359</v>
      </c>
    </row>
    <row r="512" spans="1:29" hidden="1" x14ac:dyDescent="0.25">
      <c r="A512" s="27" t="s">
        <v>884</v>
      </c>
      <c r="B512" s="2" t="s">
        <v>885</v>
      </c>
      <c r="C512" s="2" t="s">
        <v>85</v>
      </c>
      <c r="D512" s="2" t="s">
        <v>1085</v>
      </c>
      <c r="E512" s="19">
        <f>IFERROR(VLOOKUP(A512,[1]Montants!$A$1:$W$248,21,FALSE),0)</f>
        <v>0</v>
      </c>
      <c r="F512" s="19">
        <f>IFERROR(VLOOKUP(A512,[2]Feuil1!$A$1:$I$47,8,FALSE),0)</f>
        <v>0</v>
      </c>
      <c r="G512" s="19">
        <f>IFERROR(VLOOKUP(A512,[3]Feuil1!$A$1:$G$47,6,FALSE),0)</f>
        <v>0</v>
      </c>
      <c r="H512" s="19">
        <f>IFERROR(VLOOKUP(B512,[4]Feuil6!$A$23:$B$73,2,FALSE),0)</f>
        <v>0</v>
      </c>
      <c r="I512" s="19">
        <f>IFERROR(VLOOKUP(A512,[5]Feuil1!$A$1:$F$9,5,FALSE),0)</f>
        <v>0</v>
      </c>
      <c r="J512" s="19">
        <f>IFERROR(VLOOKUP(A512,'[6]CRB-ES'!$A$1:$V$382,19,FALSE),0)</f>
        <v>0</v>
      </c>
      <c r="K512" s="19">
        <f>IFERROR(VLOOKUP($A512,[7]Feuil4!$A$23:$L$137,10,FALSE),0)</f>
        <v>0</v>
      </c>
      <c r="L512" s="19">
        <f>IFERROR(VLOOKUP($A512,[7]Feuil4!$A$23:$L$137,9,FALSE),0)</f>
        <v>0</v>
      </c>
      <c r="M512" s="19">
        <f>IFERROR(VLOOKUP($A512,[7]Feuil4!$A$23:$L$137,4,FALSE),0)</f>
        <v>0</v>
      </c>
      <c r="N512" s="19">
        <f>IFERROR(VLOOKUP($A512,[7]Feuil4!$A$23:$L$81,3,FALSE),0)</f>
        <v>0</v>
      </c>
      <c r="O512" s="19">
        <f>IFERROR(VLOOKUP($A512,[7]Feuil4!$A$23:$L$137,2,FALSE),0)</f>
        <v>0</v>
      </c>
      <c r="P512" s="19">
        <f>IFERROR(VLOOKUP($A512,[7]Feuil4!$A$23:$L$81,7,FALSE),0)</f>
        <v>0</v>
      </c>
      <c r="Q512" s="19">
        <f>IFERROR(VLOOKUP($A512,[7]Feuil4!$A$23:$L$137,8,FALSE),0)</f>
        <v>0</v>
      </c>
      <c r="R512" s="19">
        <f>IFERROR(VLOOKUP($A512,[7]Feuil4!$A$23:$L$137,6,FALSE),0)</f>
        <v>0</v>
      </c>
      <c r="S512" s="19">
        <f>IFERROR(VLOOKUP($A512,[7]Feuil4!$A$23:$L$137,5,FALSE),0)</f>
        <v>0</v>
      </c>
      <c r="T512" s="19">
        <v>0</v>
      </c>
      <c r="U512" s="19">
        <f>IFERROR(VLOOKUP(B512,'[8]C1-2017'!$B$1:$Q$475,14,FALSE),0)</f>
        <v>0</v>
      </c>
      <c r="V512" s="19">
        <f>IFERROR(VLOOKUP(A512,'[9]TOTAL M10 par région'!$A$1:$J$375,8,FALSE),0)</f>
        <v>48594.619999999995</v>
      </c>
      <c r="W512" s="19">
        <f>IFERROR(VLOOKUP(A512,'[10]TOTAL M11M12 par région'!$A$1:$J$479,10,FALSE),0)</f>
        <v>130326.59412363271</v>
      </c>
      <c r="X512" s="19">
        <f>IFERROR(VLOOKUP(B512,[11]Feuil1!$A$1:$G$24,7,FALSE),0)</f>
        <v>0</v>
      </c>
      <c r="Y512" s="19"/>
      <c r="Z512" s="19">
        <f>IFERROR(VLOOKUP(A512,'[12]avec LE'!$A$1:$F$22,6,FALSE),0)</f>
        <v>0</v>
      </c>
      <c r="AA512" s="19">
        <f>IFERROR(VLOOKUP(B512,[13]total!$E$20:$F$40,2,FALSE),0)</f>
        <v>0</v>
      </c>
      <c r="AB512" s="19"/>
      <c r="AC512" s="24">
        <f t="shared" si="7"/>
        <v>178921.2141236327</v>
      </c>
    </row>
    <row r="513" spans="1:29" hidden="1" x14ac:dyDescent="0.25">
      <c r="A513" s="2" t="s">
        <v>475</v>
      </c>
      <c r="B513" s="2" t="s">
        <v>476</v>
      </c>
      <c r="C513" s="2" t="s">
        <v>31</v>
      </c>
      <c r="D513" s="2" t="s">
        <v>1085</v>
      </c>
      <c r="E513" s="19">
        <f>IFERROR(VLOOKUP(A513,[1]Montants!$A$1:$W$248,21,FALSE),0)</f>
        <v>0</v>
      </c>
      <c r="F513" s="19">
        <f>IFERROR(VLOOKUP(A513,[2]Feuil1!$A$1:$I$47,8,FALSE),0)</f>
        <v>0</v>
      </c>
      <c r="G513" s="19">
        <f>IFERROR(VLOOKUP(A513,[3]Feuil1!$A$1:$G$47,6,FALSE),0)</f>
        <v>0</v>
      </c>
      <c r="H513" s="19">
        <f>IFERROR(VLOOKUP(B513,[4]Feuil6!$A$23:$B$73,2,FALSE),0)</f>
        <v>0</v>
      </c>
      <c r="I513" s="19">
        <f>IFERROR(VLOOKUP(A513,[5]Feuil1!$A$1:$F$9,5,FALSE),0)</f>
        <v>0</v>
      </c>
      <c r="J513" s="19">
        <f>IFERROR(VLOOKUP(A513,'[6]CRB-ES'!$A$1:$V$382,19,FALSE),0)</f>
        <v>0</v>
      </c>
      <c r="K513" s="19">
        <f>IFERROR(VLOOKUP($A513,[7]Feuil4!$A$23:$L$137,10,FALSE),0)</f>
        <v>0</v>
      </c>
      <c r="L513" s="19">
        <f>IFERROR(VLOOKUP($A513,[7]Feuil4!$A$23:$L$137,9,FALSE),0)</f>
        <v>0</v>
      </c>
      <c r="M513" s="19">
        <f>IFERROR(VLOOKUP($A513,[7]Feuil4!$A$23:$L$137,4,FALSE),0)</f>
        <v>0</v>
      </c>
      <c r="N513" s="19">
        <f>IFERROR(VLOOKUP($A513,[7]Feuil4!$A$23:$L$81,3,FALSE),0)</f>
        <v>0</v>
      </c>
      <c r="O513" s="19">
        <f>IFERROR(VLOOKUP($A513,[7]Feuil4!$A$23:$L$137,2,FALSE),0)</f>
        <v>0</v>
      </c>
      <c r="P513" s="19">
        <f>IFERROR(VLOOKUP($A513,[7]Feuil4!$A$23:$L$81,7,FALSE),0)</f>
        <v>0</v>
      </c>
      <c r="Q513" s="19">
        <f>IFERROR(VLOOKUP($A513,[7]Feuil4!$A$23:$L$137,8,FALSE),0)</f>
        <v>0</v>
      </c>
      <c r="R513" s="19">
        <f>IFERROR(VLOOKUP($A513,[7]Feuil4!$A$23:$L$137,6,FALSE),0)</f>
        <v>0</v>
      </c>
      <c r="S513" s="19">
        <f>IFERROR(VLOOKUP($A513,[7]Feuil4!$A$23:$L$137,5,FALSE),0)</f>
        <v>0</v>
      </c>
      <c r="T513" s="19">
        <v>0</v>
      </c>
      <c r="U513" s="19">
        <f>IFERROR(VLOOKUP(B513,'[8]C1-2017'!$B$1:$Q$475,14,FALSE),0)</f>
        <v>4.7946538544384678</v>
      </c>
      <c r="V513" s="19">
        <f>IFERROR(VLOOKUP(A513,'[9]TOTAL M10 par région'!$A$1:$J$375,8,FALSE),0)</f>
        <v>0</v>
      </c>
      <c r="W513" s="19">
        <f>IFERROR(VLOOKUP(A513,'[10]TOTAL M11M12 par région'!$A$1:$J$479,10,FALSE),0)</f>
        <v>33708.909891920761</v>
      </c>
      <c r="X513" s="19">
        <f>IFERROR(VLOOKUP(B513,[11]Feuil1!$A$1:$G$24,7,FALSE),0)</f>
        <v>0</v>
      </c>
      <c r="Y513" s="19"/>
      <c r="Z513" s="19">
        <f>IFERROR(VLOOKUP(A513,'[12]avec LE'!$A$1:$F$22,6,FALSE),0)</f>
        <v>0</v>
      </c>
      <c r="AA513" s="19">
        <f>IFERROR(VLOOKUP(B513,[13]total!$E$20:$F$40,2,FALSE),0)</f>
        <v>0</v>
      </c>
      <c r="AB513" s="19"/>
      <c r="AC513" s="24">
        <f t="shared" si="7"/>
        <v>33713.704545775203</v>
      </c>
    </row>
    <row r="514" spans="1:29" hidden="1" x14ac:dyDescent="0.25">
      <c r="A514" s="27" t="s">
        <v>886</v>
      </c>
      <c r="B514" s="18" t="s">
        <v>887</v>
      </c>
      <c r="C514" s="28" t="s">
        <v>85</v>
      </c>
      <c r="D514" s="2" t="s">
        <v>1085</v>
      </c>
      <c r="E514" s="19">
        <f>IFERROR(VLOOKUP(A514,[1]Montants!$A$1:$W$248,21,FALSE),0)</f>
        <v>0</v>
      </c>
      <c r="F514" s="19">
        <f>IFERROR(VLOOKUP(A514,[2]Feuil1!$A$1:$I$47,8,FALSE),0)</f>
        <v>0</v>
      </c>
      <c r="G514" s="19">
        <f>IFERROR(VLOOKUP(A514,[3]Feuil1!$A$1:$G$47,6,FALSE),0)</f>
        <v>0</v>
      </c>
      <c r="H514" s="19">
        <f>IFERROR(VLOOKUP(B514,[4]Feuil6!$A$23:$B$73,2,FALSE),0)</f>
        <v>0</v>
      </c>
      <c r="I514" s="19">
        <f>IFERROR(VLOOKUP(A514,[5]Feuil1!$A$1:$F$9,5,FALSE),0)</f>
        <v>0</v>
      </c>
      <c r="J514" s="19">
        <f>IFERROR(VLOOKUP(A514,'[6]CRB-ES'!$A$1:$V$382,19,FALSE),0)</f>
        <v>0</v>
      </c>
      <c r="K514" s="19">
        <f>IFERROR(VLOOKUP($A514,[7]Feuil4!$A$23:$L$137,10,FALSE),0)</f>
        <v>0</v>
      </c>
      <c r="L514" s="19">
        <f>IFERROR(VLOOKUP($A514,[7]Feuil4!$A$23:$L$137,9,FALSE),0)</f>
        <v>0</v>
      </c>
      <c r="M514" s="19">
        <f>IFERROR(VLOOKUP($A514,[7]Feuil4!$A$23:$L$137,4,FALSE),0)</f>
        <v>0</v>
      </c>
      <c r="N514" s="19">
        <f>IFERROR(VLOOKUP($A514,[7]Feuil4!$A$23:$L$81,3,FALSE),0)</f>
        <v>0</v>
      </c>
      <c r="O514" s="19">
        <f>IFERROR(VLOOKUP($A514,[7]Feuil4!$A$23:$L$137,2,FALSE),0)</f>
        <v>0</v>
      </c>
      <c r="P514" s="19">
        <f>IFERROR(VLOOKUP($A514,[7]Feuil4!$A$23:$L$81,7,FALSE),0)</f>
        <v>0</v>
      </c>
      <c r="Q514" s="19">
        <f>IFERROR(VLOOKUP($A514,[7]Feuil4!$A$23:$L$137,8,FALSE),0)</f>
        <v>0</v>
      </c>
      <c r="R514" s="19">
        <f>IFERROR(VLOOKUP($A514,[7]Feuil4!$A$23:$L$137,6,FALSE),0)</f>
        <v>0</v>
      </c>
      <c r="S514" s="19">
        <f>IFERROR(VLOOKUP($A514,[7]Feuil4!$A$23:$L$137,5,FALSE),0)</f>
        <v>0</v>
      </c>
      <c r="T514" s="19">
        <v>0</v>
      </c>
      <c r="U514" s="19">
        <f>IFERROR(VLOOKUP(B514,'[8]C1-2017'!$B$1:$Q$475,14,FALSE),0)</f>
        <v>232.56791086578176</v>
      </c>
      <c r="V514" s="19">
        <f>IFERROR(VLOOKUP(A514,'[9]TOTAL M10 par région'!$A$1:$J$375,8,FALSE),0)</f>
        <v>26648.099999999991</v>
      </c>
      <c r="W514" s="19">
        <f>IFERROR(VLOOKUP(A514,'[10]TOTAL M11M12 par région'!$A$1:$J$479,10,FALSE),0)</f>
        <v>73053.236923664517</v>
      </c>
      <c r="X514" s="19">
        <f>IFERROR(VLOOKUP(B514,[11]Feuil1!$A$1:$G$24,7,FALSE),0)</f>
        <v>0</v>
      </c>
      <c r="Y514" s="19"/>
      <c r="Z514" s="19">
        <f>IFERROR(VLOOKUP(A514,'[12]avec LE'!$A$1:$F$22,6,FALSE),0)</f>
        <v>0</v>
      </c>
      <c r="AA514" s="19">
        <f>IFERROR(VLOOKUP(B514,[13]total!$E$20:$F$40,2,FALSE),0)</f>
        <v>0</v>
      </c>
      <c r="AB514" s="19"/>
      <c r="AC514" s="24">
        <f t="shared" si="7"/>
        <v>99933.904834530287</v>
      </c>
    </row>
    <row r="515" spans="1:29" hidden="1" x14ac:dyDescent="0.25">
      <c r="A515" s="2" t="s">
        <v>479</v>
      </c>
      <c r="B515" s="2" t="s">
        <v>480</v>
      </c>
      <c r="C515" s="2" t="s">
        <v>85</v>
      </c>
      <c r="D515" s="2" t="s">
        <v>1085</v>
      </c>
      <c r="E515" s="19">
        <f>IFERROR(VLOOKUP(A515,[1]Montants!$A$1:$W$248,21,FALSE),0)</f>
        <v>0</v>
      </c>
      <c r="F515" s="19">
        <f>IFERROR(VLOOKUP(A515,[2]Feuil1!$A$1:$I$47,8,FALSE),0)</f>
        <v>0</v>
      </c>
      <c r="G515" s="19">
        <f>IFERROR(VLOOKUP(A515,[3]Feuil1!$A$1:$G$47,6,FALSE),0)</f>
        <v>0</v>
      </c>
      <c r="H515" s="19">
        <f>IFERROR(VLOOKUP(B515,[4]Feuil6!$A$23:$B$73,2,FALSE),0)</f>
        <v>0</v>
      </c>
      <c r="I515" s="19">
        <f>IFERROR(VLOOKUP(A515,[5]Feuil1!$A$1:$F$9,5,FALSE),0)</f>
        <v>0</v>
      </c>
      <c r="J515" s="19">
        <f>IFERROR(VLOOKUP(A515,'[6]CRB-ES'!$A$1:$V$382,19,FALSE),0)</f>
        <v>0</v>
      </c>
      <c r="K515" s="19">
        <f>IFERROR(VLOOKUP($A515,[7]Feuil4!$A$23:$L$137,10,FALSE),0)</f>
        <v>0</v>
      </c>
      <c r="L515" s="19">
        <f>IFERROR(VLOOKUP($A515,[7]Feuil4!$A$23:$L$137,9,FALSE),0)</f>
        <v>0</v>
      </c>
      <c r="M515" s="19">
        <f>IFERROR(VLOOKUP($A515,[7]Feuil4!$A$23:$L$137,4,FALSE),0)</f>
        <v>0</v>
      </c>
      <c r="N515" s="19">
        <f>IFERROR(VLOOKUP($A515,[7]Feuil4!$A$23:$L$81,3,FALSE),0)</f>
        <v>0</v>
      </c>
      <c r="O515" s="19">
        <f>IFERROR(VLOOKUP($A515,[7]Feuil4!$A$23:$L$137,2,FALSE),0)</f>
        <v>0</v>
      </c>
      <c r="P515" s="19">
        <f>IFERROR(VLOOKUP($A515,[7]Feuil4!$A$23:$L$81,7,FALSE),0)</f>
        <v>0</v>
      </c>
      <c r="Q515" s="19">
        <f>IFERROR(VLOOKUP($A515,[7]Feuil4!$A$23:$L$137,8,FALSE),0)</f>
        <v>0</v>
      </c>
      <c r="R515" s="19">
        <f>IFERROR(VLOOKUP($A515,[7]Feuil4!$A$23:$L$137,6,FALSE),0)</f>
        <v>0</v>
      </c>
      <c r="S515" s="19">
        <f>IFERROR(VLOOKUP($A515,[7]Feuil4!$A$23:$L$137,5,FALSE),0)</f>
        <v>0</v>
      </c>
      <c r="T515" s="19">
        <v>0</v>
      </c>
      <c r="U515" s="19">
        <f>IFERROR(VLOOKUP(B515,'[8]C1-2017'!$B$1:$Q$475,14,FALSE),0)</f>
        <v>10302.264185542183</v>
      </c>
      <c r="V515" s="19">
        <f>IFERROR(VLOOKUP(A515,'[9]TOTAL M10 par région'!$A$1:$J$375,8,FALSE),0)</f>
        <v>214800.19</v>
      </c>
      <c r="W515" s="19">
        <f>IFERROR(VLOOKUP(A515,'[10]TOTAL M11M12 par région'!$A$1:$J$479,10,FALSE),0)</f>
        <v>181625.56683013382</v>
      </c>
      <c r="X515" s="19">
        <f>IFERROR(VLOOKUP(B515,[11]Feuil1!$A$1:$G$24,7,FALSE),0)</f>
        <v>0</v>
      </c>
      <c r="Y515" s="19"/>
      <c r="Z515" s="19">
        <f>IFERROR(VLOOKUP(A515,'[12]avec LE'!$A$1:$F$22,6,FALSE),0)</f>
        <v>0</v>
      </c>
      <c r="AA515" s="19">
        <f>IFERROR(VLOOKUP(B515,[13]total!$E$20:$F$40,2,FALSE),0)</f>
        <v>0</v>
      </c>
      <c r="AB515" s="19"/>
      <c r="AC515" s="24">
        <f t="shared" ref="AC515:AC579" si="8">SUM(E515:AB515)</f>
        <v>406728.02101567597</v>
      </c>
    </row>
    <row r="516" spans="1:29" hidden="1" x14ac:dyDescent="0.25">
      <c r="A516" s="27">
        <v>340022979</v>
      </c>
      <c r="B516" s="2" t="s">
        <v>482</v>
      </c>
      <c r="C516" s="2" t="s">
        <v>85</v>
      </c>
      <c r="D516" s="2" t="s">
        <v>1085</v>
      </c>
      <c r="E516" s="19">
        <f>IFERROR(VLOOKUP(A516,[1]Montants!$A$1:$W$248,21,FALSE),0)</f>
        <v>0</v>
      </c>
      <c r="F516" s="19">
        <f>IFERROR(VLOOKUP(A516,[2]Feuil1!$A$1:$I$47,8,FALSE),0)</f>
        <v>0</v>
      </c>
      <c r="G516" s="19">
        <f>IFERROR(VLOOKUP(A516,[3]Feuil1!$A$1:$G$47,6,FALSE),0)</f>
        <v>0</v>
      </c>
      <c r="H516" s="19">
        <f>IFERROR(VLOOKUP(B516,[4]Feuil6!$A$23:$B$73,2,FALSE),0)</f>
        <v>0</v>
      </c>
      <c r="I516" s="19">
        <f>IFERROR(VLOOKUP(A516,[5]Feuil1!$A$1:$F$9,5,FALSE),0)</f>
        <v>0</v>
      </c>
      <c r="J516" s="19">
        <f>IFERROR(VLOOKUP(A516,'[6]CRB-ES'!$A$1:$V$382,19,FALSE),0)</f>
        <v>0</v>
      </c>
      <c r="K516" s="19">
        <f>IFERROR(VLOOKUP($A516,[7]Feuil4!$A$23:$L$137,10,FALSE),0)</f>
        <v>0</v>
      </c>
      <c r="L516" s="19">
        <f>IFERROR(VLOOKUP($A516,[7]Feuil4!$A$23:$L$137,9,FALSE),0)</f>
        <v>0</v>
      </c>
      <c r="M516" s="19">
        <f>IFERROR(VLOOKUP($A516,[7]Feuil4!$A$23:$L$137,4,FALSE),0)</f>
        <v>0</v>
      </c>
      <c r="N516" s="19">
        <f>IFERROR(VLOOKUP($A516,[7]Feuil4!$A$23:$L$81,3,FALSE),0)</f>
        <v>0</v>
      </c>
      <c r="O516" s="19">
        <f>IFERROR(VLOOKUP($A516,[7]Feuil4!$A$23:$L$137,2,FALSE),0)</f>
        <v>0</v>
      </c>
      <c r="P516" s="19">
        <f>IFERROR(VLOOKUP($A516,[7]Feuil4!$A$23:$L$81,7,FALSE),0)</f>
        <v>0</v>
      </c>
      <c r="Q516" s="19">
        <f>IFERROR(VLOOKUP($A516,[7]Feuil4!$A$23:$L$137,8,FALSE),0)</f>
        <v>0</v>
      </c>
      <c r="R516" s="19">
        <f>IFERROR(VLOOKUP($A516,[7]Feuil4!$A$23:$L$137,6,FALSE),0)</f>
        <v>0</v>
      </c>
      <c r="S516" s="19">
        <f>IFERROR(VLOOKUP($A516,[7]Feuil4!$A$23:$L$137,5,FALSE),0)</f>
        <v>0</v>
      </c>
      <c r="T516" s="19">
        <v>0</v>
      </c>
      <c r="U516" s="19">
        <f>IFERROR(VLOOKUP(B516,'[8]C1-2017'!$B$1:$Q$475,14,FALSE),0)</f>
        <v>41049.531821211218</v>
      </c>
      <c r="V516" s="19">
        <f>IFERROR(VLOOKUP(A516,'[9]TOTAL M10 par région'!$A$1:$J$375,8,FALSE),0)</f>
        <v>0</v>
      </c>
      <c r="W516" s="19">
        <f>IFERROR(VLOOKUP(A516,'[10]TOTAL M11M12 par région'!$A$1:$J$479,10,FALSE),0)</f>
        <v>0</v>
      </c>
      <c r="X516" s="19">
        <f>IFERROR(VLOOKUP(B516,[11]Feuil1!$A$1:$G$24,7,FALSE),0)</f>
        <v>0</v>
      </c>
      <c r="Y516" s="19"/>
      <c r="Z516" s="19">
        <f>IFERROR(VLOOKUP(A516,'[12]avec LE'!$A$1:$F$22,6,FALSE),0)</f>
        <v>0</v>
      </c>
      <c r="AA516" s="19">
        <f>IFERROR(VLOOKUP(B516,[13]total!$E$20:$F$40,2,FALSE),0)</f>
        <v>0</v>
      </c>
      <c r="AB516" s="19"/>
      <c r="AC516" s="24">
        <f t="shared" si="8"/>
        <v>41049.531821211218</v>
      </c>
    </row>
    <row r="517" spans="1:29" hidden="1" x14ac:dyDescent="0.25">
      <c r="A517" s="2" t="s">
        <v>422</v>
      </c>
      <c r="B517" s="2" t="s">
        <v>423</v>
      </c>
      <c r="C517" s="2" t="s">
        <v>31</v>
      </c>
      <c r="D517" s="2" t="s">
        <v>1085</v>
      </c>
      <c r="E517" s="19">
        <f>IFERROR(VLOOKUP(A517,[1]Montants!$A$1:$W$248,21,FALSE),0)</f>
        <v>0</v>
      </c>
      <c r="F517" s="19">
        <f>IFERROR(VLOOKUP(A517,[2]Feuil1!$A$1:$I$47,8,FALSE),0)</f>
        <v>0</v>
      </c>
      <c r="G517" s="19">
        <f>IFERROR(VLOOKUP(A517,[3]Feuil1!$A$1:$G$47,6,FALSE),0)</f>
        <v>0</v>
      </c>
      <c r="H517" s="19">
        <f>IFERROR(VLOOKUP(B517,[4]Feuil6!$A$23:$B$73,2,FALSE),0)</f>
        <v>0</v>
      </c>
      <c r="I517" s="19">
        <f>IFERROR(VLOOKUP(A517,[5]Feuil1!$A$1:$F$9,5,FALSE),0)</f>
        <v>0</v>
      </c>
      <c r="J517" s="19">
        <f>IFERROR(VLOOKUP(A517,'[6]CRB-ES'!$A$1:$V$382,19,FALSE),0)</f>
        <v>0</v>
      </c>
      <c r="K517" s="19">
        <f>IFERROR(VLOOKUP($A517,[7]Feuil4!$A$23:$L$137,10,FALSE),0)</f>
        <v>0</v>
      </c>
      <c r="L517" s="19">
        <f>IFERROR(VLOOKUP($A517,[7]Feuil4!$A$23:$L$137,9,FALSE),0)</f>
        <v>0</v>
      </c>
      <c r="M517" s="19">
        <f>IFERROR(VLOOKUP($A517,[7]Feuil4!$A$23:$L$137,4,FALSE),0)</f>
        <v>0</v>
      </c>
      <c r="N517" s="19">
        <f>IFERROR(VLOOKUP($A517,[7]Feuil4!$A$23:$L$81,3,FALSE),0)</f>
        <v>0</v>
      </c>
      <c r="O517" s="19">
        <f>IFERROR(VLOOKUP($A517,[7]Feuil4!$A$23:$L$137,2,FALSE),0)</f>
        <v>0</v>
      </c>
      <c r="P517" s="19">
        <f>IFERROR(VLOOKUP($A517,[7]Feuil4!$A$23:$L$81,7,FALSE),0)</f>
        <v>0</v>
      </c>
      <c r="Q517" s="19">
        <f>IFERROR(VLOOKUP($A517,[7]Feuil4!$A$23:$L$137,8,FALSE),0)</f>
        <v>0</v>
      </c>
      <c r="R517" s="19">
        <f>IFERROR(VLOOKUP($A517,[7]Feuil4!$A$23:$L$137,6,FALSE),0)</f>
        <v>0</v>
      </c>
      <c r="S517" s="19">
        <f>IFERROR(VLOOKUP($A517,[7]Feuil4!$A$23:$L$137,5,FALSE),0)</f>
        <v>0</v>
      </c>
      <c r="T517" s="19">
        <v>0</v>
      </c>
      <c r="U517" s="19">
        <f>IFERROR(VLOOKUP(B517,'[8]C1-2017'!$B$1:$Q$475,14,FALSE),0)</f>
        <v>15512.644231246637</v>
      </c>
      <c r="V517" s="19">
        <f>IFERROR(VLOOKUP(A517,'[9]TOTAL M10 par région'!$A$1:$J$375,8,FALSE),0)</f>
        <v>50436.888000000035</v>
      </c>
      <c r="W517" s="19">
        <f>IFERROR(VLOOKUP(A517,'[10]TOTAL M11M12 par région'!$A$1:$J$479,10,FALSE),0)</f>
        <v>159614.14120244575</v>
      </c>
      <c r="X517" s="19">
        <f>IFERROR(VLOOKUP(B517,[11]Feuil1!$A$1:$G$24,7,FALSE),0)</f>
        <v>0</v>
      </c>
      <c r="Y517" s="19"/>
      <c r="Z517" s="19">
        <f>IFERROR(VLOOKUP(A517,'[12]avec LE'!$A$1:$F$22,6,FALSE),0)</f>
        <v>0</v>
      </c>
      <c r="AA517" s="19">
        <f>IFERROR(VLOOKUP(B517,[13]total!$E$20:$F$40,2,FALSE),0)</f>
        <v>0</v>
      </c>
      <c r="AB517" s="19"/>
      <c r="AC517" s="24">
        <f t="shared" si="8"/>
        <v>225563.67343369243</v>
      </c>
    </row>
    <row r="518" spans="1:29" hidden="1" x14ac:dyDescent="0.25">
      <c r="A518" s="27" t="s">
        <v>449</v>
      </c>
      <c r="B518" s="2" t="s">
        <v>450</v>
      </c>
      <c r="C518" s="2" t="s">
        <v>25</v>
      </c>
      <c r="D518" s="2" t="s">
        <v>1085</v>
      </c>
      <c r="E518" s="19">
        <f>IFERROR(VLOOKUP(A518,[1]Montants!$A$1:$W$248,21,FALSE),0)</f>
        <v>52736782.317487299</v>
      </c>
      <c r="F518" s="19">
        <f>IFERROR(VLOOKUP(A518,[2]Feuil1!$A$1:$I$47,8,FALSE),0)</f>
        <v>2458453.2424867596</v>
      </c>
      <c r="G518" s="19">
        <f>IFERROR(VLOOKUP(A518,[3]Feuil1!$A$1:$G$47,6,FALSE),0)</f>
        <v>589613.31062168989</v>
      </c>
      <c r="H518" s="19">
        <f>IFERROR(VLOOKUP(B518,[4]Feuil6!$A$23:$B$73,2,FALSE),0)</f>
        <v>480000</v>
      </c>
      <c r="I518" s="19">
        <f>IFERROR(VLOOKUP(A518,[5]Feuil1!$A$1:$F$9,5,FALSE),0)</f>
        <v>0</v>
      </c>
      <c r="J518" s="19">
        <f>IFERROR(VLOOKUP(A518,'[6]CRB-ES'!$A$1:$V$382,19,FALSE),0)</f>
        <v>355424.84765540727</v>
      </c>
      <c r="K518" s="19">
        <f>IFERROR(VLOOKUP($A518,[7]Feuil4!$A$23:$L$137,10,FALSE),0)</f>
        <v>0</v>
      </c>
      <c r="L518" s="19">
        <f>IFERROR(VLOOKUP($A518,[7]Feuil4!$A$23:$L$137,9,FALSE),0)</f>
        <v>0</v>
      </c>
      <c r="M518" s="19">
        <f>IFERROR(VLOOKUP($A518,[7]Feuil4!$A$23:$L$137,4,FALSE),0)</f>
        <v>284284</v>
      </c>
      <c r="N518" s="19">
        <f>IFERROR(VLOOKUP($A518,[7]Feuil4!$A$23:$L$81,3,FALSE),0)</f>
        <v>48212</v>
      </c>
      <c r="O518" s="19">
        <f>IFERROR(VLOOKUP($A518,[7]Feuil4!$A$23:$L$137,2,FALSE),0)</f>
        <v>368928</v>
      </c>
      <c r="P518" s="19">
        <f>IFERROR(VLOOKUP($A518,[7]Feuil4!$A$23:$L$81,7,FALSE),0)</f>
        <v>0</v>
      </c>
      <c r="Q518" s="19">
        <f>IFERROR(VLOOKUP($A518,[7]Feuil4!$A$23:$L$137,8,FALSE),0)</f>
        <v>0</v>
      </c>
      <c r="R518" s="19">
        <f>IFERROR(VLOOKUP($A518,[7]Feuil4!$A$23:$L$137,6,FALSE),0)</f>
        <v>0</v>
      </c>
      <c r="S518" s="19">
        <f>IFERROR(VLOOKUP($A518,[7]Feuil4!$A$23:$L$137,5,FALSE),0)</f>
        <v>61395</v>
      </c>
      <c r="T518" s="19">
        <v>31632</v>
      </c>
      <c r="U518" s="19">
        <f>IFERROR(VLOOKUP(B518,'[8]C1-2017'!$B$1:$Q$475,14,FALSE),0)</f>
        <v>10189711.24710997</v>
      </c>
      <c r="V518" s="19">
        <f>IFERROR(VLOOKUP(A518,'[9]TOTAL M10 par région'!$A$1:$J$375,8,FALSE),0)</f>
        <v>885279.78200000012</v>
      </c>
      <c r="W518" s="19">
        <f>IFERROR(VLOOKUP(A518,'[10]TOTAL M11M12 par région'!$A$1:$J$479,10,FALSE),0)</f>
        <v>1313719.0335891645</v>
      </c>
      <c r="X518" s="19">
        <f>IFERROR(VLOOKUP(B518,[11]Feuil1!$A$1:$G$24,7,FALSE),0)</f>
        <v>108321.63333333333</v>
      </c>
      <c r="Y518" s="19"/>
      <c r="Z518" s="19">
        <f>IFERROR(VLOOKUP(A518,'[12]avec LE'!$A$1:$F$22,6,FALSE),0)</f>
        <v>399188.83165597962</v>
      </c>
      <c r="AA518" s="19">
        <f>IFERROR(VLOOKUP(B518,[13]total!$E$20:$F$40,2,FALSE),0)</f>
        <v>5000</v>
      </c>
      <c r="AB518" s="19"/>
      <c r="AC518" s="24">
        <f t="shared" si="8"/>
        <v>70315945.245939612</v>
      </c>
    </row>
    <row r="519" spans="1:29" hidden="1" x14ac:dyDescent="0.25">
      <c r="A519" s="27" t="s">
        <v>1200</v>
      </c>
      <c r="B519" s="2" t="s">
        <v>938</v>
      </c>
      <c r="C519" s="2" t="s">
        <v>85</v>
      </c>
      <c r="D519" s="2" t="s">
        <v>1085</v>
      </c>
      <c r="E519" s="19">
        <f>IFERROR(VLOOKUP(A519,[1]Montants!$A$1:$W$248,21,FALSE),0)</f>
        <v>0</v>
      </c>
      <c r="F519" s="19">
        <f>IFERROR(VLOOKUP(A519,[2]Feuil1!$A$1:$I$47,8,FALSE),0)</f>
        <v>0</v>
      </c>
      <c r="G519" s="19">
        <f>IFERROR(VLOOKUP(A519,[3]Feuil1!$A$1:$G$47,6,FALSE),0)</f>
        <v>0</v>
      </c>
      <c r="H519" s="19">
        <f>IFERROR(VLOOKUP(B519,[4]Feuil6!$A$23:$B$73,2,FALSE),0)</f>
        <v>0</v>
      </c>
      <c r="I519" s="19">
        <f>IFERROR(VLOOKUP(A519,[5]Feuil1!$A$1:$F$9,5,FALSE),0)</f>
        <v>0</v>
      </c>
      <c r="J519" s="19">
        <f>IFERROR(VLOOKUP(A519,'[6]CRB-ES'!$A$1:$V$382,19,FALSE),0)</f>
        <v>0</v>
      </c>
      <c r="K519" s="19">
        <f>IFERROR(VLOOKUP($A519,[7]Feuil4!$A$23:$L$137,10,FALSE),0)</f>
        <v>0</v>
      </c>
      <c r="L519" s="19">
        <f>IFERROR(VLOOKUP($A519,[7]Feuil4!$A$23:$L$137,9,FALSE),0)</f>
        <v>0</v>
      </c>
      <c r="M519" s="19">
        <f>IFERROR(VLOOKUP($A519,[7]Feuil4!$A$23:$L$137,4,FALSE),0)</f>
        <v>0</v>
      </c>
      <c r="N519" s="19">
        <f>IFERROR(VLOOKUP($A519,[7]Feuil4!$A$23:$L$81,3,FALSE),0)</f>
        <v>0</v>
      </c>
      <c r="O519" s="19">
        <f>IFERROR(VLOOKUP($A519,[7]Feuil4!$A$23:$L$137,2,FALSE),0)</f>
        <v>0</v>
      </c>
      <c r="P519" s="19">
        <f>IFERROR(VLOOKUP($A519,[7]Feuil4!$A$23:$L$81,7,FALSE),0)</f>
        <v>0</v>
      </c>
      <c r="Q519" s="19">
        <f>IFERROR(VLOOKUP($A519,[7]Feuil4!$A$23:$L$137,8,FALSE),0)</f>
        <v>0</v>
      </c>
      <c r="R519" s="19">
        <f>IFERROR(VLOOKUP($A519,[7]Feuil4!$A$23:$L$137,6,FALSE),0)</f>
        <v>0</v>
      </c>
      <c r="S519" s="19">
        <f>IFERROR(VLOOKUP($A519,[7]Feuil4!$A$23:$L$137,5,FALSE),0)</f>
        <v>0</v>
      </c>
      <c r="T519" s="19">
        <v>0</v>
      </c>
      <c r="U519" s="19">
        <f>IFERROR(VLOOKUP(B519,'[8]C1-2017'!$B$1:$Q$475,14,FALSE),0)</f>
        <v>0</v>
      </c>
      <c r="V519" s="19">
        <f>IFERROR(VLOOKUP(A519,'[9]TOTAL M10 par région'!$A$1:$J$375,8,FALSE),0)</f>
        <v>29000</v>
      </c>
      <c r="W519" s="19">
        <f>IFERROR(VLOOKUP(A519,'[10]TOTAL M11M12 par région'!$A$1:$J$479,10,FALSE),0)</f>
        <v>4733.9985242705334</v>
      </c>
      <c r="X519" s="19">
        <f>IFERROR(VLOOKUP(B519,[11]Feuil1!$A$1:$G$24,7,FALSE),0)</f>
        <v>0</v>
      </c>
      <c r="Y519" s="19"/>
      <c r="Z519" s="19">
        <f>IFERROR(VLOOKUP(A519,'[12]avec LE'!$A$1:$F$22,6,FALSE),0)</f>
        <v>0</v>
      </c>
      <c r="AA519" s="19">
        <f>IFERROR(VLOOKUP(B519,[13]total!$E$20:$F$40,2,FALSE),0)</f>
        <v>0</v>
      </c>
      <c r="AB519" s="19"/>
      <c r="AC519" s="24">
        <f t="shared" si="8"/>
        <v>33733.99852427053</v>
      </c>
    </row>
    <row r="520" spans="1:29" hidden="1" x14ac:dyDescent="0.25">
      <c r="A520" s="2" t="s">
        <v>454</v>
      </c>
      <c r="B520" s="2" t="s">
        <v>455</v>
      </c>
      <c r="C520" s="2" t="s">
        <v>28</v>
      </c>
      <c r="D520" s="2" t="s">
        <v>1085</v>
      </c>
      <c r="E520" s="19">
        <f>IFERROR(VLOOKUP(A520,[1]Montants!$A$1:$W$248,21,FALSE),0)</f>
        <v>287649.59684330667</v>
      </c>
      <c r="F520" s="19">
        <f>IFERROR(VLOOKUP(A520,[2]Feuil1!$A$1:$I$47,8,FALSE),0)</f>
        <v>0</v>
      </c>
      <c r="G520" s="19">
        <f>IFERROR(VLOOKUP(A520,[3]Feuil1!$A$1:$G$47,6,FALSE),0)</f>
        <v>0</v>
      </c>
      <c r="H520" s="19">
        <f>IFERROR(VLOOKUP(B520,[4]Feuil6!$A$23:$B$73,2,FALSE),0)</f>
        <v>0</v>
      </c>
      <c r="I520" s="19">
        <f>IFERROR(VLOOKUP(A520,[5]Feuil1!$A$1:$F$9,5,FALSE),0)</f>
        <v>0</v>
      </c>
      <c r="J520" s="19">
        <f>IFERROR(VLOOKUP(A520,'[6]CRB-ES'!$A$1:$V$382,19,FALSE),0)</f>
        <v>0</v>
      </c>
      <c r="K520" s="19">
        <f>IFERROR(VLOOKUP($A520,[7]Feuil4!$A$23:$L$137,10,FALSE),0)</f>
        <v>0</v>
      </c>
      <c r="L520" s="19">
        <f>IFERROR(VLOOKUP($A520,[7]Feuil4!$A$23:$L$137,9,FALSE),0)</f>
        <v>0</v>
      </c>
      <c r="M520" s="19">
        <f>IFERROR(VLOOKUP($A520,[7]Feuil4!$A$23:$L$137,4,FALSE),0)</f>
        <v>0</v>
      </c>
      <c r="N520" s="19">
        <f>IFERROR(VLOOKUP($A520,[7]Feuil4!$A$23:$L$81,3,FALSE),0)</f>
        <v>0</v>
      </c>
      <c r="O520" s="19">
        <f>IFERROR(VLOOKUP($A520,[7]Feuil4!$A$23:$L$137,2,FALSE),0)</f>
        <v>0</v>
      </c>
      <c r="P520" s="19">
        <f>IFERROR(VLOOKUP($A520,[7]Feuil4!$A$23:$L$81,7,FALSE),0)</f>
        <v>0</v>
      </c>
      <c r="Q520" s="19">
        <f>IFERROR(VLOOKUP($A520,[7]Feuil4!$A$23:$L$137,8,FALSE),0)</f>
        <v>0</v>
      </c>
      <c r="R520" s="19">
        <f>IFERROR(VLOOKUP($A520,[7]Feuil4!$A$23:$L$137,6,FALSE),0)</f>
        <v>0</v>
      </c>
      <c r="S520" s="19">
        <f>IFERROR(VLOOKUP($A520,[7]Feuil4!$A$23:$L$137,5,FALSE),0)</f>
        <v>0</v>
      </c>
      <c r="T520" s="19">
        <v>0</v>
      </c>
      <c r="U520" s="19">
        <f>IFERROR(VLOOKUP(B520,'[8]C1-2017'!$B$1:$Q$475,14,FALSE),0)</f>
        <v>0</v>
      </c>
      <c r="V520" s="19">
        <f>IFERROR(VLOOKUP(A520,'[9]TOTAL M10 par région'!$A$1:$J$375,8,FALSE),0)</f>
        <v>8882.6999999999825</v>
      </c>
      <c r="W520" s="19">
        <f>IFERROR(VLOOKUP(A520,'[10]TOTAL M11M12 par région'!$A$1:$J$479,10,FALSE),0)</f>
        <v>34325.529523839847</v>
      </c>
      <c r="X520" s="19">
        <f>IFERROR(VLOOKUP(B520,[11]Feuil1!$A$1:$G$24,7,FALSE),0)</f>
        <v>0</v>
      </c>
      <c r="Y520" s="19"/>
      <c r="Z520" s="19">
        <f>IFERROR(VLOOKUP(A520,'[12]avec LE'!$A$1:$F$22,6,FALSE),0)</f>
        <v>0</v>
      </c>
      <c r="AA520" s="19">
        <f>IFERROR(VLOOKUP(B520,[13]total!$E$20:$F$40,2,FALSE),0)</f>
        <v>0</v>
      </c>
      <c r="AB520" s="19"/>
      <c r="AC520" s="24">
        <f t="shared" si="8"/>
        <v>330857.82636714645</v>
      </c>
    </row>
    <row r="521" spans="1:29" hidden="1" x14ac:dyDescent="0.25">
      <c r="A521" s="27" t="s">
        <v>889</v>
      </c>
      <c r="B521" s="2" t="s">
        <v>806</v>
      </c>
      <c r="C521" s="2" t="s">
        <v>85</v>
      </c>
      <c r="D521" s="2" t="s">
        <v>1085</v>
      </c>
      <c r="E521" s="19">
        <f>IFERROR(VLOOKUP(A521,[1]Montants!$A$1:$W$248,21,FALSE),0)</f>
        <v>0</v>
      </c>
      <c r="F521" s="19">
        <f>IFERROR(VLOOKUP(A521,[2]Feuil1!$A$1:$I$47,8,FALSE),0)</f>
        <v>0</v>
      </c>
      <c r="G521" s="19">
        <f>IFERROR(VLOOKUP(A521,[3]Feuil1!$A$1:$G$47,6,FALSE),0)</f>
        <v>0</v>
      </c>
      <c r="H521" s="19">
        <f>IFERROR(VLOOKUP(B521,[4]Feuil6!$A$23:$B$73,2,FALSE),0)</f>
        <v>0</v>
      </c>
      <c r="I521" s="19">
        <f>IFERROR(VLOOKUP(A521,[5]Feuil1!$A$1:$F$9,5,FALSE),0)</f>
        <v>0</v>
      </c>
      <c r="J521" s="19">
        <f>IFERROR(VLOOKUP(A521,'[6]CRB-ES'!$A$1:$V$382,19,FALSE),0)</f>
        <v>0</v>
      </c>
      <c r="K521" s="19">
        <f>IFERROR(VLOOKUP($A521,[7]Feuil4!$A$23:$L$137,10,FALSE),0)</f>
        <v>0</v>
      </c>
      <c r="L521" s="19">
        <f>IFERROR(VLOOKUP($A521,[7]Feuil4!$A$23:$L$137,9,FALSE),0)</f>
        <v>0</v>
      </c>
      <c r="M521" s="19">
        <f>IFERROR(VLOOKUP($A521,[7]Feuil4!$A$23:$L$137,4,FALSE),0)</f>
        <v>0</v>
      </c>
      <c r="N521" s="19">
        <f>IFERROR(VLOOKUP($A521,[7]Feuil4!$A$23:$L$81,3,FALSE),0)</f>
        <v>0</v>
      </c>
      <c r="O521" s="19">
        <f>IFERROR(VLOOKUP($A521,[7]Feuil4!$A$23:$L$137,2,FALSE),0)</f>
        <v>0</v>
      </c>
      <c r="P521" s="19">
        <f>IFERROR(VLOOKUP($A521,[7]Feuil4!$A$23:$L$81,7,FALSE),0)</f>
        <v>0</v>
      </c>
      <c r="Q521" s="19">
        <f>IFERROR(VLOOKUP($A521,[7]Feuil4!$A$23:$L$137,8,FALSE),0)</f>
        <v>0</v>
      </c>
      <c r="R521" s="19">
        <f>IFERROR(VLOOKUP($A521,[7]Feuil4!$A$23:$L$137,6,FALSE),0)</f>
        <v>0</v>
      </c>
      <c r="S521" s="19">
        <f>IFERROR(VLOOKUP($A521,[7]Feuil4!$A$23:$L$137,5,FALSE),0)</f>
        <v>0</v>
      </c>
      <c r="T521" s="19">
        <v>0</v>
      </c>
      <c r="U521" s="19">
        <f>IFERROR(VLOOKUP(B521,'[8]C1-2017'!$B$1:$Q$475,14,FALSE),0)</f>
        <v>8008.7023811634381</v>
      </c>
      <c r="V521" s="19">
        <f>IFERROR(VLOOKUP(A521,'[9]TOTAL M10 par région'!$A$1:$J$375,8,FALSE),0)</f>
        <v>47616.030000000028</v>
      </c>
      <c r="W521" s="19">
        <f>IFERROR(VLOOKUP(A521,'[10]TOTAL M11M12 par région'!$A$1:$J$479,10,FALSE),0)</f>
        <v>99733.962823722657</v>
      </c>
      <c r="X521" s="19">
        <f>IFERROR(VLOOKUP(B521,[11]Feuil1!$A$1:$G$24,7,FALSE),0)</f>
        <v>0</v>
      </c>
      <c r="Y521" s="19"/>
      <c r="Z521" s="19">
        <f>IFERROR(VLOOKUP(A521,'[12]avec LE'!$A$1:$F$22,6,FALSE),0)</f>
        <v>0</v>
      </c>
      <c r="AA521" s="19">
        <f>IFERROR(VLOOKUP(B521,[13]total!$E$20:$F$40,2,FALSE),0)</f>
        <v>0</v>
      </c>
      <c r="AB521" s="19"/>
      <c r="AC521" s="24">
        <f t="shared" si="8"/>
        <v>155358.69520488611</v>
      </c>
    </row>
    <row r="522" spans="1:29" hidden="1" x14ac:dyDescent="0.25">
      <c r="A522" s="27" t="s">
        <v>890</v>
      </c>
      <c r="B522" s="2" t="s">
        <v>891</v>
      </c>
      <c r="C522" s="2" t="s">
        <v>85</v>
      </c>
      <c r="D522" s="2" t="s">
        <v>1085</v>
      </c>
      <c r="E522" s="19">
        <f>IFERROR(VLOOKUP(A522,[1]Montants!$A$1:$W$248,21,FALSE),0)</f>
        <v>0</v>
      </c>
      <c r="F522" s="19">
        <f>IFERROR(VLOOKUP(A522,[2]Feuil1!$A$1:$I$47,8,FALSE),0)</f>
        <v>0</v>
      </c>
      <c r="G522" s="19">
        <f>IFERROR(VLOOKUP(A522,[3]Feuil1!$A$1:$G$47,6,FALSE),0)</f>
        <v>0</v>
      </c>
      <c r="H522" s="19">
        <f>IFERROR(VLOOKUP(B522,[4]Feuil6!$A$23:$B$73,2,FALSE),0)</f>
        <v>0</v>
      </c>
      <c r="I522" s="19">
        <f>IFERROR(VLOOKUP(A522,[5]Feuil1!$A$1:$F$9,5,FALSE),0)</f>
        <v>0</v>
      </c>
      <c r="J522" s="19">
        <f>IFERROR(VLOOKUP(A522,'[6]CRB-ES'!$A$1:$V$382,19,FALSE),0)</f>
        <v>0</v>
      </c>
      <c r="K522" s="19">
        <f>IFERROR(VLOOKUP($A522,[7]Feuil4!$A$23:$L$137,10,FALSE),0)</f>
        <v>0</v>
      </c>
      <c r="L522" s="19">
        <f>IFERROR(VLOOKUP($A522,[7]Feuil4!$A$23:$L$137,9,FALSE),0)</f>
        <v>0</v>
      </c>
      <c r="M522" s="19">
        <f>IFERROR(VLOOKUP($A522,[7]Feuil4!$A$23:$L$137,4,FALSE),0)</f>
        <v>0</v>
      </c>
      <c r="N522" s="19">
        <f>IFERROR(VLOOKUP($A522,[7]Feuil4!$A$23:$L$81,3,FALSE),0)</f>
        <v>0</v>
      </c>
      <c r="O522" s="19">
        <f>IFERROR(VLOOKUP($A522,[7]Feuil4!$A$23:$L$137,2,FALSE),0)</f>
        <v>0</v>
      </c>
      <c r="P522" s="19">
        <f>IFERROR(VLOOKUP($A522,[7]Feuil4!$A$23:$L$81,7,FALSE),0)</f>
        <v>0</v>
      </c>
      <c r="Q522" s="19">
        <f>IFERROR(VLOOKUP($A522,[7]Feuil4!$A$23:$L$137,8,FALSE),0)</f>
        <v>0</v>
      </c>
      <c r="R522" s="19">
        <f>IFERROR(VLOOKUP($A522,[7]Feuil4!$A$23:$L$137,6,FALSE),0)</f>
        <v>0</v>
      </c>
      <c r="S522" s="19">
        <f>IFERROR(VLOOKUP($A522,[7]Feuil4!$A$23:$L$137,5,FALSE),0)</f>
        <v>0</v>
      </c>
      <c r="T522" s="19">
        <v>0</v>
      </c>
      <c r="U522" s="19">
        <f>IFERROR(VLOOKUP(B522,'[8]C1-2017'!$B$1:$Q$475,14,FALSE),0)</f>
        <v>9381.1257969763737</v>
      </c>
      <c r="V522" s="19">
        <f>IFERROR(VLOOKUP(A522,'[9]TOTAL M10 par région'!$A$1:$J$375,8,FALSE),0)</f>
        <v>89571.039999999921</v>
      </c>
      <c r="W522" s="19">
        <f>IFERROR(VLOOKUP(A522,'[10]TOTAL M11M12 par région'!$A$1:$J$479,10,FALSE),0)</f>
        <v>153556.29386637587</v>
      </c>
      <c r="X522" s="19">
        <f>IFERROR(VLOOKUP(B522,[11]Feuil1!$A$1:$G$24,7,FALSE),0)</f>
        <v>0</v>
      </c>
      <c r="Y522" s="19"/>
      <c r="Z522" s="19">
        <f>IFERROR(VLOOKUP(A522,'[12]avec LE'!$A$1:$F$22,6,FALSE),0)</f>
        <v>0</v>
      </c>
      <c r="AA522" s="19">
        <f>IFERROR(VLOOKUP(B522,[13]total!$E$20:$F$40,2,FALSE),0)</f>
        <v>0</v>
      </c>
      <c r="AB522" s="19"/>
      <c r="AC522" s="24">
        <f t="shared" si="8"/>
        <v>252508.45966335217</v>
      </c>
    </row>
    <row r="523" spans="1:29" ht="15" hidden="1" customHeight="1" x14ac:dyDescent="0.25">
      <c r="A523" s="2">
        <v>340780683</v>
      </c>
      <c r="B523" s="2" t="s">
        <v>1088</v>
      </c>
      <c r="C523" s="2" t="s">
        <v>85</v>
      </c>
      <c r="D523" s="2" t="s">
        <v>1085</v>
      </c>
      <c r="E523" s="19">
        <f>IFERROR(VLOOKUP(A523,[1]Montants!$A$1:$W$248,21,FALSE),0)</f>
        <v>0</v>
      </c>
      <c r="F523" s="19">
        <f>IFERROR(VLOOKUP(A523,[2]Feuil1!$A$1:$I$47,8,FALSE),0)</f>
        <v>0</v>
      </c>
      <c r="G523" s="19">
        <f>IFERROR(VLOOKUP(A523,[3]Feuil1!$A$1:$G$47,6,FALSE),0)</f>
        <v>0</v>
      </c>
      <c r="H523" s="19">
        <f>IFERROR(VLOOKUP(B523,[4]Feuil6!$A$23:$B$73,2,FALSE),0)</f>
        <v>0</v>
      </c>
      <c r="I523" s="19">
        <f>IFERROR(VLOOKUP(A523,[5]Feuil1!$A$1:$F$9,5,FALSE),0)</f>
        <v>0</v>
      </c>
      <c r="J523" s="19">
        <f>IFERROR(VLOOKUP(A523,'[6]CRB-ES'!$A$1:$V$382,19,FALSE),0)</f>
        <v>0</v>
      </c>
      <c r="K523" s="19">
        <f>IFERROR(VLOOKUP($A523,[7]Feuil4!$A$23:$L$137,10,FALSE),0)</f>
        <v>0</v>
      </c>
      <c r="L523" s="19">
        <f>IFERROR(VLOOKUP($A523,[7]Feuil4!$A$23:$L$137,9,FALSE),0)</f>
        <v>0</v>
      </c>
      <c r="M523" s="19">
        <f>IFERROR(VLOOKUP($A523,[7]Feuil4!$A$23:$L$137,4,FALSE),0)</f>
        <v>0</v>
      </c>
      <c r="N523" s="19">
        <f>IFERROR(VLOOKUP($A523,[7]Feuil4!$A$23:$L$81,3,FALSE),0)</f>
        <v>0</v>
      </c>
      <c r="O523" s="19">
        <f>IFERROR(VLOOKUP($A523,[7]Feuil4!$A$23:$L$137,2,FALSE),0)</f>
        <v>0</v>
      </c>
      <c r="P523" s="19">
        <f>IFERROR(VLOOKUP($A523,[7]Feuil4!$A$23:$L$81,7,FALSE),0)</f>
        <v>0</v>
      </c>
      <c r="Q523" s="19">
        <f>IFERROR(VLOOKUP($A523,[7]Feuil4!$A$23:$L$137,8,FALSE),0)</f>
        <v>0</v>
      </c>
      <c r="R523" s="19">
        <f>IFERROR(VLOOKUP($A523,[7]Feuil4!$A$23:$L$137,6,FALSE),0)</f>
        <v>0</v>
      </c>
      <c r="S523" s="19">
        <f>IFERROR(VLOOKUP($A523,[7]Feuil4!$A$23:$L$137,5,FALSE),0)</f>
        <v>0</v>
      </c>
      <c r="T523" s="19">
        <v>0</v>
      </c>
      <c r="U523" s="19">
        <f>IFERROR(VLOOKUP(B523,'[8]C1-2017'!$B$1:$Q$475,14,FALSE),0)</f>
        <v>0</v>
      </c>
      <c r="V523" s="19">
        <f>IFERROR(VLOOKUP(A523,'[9]TOTAL M10 par région'!$A$1:$J$375,8,FALSE),0)</f>
        <v>0</v>
      </c>
      <c r="W523" s="19">
        <f>IFERROR(VLOOKUP(A523,'[10]TOTAL M11M12 par région'!$A$1:$J$479,10,FALSE),0)</f>
        <v>0</v>
      </c>
      <c r="X523" s="19">
        <f>IFERROR(VLOOKUP(B523,[11]Feuil1!$A$1:$G$24,7,FALSE),0)</f>
        <v>0</v>
      </c>
      <c r="Y523" s="19"/>
      <c r="Z523" s="19">
        <f>IFERROR(VLOOKUP(A523,'[12]avec LE'!$A$1:$F$22,6,FALSE),0)</f>
        <v>0</v>
      </c>
      <c r="AA523" s="19">
        <f>IFERROR(VLOOKUP(B523,[13]total!$E$20:$F$40,2,FALSE),0)</f>
        <v>0</v>
      </c>
      <c r="AB523" s="19"/>
      <c r="AC523" s="24">
        <f t="shared" si="8"/>
        <v>0</v>
      </c>
    </row>
    <row r="524" spans="1:29" ht="15" hidden="1" customHeight="1" x14ac:dyDescent="0.25">
      <c r="A524" s="27" t="s">
        <v>892</v>
      </c>
      <c r="B524" s="2" t="s">
        <v>1008</v>
      </c>
      <c r="C524" s="2" t="s">
        <v>85</v>
      </c>
      <c r="D524" s="2" t="s">
        <v>1085</v>
      </c>
      <c r="E524" s="19">
        <f>IFERROR(VLOOKUP(A524,[1]Montants!$A$1:$W$248,21,FALSE),0)</f>
        <v>0</v>
      </c>
      <c r="F524" s="19">
        <f>IFERROR(VLOOKUP(A524,[2]Feuil1!$A$1:$I$47,8,FALSE),0)</f>
        <v>0</v>
      </c>
      <c r="G524" s="19">
        <f>IFERROR(VLOOKUP(A524,[3]Feuil1!$A$1:$G$47,6,FALSE),0)</f>
        <v>0</v>
      </c>
      <c r="H524" s="19">
        <f>IFERROR(VLOOKUP(B524,[4]Feuil6!$A$23:$B$73,2,FALSE),0)</f>
        <v>0</v>
      </c>
      <c r="I524" s="19">
        <f>IFERROR(VLOOKUP(A524,[5]Feuil1!$A$1:$F$9,5,FALSE),0)</f>
        <v>0</v>
      </c>
      <c r="J524" s="19">
        <f>IFERROR(VLOOKUP(A524,'[6]CRB-ES'!$A$1:$V$382,19,FALSE),0)</f>
        <v>0</v>
      </c>
      <c r="K524" s="19">
        <f>IFERROR(VLOOKUP($A524,[7]Feuil4!$A$23:$L$137,10,FALSE),0)</f>
        <v>0</v>
      </c>
      <c r="L524" s="19">
        <f>IFERROR(VLOOKUP($A524,[7]Feuil4!$A$23:$L$137,9,FALSE),0)</f>
        <v>0</v>
      </c>
      <c r="M524" s="19">
        <f>IFERROR(VLOOKUP($A524,[7]Feuil4!$A$23:$L$137,4,FALSE),0)</f>
        <v>0</v>
      </c>
      <c r="N524" s="19">
        <f>IFERROR(VLOOKUP($A524,[7]Feuil4!$A$23:$L$81,3,FALSE),0)</f>
        <v>0</v>
      </c>
      <c r="O524" s="19">
        <f>IFERROR(VLOOKUP($A524,[7]Feuil4!$A$23:$L$137,2,FALSE),0)</f>
        <v>0</v>
      </c>
      <c r="P524" s="19">
        <f>IFERROR(VLOOKUP($A524,[7]Feuil4!$A$23:$L$81,7,FALSE),0)</f>
        <v>0</v>
      </c>
      <c r="Q524" s="19">
        <f>IFERROR(VLOOKUP($A524,[7]Feuil4!$A$23:$L$137,8,FALSE),0)</f>
        <v>0</v>
      </c>
      <c r="R524" s="19">
        <f>IFERROR(VLOOKUP($A524,[7]Feuil4!$A$23:$L$137,6,FALSE),0)</f>
        <v>0</v>
      </c>
      <c r="S524" s="19">
        <f>IFERROR(VLOOKUP($A524,[7]Feuil4!$A$23:$L$137,5,FALSE),0)</f>
        <v>0</v>
      </c>
      <c r="T524" s="19">
        <v>0</v>
      </c>
      <c r="U524" s="19">
        <f>IFERROR(VLOOKUP(B524,'[8]C1-2017'!$B$1:$Q$475,14,FALSE),0)</f>
        <v>0</v>
      </c>
      <c r="V524" s="19">
        <f>IFERROR(VLOOKUP(A524,'[9]TOTAL M10 par région'!$A$1:$J$375,8,FALSE),0)</f>
        <v>0</v>
      </c>
      <c r="W524" s="19">
        <f>IFERROR(VLOOKUP(A524,'[10]TOTAL M11M12 par région'!$A$1:$J$479,10,FALSE),0)</f>
        <v>0</v>
      </c>
      <c r="X524" s="19">
        <f>IFERROR(VLOOKUP(B524,[11]Feuil1!$A$1:$G$24,7,FALSE),0)</f>
        <v>0</v>
      </c>
      <c r="Y524" s="19"/>
      <c r="Z524" s="19">
        <f>IFERROR(VLOOKUP(A524,'[12]avec LE'!$A$1:$F$22,6,FALSE),0)</f>
        <v>0</v>
      </c>
      <c r="AA524" s="19">
        <f>IFERROR(VLOOKUP(B524,[13]total!$E$20:$F$40,2,FALSE),0)</f>
        <v>0</v>
      </c>
      <c r="AB524" s="19"/>
      <c r="AC524" s="24">
        <f t="shared" si="8"/>
        <v>0</v>
      </c>
    </row>
    <row r="525" spans="1:29" hidden="1" x14ac:dyDescent="0.25">
      <c r="A525" s="38" t="s">
        <v>1316</v>
      </c>
      <c r="B525" s="2" t="s">
        <v>1317</v>
      </c>
      <c r="C525" s="2" t="s">
        <v>85</v>
      </c>
      <c r="D525" s="2" t="s">
        <v>1085</v>
      </c>
      <c r="E525" s="19">
        <f>IFERROR(VLOOKUP(A525,[1]Montants!$A$1:$W$248,21,FALSE),0)</f>
        <v>0</v>
      </c>
      <c r="F525" s="19">
        <f>IFERROR(VLOOKUP(A525,[2]Feuil1!$A$1:$I$47,8,FALSE),0)</f>
        <v>0</v>
      </c>
      <c r="G525" s="19">
        <f>IFERROR(VLOOKUP(A525,[3]Feuil1!$A$1:$G$47,6,FALSE),0)</f>
        <v>0</v>
      </c>
      <c r="H525" s="19">
        <f>IFERROR(VLOOKUP(B525,[4]Feuil6!$A$23:$B$73,2,FALSE),0)</f>
        <v>0</v>
      </c>
      <c r="I525" s="19">
        <f>IFERROR(VLOOKUP(A525,[5]Feuil1!$A$1:$F$9,5,FALSE),0)</f>
        <v>0</v>
      </c>
      <c r="J525" s="19">
        <f>IFERROR(VLOOKUP(A525,'[6]CRB-ES'!$A$1:$V$382,19,FALSE),0)</f>
        <v>0</v>
      </c>
      <c r="K525" s="19">
        <f>IFERROR(VLOOKUP($A525,[7]Feuil4!$A$23:$L$137,10,FALSE),0)</f>
        <v>0</v>
      </c>
      <c r="L525" s="19">
        <f>IFERROR(VLOOKUP($A525,[7]Feuil4!$A$23:$L$137,9,FALSE),0)</f>
        <v>0</v>
      </c>
      <c r="M525" s="19">
        <f>IFERROR(VLOOKUP($A525,[7]Feuil4!$A$23:$L$137,4,FALSE),0)</f>
        <v>0</v>
      </c>
      <c r="N525" s="19">
        <f>IFERROR(VLOOKUP($A525,[7]Feuil4!$A$23:$L$81,3,FALSE),0)</f>
        <v>0</v>
      </c>
      <c r="O525" s="19">
        <f>IFERROR(VLOOKUP($A525,[7]Feuil4!$A$23:$L$137,2,FALSE),0)</f>
        <v>0</v>
      </c>
      <c r="P525" s="19">
        <f>IFERROR(VLOOKUP($A525,[7]Feuil4!$A$23:$L$81,7,FALSE),0)</f>
        <v>0</v>
      </c>
      <c r="Q525" s="19">
        <f>IFERROR(VLOOKUP($A525,[7]Feuil4!$A$23:$L$137,8,FALSE),0)</f>
        <v>0</v>
      </c>
      <c r="R525" s="19">
        <f>IFERROR(VLOOKUP($A525,[7]Feuil4!$A$23:$L$137,6,FALSE),0)</f>
        <v>0</v>
      </c>
      <c r="S525" s="19">
        <f>IFERROR(VLOOKUP($A525,[7]Feuil4!$A$23:$L$137,5,FALSE),0)</f>
        <v>0</v>
      </c>
      <c r="T525" s="19">
        <v>0</v>
      </c>
      <c r="U525" s="19">
        <f>IFERROR(VLOOKUP(B525,'[8]C1-2017'!$B$1:$Q$475,14,FALSE),0)</f>
        <v>0</v>
      </c>
      <c r="V525" s="19">
        <f>IFERROR(VLOOKUP(A525,'[9]TOTAL M10 par région'!$A$1:$J$375,8,FALSE),0)</f>
        <v>0</v>
      </c>
      <c r="W525" s="19">
        <f>IFERROR(VLOOKUP(A525,'[10]TOTAL M11M12 par région'!$A$1:$J$479,10,FALSE),0)</f>
        <v>22800.308120045647</v>
      </c>
      <c r="X525" s="19">
        <f>IFERROR(VLOOKUP(B525,[11]Feuil1!$A$1:$G$24,7,FALSE),0)</f>
        <v>0</v>
      </c>
      <c r="Y525" s="19"/>
      <c r="Z525" s="19">
        <f>IFERROR(VLOOKUP(A525,'[12]avec LE'!$A$1:$F$22,6,FALSE),0)</f>
        <v>0</v>
      </c>
      <c r="AA525" s="19">
        <f>IFERROR(VLOOKUP(B525,[13]total!$E$20:$F$40,2,FALSE),0)</f>
        <v>0</v>
      </c>
      <c r="AB525" s="19"/>
      <c r="AC525" s="24">
        <f t="shared" si="8"/>
        <v>22800.308120045647</v>
      </c>
    </row>
    <row r="526" spans="1:29" hidden="1" x14ac:dyDescent="0.25">
      <c r="A526" s="27" t="s">
        <v>432</v>
      </c>
      <c r="B526" s="2" t="s">
        <v>1067</v>
      </c>
      <c r="C526" s="2" t="s">
        <v>31</v>
      </c>
      <c r="D526" s="2" t="s">
        <v>1085</v>
      </c>
      <c r="E526" s="19">
        <f>IFERROR(VLOOKUP(A526,[1]Montants!$A$1:$W$248,21,FALSE),0)</f>
        <v>0</v>
      </c>
      <c r="F526" s="19">
        <f>IFERROR(VLOOKUP(A526,[2]Feuil1!$A$1:$I$47,8,FALSE),0)</f>
        <v>0</v>
      </c>
      <c r="G526" s="19">
        <f>IFERROR(VLOOKUP(A526,[3]Feuil1!$A$1:$G$47,6,FALSE),0)</f>
        <v>0</v>
      </c>
      <c r="H526" s="19">
        <f>IFERROR(VLOOKUP(B526,[4]Feuil6!$A$23:$B$73,2,FALSE),0)</f>
        <v>0</v>
      </c>
      <c r="I526" s="19">
        <f>IFERROR(VLOOKUP(A526,[5]Feuil1!$A$1:$F$9,5,FALSE),0)</f>
        <v>0</v>
      </c>
      <c r="J526" s="19">
        <f>IFERROR(VLOOKUP(A526,'[6]CRB-ES'!$A$1:$V$382,19,FALSE),0)</f>
        <v>0</v>
      </c>
      <c r="K526" s="19">
        <f>IFERROR(VLOOKUP($A526,[7]Feuil4!$A$23:$L$137,10,FALSE),0)</f>
        <v>0</v>
      </c>
      <c r="L526" s="19">
        <f>IFERROR(VLOOKUP($A526,[7]Feuil4!$A$23:$L$137,9,FALSE),0)</f>
        <v>0</v>
      </c>
      <c r="M526" s="19">
        <f>IFERROR(VLOOKUP($A526,[7]Feuil4!$A$23:$L$137,4,FALSE),0)</f>
        <v>0</v>
      </c>
      <c r="N526" s="19">
        <f>IFERROR(VLOOKUP($A526,[7]Feuil4!$A$23:$L$81,3,FALSE),0)</f>
        <v>0</v>
      </c>
      <c r="O526" s="19">
        <f>IFERROR(VLOOKUP($A526,[7]Feuil4!$A$23:$L$137,2,FALSE),0)</f>
        <v>0</v>
      </c>
      <c r="P526" s="19">
        <f>IFERROR(VLOOKUP($A526,[7]Feuil4!$A$23:$L$81,7,FALSE),0)</f>
        <v>0</v>
      </c>
      <c r="Q526" s="19">
        <f>IFERROR(VLOOKUP($A526,[7]Feuil4!$A$23:$L$137,8,FALSE),0)</f>
        <v>0</v>
      </c>
      <c r="R526" s="19">
        <f>IFERROR(VLOOKUP($A526,[7]Feuil4!$A$23:$L$137,6,FALSE),0)</f>
        <v>0</v>
      </c>
      <c r="S526" s="19">
        <f>IFERROR(VLOOKUP($A526,[7]Feuil4!$A$23:$L$137,5,FALSE),0)</f>
        <v>0</v>
      </c>
      <c r="T526" s="19">
        <v>0</v>
      </c>
      <c r="U526" s="19">
        <f>IFERROR(VLOOKUP(B526,'[8]C1-2017'!$B$1:$Q$475,14,FALSE),0)</f>
        <v>36660.18346897226</v>
      </c>
      <c r="V526" s="19">
        <f>IFERROR(VLOOKUP(A526,'[9]TOTAL M10 par région'!$A$1:$J$375,8,FALSE),0)</f>
        <v>21583.959999999992</v>
      </c>
      <c r="W526" s="19">
        <f>IFERROR(VLOOKUP(A526,'[10]TOTAL M11M12 par région'!$A$1:$J$479,10,FALSE),0)</f>
        <v>51663.374691526762</v>
      </c>
      <c r="X526" s="19">
        <f>IFERROR(VLOOKUP(B526,[11]Feuil1!$A$1:$G$24,7,FALSE),0)</f>
        <v>0</v>
      </c>
      <c r="Y526" s="19"/>
      <c r="Z526" s="19">
        <f>IFERROR(VLOOKUP(A526,'[12]avec LE'!$A$1:$F$22,6,FALSE),0)</f>
        <v>0</v>
      </c>
      <c r="AA526" s="19">
        <f>IFERROR(VLOOKUP(B526,[13]total!$E$20:$F$40,2,FALSE),0)</f>
        <v>0</v>
      </c>
      <c r="AB526" s="19"/>
      <c r="AC526" s="24">
        <f t="shared" si="8"/>
        <v>109907.51816049902</v>
      </c>
    </row>
    <row r="527" spans="1:29" hidden="1" x14ac:dyDescent="0.25">
      <c r="A527" s="27" t="s">
        <v>433</v>
      </c>
      <c r="B527" s="2" t="s">
        <v>434</v>
      </c>
      <c r="C527" s="2" t="s">
        <v>31</v>
      </c>
      <c r="D527" s="2" t="s">
        <v>1085</v>
      </c>
      <c r="E527" s="19">
        <f>IFERROR(VLOOKUP(A527,[1]Montants!$A$1:$W$248,21,FALSE),0)</f>
        <v>0</v>
      </c>
      <c r="F527" s="19">
        <f>IFERROR(VLOOKUP(A527,[2]Feuil1!$A$1:$I$47,8,FALSE),0)</f>
        <v>0</v>
      </c>
      <c r="G527" s="19">
        <f>IFERROR(VLOOKUP(A527,[3]Feuil1!$A$1:$G$47,6,FALSE),0)</f>
        <v>0</v>
      </c>
      <c r="H527" s="19">
        <f>IFERROR(VLOOKUP(B527,[4]Feuil6!$A$23:$B$73,2,FALSE),0)</f>
        <v>0</v>
      </c>
      <c r="I527" s="19">
        <f>IFERROR(VLOOKUP(A527,[5]Feuil1!$A$1:$F$9,5,FALSE),0)</f>
        <v>0</v>
      </c>
      <c r="J527" s="19">
        <f>IFERROR(VLOOKUP(A527,'[6]CRB-ES'!$A$1:$V$382,19,FALSE),0)</f>
        <v>0</v>
      </c>
      <c r="K527" s="19">
        <f>IFERROR(VLOOKUP($A527,[7]Feuil4!$A$23:$L$137,10,FALSE),0)</f>
        <v>0</v>
      </c>
      <c r="L527" s="19">
        <f>IFERROR(VLOOKUP($A527,[7]Feuil4!$A$23:$L$137,9,FALSE),0)</f>
        <v>0</v>
      </c>
      <c r="M527" s="19">
        <f>IFERROR(VLOOKUP($A527,[7]Feuil4!$A$23:$L$137,4,FALSE),0)</f>
        <v>0</v>
      </c>
      <c r="N527" s="19">
        <f>IFERROR(VLOOKUP($A527,[7]Feuil4!$A$23:$L$81,3,FALSE),0)</f>
        <v>0</v>
      </c>
      <c r="O527" s="19">
        <f>IFERROR(VLOOKUP($A527,[7]Feuil4!$A$23:$L$137,2,FALSE),0)</f>
        <v>0</v>
      </c>
      <c r="P527" s="19">
        <f>IFERROR(VLOOKUP($A527,[7]Feuil4!$A$23:$L$81,7,FALSE),0)</f>
        <v>0</v>
      </c>
      <c r="Q527" s="19">
        <f>IFERROR(VLOOKUP($A527,[7]Feuil4!$A$23:$L$137,8,FALSE),0)</f>
        <v>0</v>
      </c>
      <c r="R527" s="19">
        <f>IFERROR(VLOOKUP($A527,[7]Feuil4!$A$23:$L$137,6,FALSE),0)</f>
        <v>0</v>
      </c>
      <c r="S527" s="19">
        <f>IFERROR(VLOOKUP($A527,[7]Feuil4!$A$23:$L$137,5,FALSE),0)</f>
        <v>0</v>
      </c>
      <c r="T527" s="19">
        <v>0</v>
      </c>
      <c r="U527" s="19">
        <f>IFERROR(VLOOKUP(B527,'[8]C1-2017'!$B$1:$Q$475,14,FALSE),0)</f>
        <v>2644.0762755087885</v>
      </c>
      <c r="V527" s="19">
        <f>IFERROR(VLOOKUP(A527,'[9]TOTAL M10 par région'!$A$1:$J$375,8,FALSE),0)</f>
        <v>0</v>
      </c>
      <c r="W527" s="19">
        <f>IFERROR(VLOOKUP(A527,'[10]TOTAL M11M12 par région'!$A$1:$J$479,10,FALSE),0)</f>
        <v>0</v>
      </c>
      <c r="X527" s="19">
        <f>IFERROR(VLOOKUP(B527,[11]Feuil1!$A$1:$G$24,7,FALSE),0)</f>
        <v>0</v>
      </c>
      <c r="Y527" s="19"/>
      <c r="Z527" s="19">
        <f>IFERROR(VLOOKUP(A527,'[12]avec LE'!$A$1:$F$22,6,FALSE),0)</f>
        <v>0</v>
      </c>
      <c r="AA527" s="19">
        <f>IFERROR(VLOOKUP(B527,[13]total!$E$20:$F$40,2,FALSE),0)</f>
        <v>0</v>
      </c>
      <c r="AB527" s="19"/>
      <c r="AC527" s="24">
        <f t="shared" si="8"/>
        <v>2644.0762755087885</v>
      </c>
    </row>
    <row r="528" spans="1:29" hidden="1" x14ac:dyDescent="0.25">
      <c r="A528" s="2" t="s">
        <v>418</v>
      </c>
      <c r="B528" s="2" t="s">
        <v>419</v>
      </c>
      <c r="C528" s="2" t="s">
        <v>31</v>
      </c>
      <c r="D528" s="2" t="s">
        <v>1085</v>
      </c>
      <c r="E528" s="19">
        <f>IFERROR(VLOOKUP(A528,[1]Montants!$A$1:$W$248,21,FALSE),0)</f>
        <v>0</v>
      </c>
      <c r="F528" s="19">
        <f>IFERROR(VLOOKUP(A528,[2]Feuil1!$A$1:$I$47,8,FALSE),0)</f>
        <v>0</v>
      </c>
      <c r="G528" s="19">
        <f>IFERROR(VLOOKUP(A528,[3]Feuil1!$A$1:$G$47,6,FALSE),0)</f>
        <v>0</v>
      </c>
      <c r="H528" s="19">
        <f>IFERROR(VLOOKUP(B528,[4]Feuil6!$A$23:$B$73,2,FALSE),0)</f>
        <v>0</v>
      </c>
      <c r="I528" s="19">
        <f>IFERROR(VLOOKUP(A528,[5]Feuil1!$A$1:$F$9,5,FALSE),0)</f>
        <v>0</v>
      </c>
      <c r="J528" s="19">
        <f>IFERROR(VLOOKUP(A528,'[6]CRB-ES'!$A$1:$V$382,19,FALSE),0)</f>
        <v>0</v>
      </c>
      <c r="K528" s="19">
        <f>IFERROR(VLOOKUP($A528,[7]Feuil4!$A$23:$L$137,10,FALSE),0)</f>
        <v>0</v>
      </c>
      <c r="L528" s="19">
        <f>IFERROR(VLOOKUP($A528,[7]Feuil4!$A$23:$L$137,9,FALSE),0)</f>
        <v>0</v>
      </c>
      <c r="M528" s="19">
        <f>IFERROR(VLOOKUP($A528,[7]Feuil4!$A$23:$L$137,4,FALSE),0)</f>
        <v>0</v>
      </c>
      <c r="N528" s="19">
        <f>IFERROR(VLOOKUP($A528,[7]Feuil4!$A$23:$L$81,3,FALSE),0)</f>
        <v>0</v>
      </c>
      <c r="O528" s="19">
        <f>IFERROR(VLOOKUP($A528,[7]Feuil4!$A$23:$L$137,2,FALSE),0)</f>
        <v>0</v>
      </c>
      <c r="P528" s="19">
        <f>IFERROR(VLOOKUP($A528,[7]Feuil4!$A$23:$L$81,7,FALSE),0)</f>
        <v>0</v>
      </c>
      <c r="Q528" s="19">
        <f>IFERROR(VLOOKUP($A528,[7]Feuil4!$A$23:$L$137,8,FALSE),0)</f>
        <v>0</v>
      </c>
      <c r="R528" s="19">
        <f>IFERROR(VLOOKUP($A528,[7]Feuil4!$A$23:$L$137,6,FALSE),0)</f>
        <v>0</v>
      </c>
      <c r="S528" s="19">
        <f>IFERROR(VLOOKUP($A528,[7]Feuil4!$A$23:$L$137,5,FALSE),0)</f>
        <v>0</v>
      </c>
      <c r="T528" s="19">
        <v>0</v>
      </c>
      <c r="U528" s="19">
        <f>IFERROR(VLOOKUP(B528,'[8]C1-2017'!$B$1:$Q$475,14,FALSE),0)</f>
        <v>105833.7794901915</v>
      </c>
      <c r="V528" s="19">
        <f>IFERROR(VLOOKUP(A528,'[9]TOTAL M10 par région'!$A$1:$J$375,8,FALSE),0)</f>
        <v>0</v>
      </c>
      <c r="W528" s="19">
        <f>IFERROR(VLOOKUP(A528,'[10]TOTAL M11M12 par région'!$A$1:$J$479,10,FALSE),0)</f>
        <v>0</v>
      </c>
      <c r="X528" s="19">
        <f>IFERROR(VLOOKUP(B528,[11]Feuil1!$A$1:$G$24,7,FALSE),0)</f>
        <v>0</v>
      </c>
      <c r="Y528" s="19"/>
      <c r="Z528" s="19">
        <f>IFERROR(VLOOKUP(A528,'[12]avec LE'!$A$1:$F$22,6,FALSE),0)</f>
        <v>0</v>
      </c>
      <c r="AA528" s="19">
        <f>IFERROR(VLOOKUP(B528,[13]total!$E$20:$F$40,2,FALSE),0)</f>
        <v>0</v>
      </c>
      <c r="AB528" s="19"/>
      <c r="AC528" s="24">
        <f t="shared" si="8"/>
        <v>105833.7794901915</v>
      </c>
    </row>
    <row r="529" spans="1:29" hidden="1" x14ac:dyDescent="0.25">
      <c r="A529" s="2" t="s">
        <v>483</v>
      </c>
      <c r="B529" s="2" t="s">
        <v>484</v>
      </c>
      <c r="C529" s="2" t="s">
        <v>85</v>
      </c>
      <c r="D529" s="2" t="s">
        <v>1085</v>
      </c>
      <c r="E529" s="19">
        <f>IFERROR(VLOOKUP(A529,[1]Montants!$A$1:$W$248,21,FALSE),0)</f>
        <v>0</v>
      </c>
      <c r="F529" s="19">
        <f>IFERROR(VLOOKUP(A529,[2]Feuil1!$A$1:$I$47,8,FALSE),0)</f>
        <v>0</v>
      </c>
      <c r="G529" s="19">
        <f>IFERROR(VLOOKUP(A529,[3]Feuil1!$A$1:$G$47,6,FALSE),0)</f>
        <v>0</v>
      </c>
      <c r="H529" s="19">
        <f>IFERROR(VLOOKUP(B529,[4]Feuil6!$A$23:$B$73,2,FALSE),0)</f>
        <v>0</v>
      </c>
      <c r="I529" s="19">
        <f>IFERROR(VLOOKUP(A529,[5]Feuil1!$A$1:$F$9,5,FALSE),0)</f>
        <v>0</v>
      </c>
      <c r="J529" s="19">
        <f>IFERROR(VLOOKUP(A529,'[6]CRB-ES'!$A$1:$V$382,19,FALSE),0)</f>
        <v>0</v>
      </c>
      <c r="K529" s="19">
        <f>IFERROR(VLOOKUP($A529,[7]Feuil4!$A$23:$L$137,10,FALSE),0)</f>
        <v>0</v>
      </c>
      <c r="L529" s="19">
        <f>IFERROR(VLOOKUP($A529,[7]Feuil4!$A$23:$L$137,9,FALSE),0)</f>
        <v>0</v>
      </c>
      <c r="M529" s="19">
        <f>IFERROR(VLOOKUP($A529,[7]Feuil4!$A$23:$L$137,4,FALSE),0)</f>
        <v>0</v>
      </c>
      <c r="N529" s="19">
        <f>IFERROR(VLOOKUP($A529,[7]Feuil4!$A$23:$L$81,3,FALSE),0)</f>
        <v>0</v>
      </c>
      <c r="O529" s="19">
        <f>IFERROR(VLOOKUP($A529,[7]Feuil4!$A$23:$L$137,2,FALSE),0)</f>
        <v>0</v>
      </c>
      <c r="P529" s="19">
        <f>IFERROR(VLOOKUP($A529,[7]Feuil4!$A$23:$L$81,7,FALSE),0)</f>
        <v>0</v>
      </c>
      <c r="Q529" s="19">
        <f>IFERROR(VLOOKUP($A529,[7]Feuil4!$A$23:$L$137,8,FALSE),0)</f>
        <v>0</v>
      </c>
      <c r="R529" s="19">
        <f>IFERROR(VLOOKUP($A529,[7]Feuil4!$A$23:$L$137,6,FALSE),0)</f>
        <v>0</v>
      </c>
      <c r="S529" s="19">
        <f>IFERROR(VLOOKUP($A529,[7]Feuil4!$A$23:$L$137,5,FALSE),0)</f>
        <v>0</v>
      </c>
      <c r="T529" s="19">
        <v>0</v>
      </c>
      <c r="U529" s="19">
        <f>IFERROR(VLOOKUP(B529,'[8]C1-2017'!$B$1:$Q$475,14,FALSE),0)</f>
        <v>0</v>
      </c>
      <c r="V529" s="19">
        <f>IFERROR(VLOOKUP(A529,'[9]TOTAL M10 par région'!$A$1:$J$375,8,FALSE),0)</f>
        <v>0</v>
      </c>
      <c r="W529" s="19">
        <f>IFERROR(VLOOKUP(A529,'[10]TOTAL M11M12 par région'!$A$1:$J$479,10,FALSE),0)</f>
        <v>173577.90891020972</v>
      </c>
      <c r="X529" s="19">
        <f>IFERROR(VLOOKUP(B529,[11]Feuil1!$A$1:$G$24,7,FALSE),0)</f>
        <v>0</v>
      </c>
      <c r="Y529" s="19"/>
      <c r="Z529" s="19">
        <f>IFERROR(VLOOKUP(A529,'[12]avec LE'!$A$1:$F$22,6,FALSE),0)</f>
        <v>0</v>
      </c>
      <c r="AA529" s="19">
        <f>IFERROR(VLOOKUP(B529,[13]total!$E$20:$F$40,2,FALSE),0)</f>
        <v>0</v>
      </c>
      <c r="AB529" s="19"/>
      <c r="AC529" s="24">
        <f t="shared" si="8"/>
        <v>173577.90891020972</v>
      </c>
    </row>
    <row r="530" spans="1:29" hidden="1" x14ac:dyDescent="0.25">
      <c r="A530" s="38" t="s">
        <v>1201</v>
      </c>
      <c r="B530" s="2" t="s">
        <v>1061</v>
      </c>
      <c r="C530" s="2" t="s">
        <v>31</v>
      </c>
      <c r="D530" s="2" t="s">
        <v>1085</v>
      </c>
      <c r="E530" s="19">
        <f>IFERROR(VLOOKUP(A530,[1]Montants!$A$1:$W$248,21,FALSE),0)</f>
        <v>0</v>
      </c>
      <c r="F530" s="19">
        <f>IFERROR(VLOOKUP(A530,[2]Feuil1!$A$1:$I$47,8,FALSE),0)</f>
        <v>0</v>
      </c>
      <c r="G530" s="19">
        <f>IFERROR(VLOOKUP(A530,[3]Feuil1!$A$1:$G$47,6,FALSE),0)</f>
        <v>0</v>
      </c>
      <c r="H530" s="19">
        <f>IFERROR(VLOOKUP(B530,[4]Feuil6!$A$23:$B$73,2,FALSE),0)</f>
        <v>0</v>
      </c>
      <c r="I530" s="19">
        <f>IFERROR(VLOOKUP(A530,[5]Feuil1!$A$1:$F$9,5,FALSE),0)</f>
        <v>0</v>
      </c>
      <c r="J530" s="19">
        <f>IFERROR(VLOOKUP(A530,'[6]CRB-ES'!$A$1:$V$382,19,FALSE),0)</f>
        <v>0</v>
      </c>
      <c r="K530" s="19">
        <f>IFERROR(VLOOKUP($A530,[7]Feuil4!$A$23:$L$137,10,FALSE),0)</f>
        <v>0</v>
      </c>
      <c r="L530" s="19">
        <f>IFERROR(VLOOKUP($A530,[7]Feuil4!$A$23:$L$137,9,FALSE),0)</f>
        <v>0</v>
      </c>
      <c r="M530" s="19">
        <f>IFERROR(VLOOKUP($A530,[7]Feuil4!$A$23:$L$137,4,FALSE),0)</f>
        <v>0</v>
      </c>
      <c r="N530" s="19">
        <f>IFERROR(VLOOKUP($A530,[7]Feuil4!$A$23:$L$81,3,FALSE),0)</f>
        <v>0</v>
      </c>
      <c r="O530" s="19">
        <f>IFERROR(VLOOKUP($A530,[7]Feuil4!$A$23:$L$137,2,FALSE),0)</f>
        <v>0</v>
      </c>
      <c r="P530" s="19">
        <f>IFERROR(VLOOKUP($A530,[7]Feuil4!$A$23:$L$81,7,FALSE),0)</f>
        <v>0</v>
      </c>
      <c r="Q530" s="19">
        <f>IFERROR(VLOOKUP($A530,[7]Feuil4!$A$23:$L$137,8,FALSE),0)</f>
        <v>0</v>
      </c>
      <c r="R530" s="19">
        <f>IFERROR(VLOOKUP($A530,[7]Feuil4!$A$23:$L$137,6,FALSE),0)</f>
        <v>0</v>
      </c>
      <c r="S530" s="19">
        <f>IFERROR(VLOOKUP($A530,[7]Feuil4!$A$23:$L$137,5,FALSE),0)</f>
        <v>0</v>
      </c>
      <c r="T530" s="19">
        <v>0</v>
      </c>
      <c r="U530" s="19">
        <f>IFERROR(VLOOKUP(B530,'[8]C1-2017'!$B$1:$Q$475,14,FALSE),0)</f>
        <v>4604.6166224539784</v>
      </c>
      <c r="V530" s="19">
        <f>IFERROR(VLOOKUP(A530,'[9]TOTAL M10 par région'!$A$1:$J$375,8,FALSE),0)</f>
        <v>58809.779999999912</v>
      </c>
      <c r="W530" s="19">
        <f>IFERROR(VLOOKUP(A530,'[10]TOTAL M11M12 par région'!$A$1:$J$479,10,FALSE),0)</f>
        <v>88461.936882379043</v>
      </c>
      <c r="X530" s="19">
        <f>IFERROR(VLOOKUP(B530,[11]Feuil1!$A$1:$G$24,7,FALSE),0)</f>
        <v>0</v>
      </c>
      <c r="Y530" s="19"/>
      <c r="Z530" s="19">
        <f>IFERROR(VLOOKUP(A530,'[12]avec LE'!$A$1:$F$22,6,FALSE),0)</f>
        <v>0</v>
      </c>
      <c r="AA530" s="19">
        <f>IFERROR(VLOOKUP(B530,[13]total!$E$20:$F$40,2,FALSE),0)</f>
        <v>0</v>
      </c>
      <c r="AB530" s="19"/>
      <c r="AC530" s="24">
        <f t="shared" si="8"/>
        <v>151876.33350483293</v>
      </c>
    </row>
    <row r="531" spans="1:29" hidden="1" x14ac:dyDescent="0.25">
      <c r="A531" s="27" t="s">
        <v>1121</v>
      </c>
      <c r="B531" s="2" t="s">
        <v>1163</v>
      </c>
      <c r="C531" s="2" t="s">
        <v>28</v>
      </c>
      <c r="D531" s="2" t="s">
        <v>1085</v>
      </c>
      <c r="E531" s="19">
        <f>IFERROR(VLOOKUP(A531,[1]Montants!$A$1:$W$248,21,FALSE),0)</f>
        <v>0</v>
      </c>
      <c r="F531" s="19">
        <f>IFERROR(VLOOKUP(A531,[2]Feuil1!$A$1:$I$47,8,FALSE),0)</f>
        <v>0</v>
      </c>
      <c r="G531" s="19">
        <f>IFERROR(VLOOKUP(A531,[3]Feuil1!$A$1:$G$47,6,FALSE),0)</f>
        <v>0</v>
      </c>
      <c r="H531" s="19">
        <f>IFERROR(VLOOKUP(B531,[4]Feuil6!$A$23:$B$73,2,FALSE),0)</f>
        <v>0</v>
      </c>
      <c r="I531" s="19">
        <f>IFERROR(VLOOKUP(A531,[5]Feuil1!$A$1:$F$9,5,FALSE),0)</f>
        <v>0</v>
      </c>
      <c r="J531" s="19">
        <f>IFERROR(VLOOKUP(A531,'[6]CRB-ES'!$A$1:$V$382,19,FALSE),0)</f>
        <v>0</v>
      </c>
      <c r="K531" s="19">
        <f>IFERROR(VLOOKUP($A531,[7]Feuil4!$A$23:$L$137,10,FALSE),0)</f>
        <v>0</v>
      </c>
      <c r="L531" s="19">
        <f>IFERROR(VLOOKUP($A531,[7]Feuil4!$A$23:$L$137,9,FALSE),0)</f>
        <v>0</v>
      </c>
      <c r="M531" s="19">
        <f>IFERROR(VLOOKUP($A531,[7]Feuil4!$A$23:$L$137,4,FALSE),0)</f>
        <v>0</v>
      </c>
      <c r="N531" s="19">
        <f>IFERROR(VLOOKUP($A531,[7]Feuil4!$A$23:$L$81,3,FALSE),0)</f>
        <v>0</v>
      </c>
      <c r="O531" s="19">
        <f>IFERROR(VLOOKUP($A531,[7]Feuil4!$A$23:$L$137,2,FALSE),0)</f>
        <v>0</v>
      </c>
      <c r="P531" s="19">
        <f>IFERROR(VLOOKUP($A531,[7]Feuil4!$A$23:$L$81,7,FALSE),0)</f>
        <v>0</v>
      </c>
      <c r="Q531" s="19">
        <f>IFERROR(VLOOKUP($A531,[7]Feuil4!$A$23:$L$137,8,FALSE),0)</f>
        <v>0</v>
      </c>
      <c r="R531" s="19">
        <f>IFERROR(VLOOKUP($A531,[7]Feuil4!$A$23:$L$137,6,FALSE),0)</f>
        <v>0</v>
      </c>
      <c r="S531" s="19">
        <f>IFERROR(VLOOKUP($A531,[7]Feuil4!$A$23:$L$137,5,FALSE),0)</f>
        <v>0</v>
      </c>
      <c r="T531" s="19">
        <v>0</v>
      </c>
      <c r="U531" s="19">
        <f>IFERROR(VLOOKUP(B531,'[8]C1-2017'!$B$1:$Q$475,14,FALSE),0)</f>
        <v>0</v>
      </c>
      <c r="V531" s="19">
        <f>IFERROR(VLOOKUP(A531,'[9]TOTAL M10 par région'!$A$1:$J$375,8,FALSE),0)</f>
        <v>0</v>
      </c>
      <c r="W531" s="19">
        <f>IFERROR(VLOOKUP(A531,'[10]TOTAL M11M12 par région'!$A$1:$J$479,10,FALSE),0)</f>
        <v>130502.13731856577</v>
      </c>
      <c r="X531" s="19">
        <f>IFERROR(VLOOKUP(B531,[11]Feuil1!$A$1:$G$24,7,FALSE),0)</f>
        <v>0</v>
      </c>
      <c r="Y531" s="19"/>
      <c r="Z531" s="19">
        <f>IFERROR(VLOOKUP(A531,'[12]avec LE'!$A$1:$F$22,6,FALSE),0)</f>
        <v>0</v>
      </c>
      <c r="AA531" s="19">
        <f>IFERROR(VLOOKUP(B531,[13]total!$E$20:$F$40,2,FALSE),0)</f>
        <v>0</v>
      </c>
      <c r="AB531" s="19"/>
      <c r="AC531" s="24">
        <f t="shared" si="8"/>
        <v>130502.13731856577</v>
      </c>
    </row>
    <row r="532" spans="1:29" hidden="1" x14ac:dyDescent="0.25">
      <c r="A532" s="2" t="s">
        <v>437</v>
      </c>
      <c r="B532" s="2" t="s">
        <v>438</v>
      </c>
      <c r="C532" s="2" t="s">
        <v>31</v>
      </c>
      <c r="D532" s="2" t="s">
        <v>1085</v>
      </c>
      <c r="E532" s="19">
        <f>IFERROR(VLOOKUP(A532,[1]Montants!$A$1:$W$248,21,FALSE),0)</f>
        <v>778952.00325452222</v>
      </c>
      <c r="F532" s="19">
        <f>IFERROR(VLOOKUP(A532,[2]Feuil1!$A$1:$I$47,8,FALSE),0)</f>
        <v>0</v>
      </c>
      <c r="G532" s="19">
        <f>IFERROR(VLOOKUP(A532,[3]Feuil1!$A$1:$G$47,6,FALSE),0)</f>
        <v>0</v>
      </c>
      <c r="H532" s="19">
        <f>IFERROR(VLOOKUP(B532,[4]Feuil6!$A$23:$B$73,2,FALSE),0)</f>
        <v>0</v>
      </c>
      <c r="I532" s="19">
        <f>IFERROR(VLOOKUP(A532,[5]Feuil1!$A$1:$F$9,5,FALSE),0)</f>
        <v>0</v>
      </c>
      <c r="J532" s="19">
        <f>IFERROR(VLOOKUP(A532,'[6]CRB-ES'!$A$1:$V$382,19,FALSE),0)</f>
        <v>109004.14391213044</v>
      </c>
      <c r="K532" s="19">
        <f>IFERROR(VLOOKUP($A532,[7]Feuil4!$A$23:$L$137,10,FALSE),0)</f>
        <v>0</v>
      </c>
      <c r="L532" s="19">
        <f>IFERROR(VLOOKUP($A532,[7]Feuil4!$A$23:$L$137,9,FALSE),0)</f>
        <v>0</v>
      </c>
      <c r="M532" s="19">
        <f>IFERROR(VLOOKUP($A532,[7]Feuil4!$A$23:$L$137,4,FALSE),0)</f>
        <v>0</v>
      </c>
      <c r="N532" s="19">
        <f>IFERROR(VLOOKUP($A532,[7]Feuil4!$A$23:$L$81,3,FALSE),0)</f>
        <v>0</v>
      </c>
      <c r="O532" s="19">
        <f>IFERROR(VLOOKUP($A532,[7]Feuil4!$A$23:$L$137,2,FALSE),0)</f>
        <v>0</v>
      </c>
      <c r="P532" s="19">
        <f>IFERROR(VLOOKUP($A532,[7]Feuil4!$A$23:$L$81,7,FALSE),0)</f>
        <v>0</v>
      </c>
      <c r="Q532" s="19">
        <f>IFERROR(VLOOKUP($A532,[7]Feuil4!$A$23:$L$137,8,FALSE),0)</f>
        <v>0</v>
      </c>
      <c r="R532" s="19">
        <f>IFERROR(VLOOKUP($A532,[7]Feuil4!$A$23:$L$137,6,FALSE),0)</f>
        <v>0</v>
      </c>
      <c r="S532" s="19">
        <f>IFERROR(VLOOKUP($A532,[7]Feuil4!$A$23:$L$137,5,FALSE),0)</f>
        <v>0</v>
      </c>
      <c r="T532" s="19">
        <v>0</v>
      </c>
      <c r="U532" s="19">
        <f>IFERROR(VLOOKUP(B532,'[8]C1-2017'!$B$1:$Q$475,14,FALSE),0)</f>
        <v>80426.946882471835</v>
      </c>
      <c r="V532" s="19">
        <f>IFERROR(VLOOKUP(A532,'[9]TOTAL M10 par région'!$A$1:$J$375,8,FALSE),0)</f>
        <v>105377.41399999999</v>
      </c>
      <c r="W532" s="19">
        <f>IFERROR(VLOOKUP(A532,'[10]TOTAL M11M12 par région'!$A$1:$J$479,10,FALSE),0)</f>
        <v>338713.16567431652</v>
      </c>
      <c r="X532" s="19">
        <f>IFERROR(VLOOKUP(B532,[11]Feuil1!$A$1:$G$24,7,FALSE),0)</f>
        <v>0</v>
      </c>
      <c r="Y532" s="19"/>
      <c r="Z532" s="19">
        <f>IFERROR(VLOOKUP(A532,'[12]avec LE'!$A$1:$F$22,6,FALSE),0)</f>
        <v>0</v>
      </c>
      <c r="AA532" s="19">
        <f>IFERROR(VLOOKUP(B532,[13]total!$E$20:$F$40,2,FALSE),0)</f>
        <v>0</v>
      </c>
      <c r="AB532" s="19"/>
      <c r="AC532" s="24">
        <f t="shared" si="8"/>
        <v>1412473.6737234409</v>
      </c>
    </row>
    <row r="533" spans="1:29" hidden="1" x14ac:dyDescent="0.25">
      <c r="A533" s="2" t="s">
        <v>467</v>
      </c>
      <c r="B533" s="2" t="s">
        <v>468</v>
      </c>
      <c r="C533" s="2" t="s">
        <v>85</v>
      </c>
      <c r="D533" s="2" t="s">
        <v>1085</v>
      </c>
      <c r="E533" s="19">
        <f>IFERROR(VLOOKUP(A533,[1]Montants!$A$1:$W$248,21,FALSE),0)</f>
        <v>0</v>
      </c>
      <c r="F533" s="19">
        <f>IFERROR(VLOOKUP(A533,[2]Feuil1!$A$1:$I$47,8,FALSE),0)</f>
        <v>0</v>
      </c>
      <c r="G533" s="19">
        <f>IFERROR(VLOOKUP(A533,[3]Feuil1!$A$1:$G$47,6,FALSE),0)</f>
        <v>0</v>
      </c>
      <c r="H533" s="19">
        <f>IFERROR(VLOOKUP(B533,[4]Feuil6!$A$23:$B$73,2,FALSE),0)</f>
        <v>0</v>
      </c>
      <c r="I533" s="19">
        <f>IFERROR(VLOOKUP(A533,[5]Feuil1!$A$1:$F$9,5,FALSE),0)</f>
        <v>0</v>
      </c>
      <c r="J533" s="19">
        <f>IFERROR(VLOOKUP(A533,'[6]CRB-ES'!$A$1:$V$382,19,FALSE),0)</f>
        <v>0</v>
      </c>
      <c r="K533" s="19">
        <f>IFERROR(VLOOKUP($A533,[7]Feuil4!$A$23:$L$137,10,FALSE),0)</f>
        <v>0</v>
      </c>
      <c r="L533" s="19">
        <f>IFERROR(VLOOKUP($A533,[7]Feuil4!$A$23:$L$137,9,FALSE),0)</f>
        <v>0</v>
      </c>
      <c r="M533" s="19">
        <f>IFERROR(VLOOKUP($A533,[7]Feuil4!$A$23:$L$137,4,FALSE),0)</f>
        <v>0</v>
      </c>
      <c r="N533" s="19">
        <f>IFERROR(VLOOKUP($A533,[7]Feuil4!$A$23:$L$81,3,FALSE),0)</f>
        <v>0</v>
      </c>
      <c r="O533" s="19">
        <f>IFERROR(VLOOKUP($A533,[7]Feuil4!$A$23:$L$137,2,FALSE),0)</f>
        <v>0</v>
      </c>
      <c r="P533" s="19">
        <f>IFERROR(VLOOKUP($A533,[7]Feuil4!$A$23:$L$81,7,FALSE),0)</f>
        <v>0</v>
      </c>
      <c r="Q533" s="19">
        <f>IFERROR(VLOOKUP($A533,[7]Feuil4!$A$23:$L$137,8,FALSE),0)</f>
        <v>0</v>
      </c>
      <c r="R533" s="19">
        <f>IFERROR(VLOOKUP($A533,[7]Feuil4!$A$23:$L$137,6,FALSE),0)</f>
        <v>0</v>
      </c>
      <c r="S533" s="19">
        <f>IFERROR(VLOOKUP($A533,[7]Feuil4!$A$23:$L$137,5,FALSE),0)</f>
        <v>0</v>
      </c>
      <c r="T533" s="19">
        <v>0</v>
      </c>
      <c r="U533" s="19">
        <f>IFERROR(VLOOKUP(B533,'[8]C1-2017'!$B$1:$Q$475,14,FALSE),0)</f>
        <v>0</v>
      </c>
      <c r="V533" s="19">
        <f>IFERROR(VLOOKUP(A533,'[9]TOTAL M10 par région'!$A$1:$J$375,8,FALSE),0)</f>
        <v>167022.21799999988</v>
      </c>
      <c r="W533" s="19">
        <f>IFERROR(VLOOKUP(A533,'[10]TOTAL M11M12 par région'!$A$1:$J$479,10,FALSE),0)</f>
        <v>279472.69986203796</v>
      </c>
      <c r="X533" s="19">
        <f>IFERROR(VLOOKUP(B533,[11]Feuil1!$A$1:$G$24,7,FALSE),0)</f>
        <v>0</v>
      </c>
      <c r="Y533" s="19"/>
      <c r="Z533" s="19">
        <f>IFERROR(VLOOKUP(A533,'[12]avec LE'!$A$1:$F$22,6,FALSE),0)</f>
        <v>0</v>
      </c>
      <c r="AA533" s="19">
        <f>IFERROR(VLOOKUP(B533,[13]total!$E$20:$F$40,2,FALSE),0)</f>
        <v>0</v>
      </c>
      <c r="AB533" s="19"/>
      <c r="AC533" s="24">
        <f t="shared" si="8"/>
        <v>446494.91786203784</v>
      </c>
    </row>
    <row r="534" spans="1:29" ht="15" hidden="1" customHeight="1" x14ac:dyDescent="0.25">
      <c r="A534" s="2" t="s">
        <v>481</v>
      </c>
      <c r="B534" s="2" t="s">
        <v>1089</v>
      </c>
      <c r="C534" s="2" t="s">
        <v>85</v>
      </c>
      <c r="D534" s="2" t="s">
        <v>1085</v>
      </c>
      <c r="E534" s="19">
        <f>IFERROR(VLOOKUP(A534,[1]Montants!$A$1:$W$248,21,FALSE),0)</f>
        <v>0</v>
      </c>
      <c r="F534" s="19">
        <f>IFERROR(VLOOKUP(A534,[2]Feuil1!$A$1:$I$47,8,FALSE),0)</f>
        <v>0</v>
      </c>
      <c r="G534" s="19">
        <f>IFERROR(VLOOKUP(A534,[3]Feuil1!$A$1:$G$47,6,FALSE),0)</f>
        <v>0</v>
      </c>
      <c r="H534" s="19">
        <f>IFERROR(VLOOKUP(B534,[4]Feuil6!$A$23:$B$73,2,FALSE),0)</f>
        <v>0</v>
      </c>
      <c r="I534" s="19">
        <f>IFERROR(VLOOKUP(A534,[5]Feuil1!$A$1:$F$9,5,FALSE),0)</f>
        <v>0</v>
      </c>
      <c r="J534" s="19">
        <f>IFERROR(VLOOKUP(A534,'[6]CRB-ES'!$A$1:$V$382,19,FALSE),0)</f>
        <v>0</v>
      </c>
      <c r="K534" s="19">
        <f>IFERROR(VLOOKUP($A534,[7]Feuil4!$A$23:$L$137,10,FALSE),0)</f>
        <v>0</v>
      </c>
      <c r="L534" s="19">
        <f>IFERROR(VLOOKUP($A534,[7]Feuil4!$A$23:$L$137,9,FALSE),0)</f>
        <v>0</v>
      </c>
      <c r="M534" s="19">
        <f>IFERROR(VLOOKUP($A534,[7]Feuil4!$A$23:$L$137,4,FALSE),0)</f>
        <v>0</v>
      </c>
      <c r="N534" s="19">
        <f>IFERROR(VLOOKUP($A534,[7]Feuil4!$A$23:$L$81,3,FALSE),0)</f>
        <v>0</v>
      </c>
      <c r="O534" s="19">
        <f>IFERROR(VLOOKUP($A534,[7]Feuil4!$A$23:$L$137,2,FALSE),0)</f>
        <v>0</v>
      </c>
      <c r="P534" s="19">
        <f>IFERROR(VLOOKUP($A534,[7]Feuil4!$A$23:$L$81,7,FALSE),0)</f>
        <v>0</v>
      </c>
      <c r="Q534" s="19">
        <f>IFERROR(VLOOKUP($A534,[7]Feuil4!$A$23:$L$137,8,FALSE),0)</f>
        <v>0</v>
      </c>
      <c r="R534" s="19">
        <f>IFERROR(VLOOKUP($A534,[7]Feuil4!$A$23:$L$137,6,FALSE),0)</f>
        <v>0</v>
      </c>
      <c r="S534" s="19">
        <f>IFERROR(VLOOKUP($A534,[7]Feuil4!$A$23:$L$137,5,FALSE),0)</f>
        <v>0</v>
      </c>
      <c r="T534" s="19">
        <v>0</v>
      </c>
      <c r="U534" s="19">
        <f>IFERROR(VLOOKUP(B534,'[8]C1-2017'!$B$1:$Q$475,14,FALSE),0)</f>
        <v>0</v>
      </c>
      <c r="V534" s="19">
        <f>IFERROR(VLOOKUP(A534,'[9]TOTAL M10 par région'!$A$1:$J$375,8,FALSE),0)</f>
        <v>0</v>
      </c>
      <c r="W534" s="19">
        <f>IFERROR(VLOOKUP(A534,'[10]TOTAL M11M12 par région'!$A$1:$J$479,10,FALSE),0)</f>
        <v>0</v>
      </c>
      <c r="X534" s="19">
        <f>IFERROR(VLOOKUP(B534,[11]Feuil1!$A$1:$G$24,7,FALSE),0)</f>
        <v>0</v>
      </c>
      <c r="Y534" s="19"/>
      <c r="Z534" s="19">
        <f>IFERROR(VLOOKUP(A534,'[12]avec LE'!$A$1:$F$22,6,FALSE),0)</f>
        <v>0</v>
      </c>
      <c r="AA534" s="19">
        <f>IFERROR(VLOOKUP(B534,[13]total!$E$20:$F$40,2,FALSE),0)</f>
        <v>0</v>
      </c>
      <c r="AB534" s="19"/>
      <c r="AC534" s="24">
        <f t="shared" si="8"/>
        <v>0</v>
      </c>
    </row>
    <row r="535" spans="1:29" hidden="1" x14ac:dyDescent="0.25">
      <c r="A535" s="27" t="s">
        <v>899</v>
      </c>
      <c r="B535" s="2" t="s">
        <v>1068</v>
      </c>
      <c r="C535" s="2" t="s">
        <v>85</v>
      </c>
      <c r="D535" s="2" t="s">
        <v>1085</v>
      </c>
      <c r="E535" s="19">
        <f>IFERROR(VLOOKUP(A535,[1]Montants!$A$1:$W$248,21,FALSE),0)</f>
        <v>0</v>
      </c>
      <c r="F535" s="19">
        <f>IFERROR(VLOOKUP(A535,[2]Feuil1!$A$1:$I$47,8,FALSE),0)</f>
        <v>0</v>
      </c>
      <c r="G535" s="19">
        <f>IFERROR(VLOOKUP(A535,[3]Feuil1!$A$1:$G$47,6,FALSE),0)</f>
        <v>0</v>
      </c>
      <c r="H535" s="19">
        <f>IFERROR(VLOOKUP(B535,[4]Feuil6!$A$23:$B$73,2,FALSE),0)</f>
        <v>0</v>
      </c>
      <c r="I535" s="19">
        <f>IFERROR(VLOOKUP(A535,[5]Feuil1!$A$1:$F$9,5,FALSE),0)</f>
        <v>0</v>
      </c>
      <c r="J535" s="19">
        <f>IFERROR(VLOOKUP(A535,'[6]CRB-ES'!$A$1:$V$382,19,FALSE),0)</f>
        <v>0</v>
      </c>
      <c r="K535" s="19">
        <f>IFERROR(VLOOKUP($A535,[7]Feuil4!$A$23:$L$137,10,FALSE),0)</f>
        <v>0</v>
      </c>
      <c r="L535" s="19">
        <f>IFERROR(VLOOKUP($A535,[7]Feuil4!$A$23:$L$137,9,FALSE),0)</f>
        <v>0</v>
      </c>
      <c r="M535" s="19">
        <f>IFERROR(VLOOKUP($A535,[7]Feuil4!$A$23:$L$137,4,FALSE),0)</f>
        <v>0</v>
      </c>
      <c r="N535" s="19">
        <f>IFERROR(VLOOKUP($A535,[7]Feuil4!$A$23:$L$81,3,FALSE),0)</f>
        <v>0</v>
      </c>
      <c r="O535" s="19">
        <f>IFERROR(VLOOKUP($A535,[7]Feuil4!$A$23:$L$137,2,FALSE),0)</f>
        <v>0</v>
      </c>
      <c r="P535" s="19">
        <f>IFERROR(VLOOKUP($A535,[7]Feuil4!$A$23:$L$81,7,FALSE),0)</f>
        <v>0</v>
      </c>
      <c r="Q535" s="19">
        <f>IFERROR(VLOOKUP($A535,[7]Feuil4!$A$23:$L$137,8,FALSE),0)</f>
        <v>0</v>
      </c>
      <c r="R535" s="19">
        <f>IFERROR(VLOOKUP($A535,[7]Feuil4!$A$23:$L$137,6,FALSE),0)</f>
        <v>0</v>
      </c>
      <c r="S535" s="19">
        <f>IFERROR(VLOOKUP($A535,[7]Feuil4!$A$23:$L$137,5,FALSE),0)</f>
        <v>0</v>
      </c>
      <c r="T535" s="19">
        <v>0</v>
      </c>
      <c r="U535" s="19">
        <f>IFERROR(VLOOKUP(B535,'[8]C1-2017'!$B$1:$Q$475,14,FALSE),0)</f>
        <v>0</v>
      </c>
      <c r="V535" s="19">
        <f>IFERROR(VLOOKUP(A535,'[9]TOTAL M10 par région'!$A$1:$J$375,8,FALSE),0)</f>
        <v>40447.01999999999</v>
      </c>
      <c r="W535" s="19">
        <f>IFERROR(VLOOKUP(A535,'[10]TOTAL M11M12 par région'!$A$1:$J$479,10,FALSE),0)</f>
        <v>57344.785075632986</v>
      </c>
      <c r="X535" s="19">
        <f>IFERROR(VLOOKUP(B535,[11]Feuil1!$A$1:$G$24,7,FALSE),0)</f>
        <v>0</v>
      </c>
      <c r="Y535" s="19"/>
      <c r="Z535" s="19">
        <f>IFERROR(VLOOKUP(A535,'[12]avec LE'!$A$1:$F$22,6,FALSE),0)</f>
        <v>0</v>
      </c>
      <c r="AA535" s="19">
        <f>IFERROR(VLOOKUP(B535,[13]total!$E$20:$F$40,2,FALSE),0)</f>
        <v>0</v>
      </c>
      <c r="AB535" s="19"/>
      <c r="AC535" s="24">
        <f t="shared" si="8"/>
        <v>97791.805075632976</v>
      </c>
    </row>
    <row r="536" spans="1:29" hidden="1" x14ac:dyDescent="0.25">
      <c r="A536" s="2" t="s">
        <v>426</v>
      </c>
      <c r="B536" s="2" t="s">
        <v>427</v>
      </c>
      <c r="C536" s="2" t="s">
        <v>31</v>
      </c>
      <c r="D536" s="2" t="s">
        <v>1085</v>
      </c>
      <c r="E536" s="19">
        <f>IFERROR(VLOOKUP(A536,[1]Montants!$A$1:$W$248,21,FALSE),0)</f>
        <v>0</v>
      </c>
      <c r="F536" s="19">
        <f>IFERROR(VLOOKUP(A536,[2]Feuil1!$A$1:$I$47,8,FALSE),0)</f>
        <v>0</v>
      </c>
      <c r="G536" s="19">
        <f>IFERROR(VLOOKUP(A536,[3]Feuil1!$A$1:$G$47,6,FALSE),0)</f>
        <v>0</v>
      </c>
      <c r="H536" s="19">
        <f>IFERROR(VLOOKUP(B536,[4]Feuil6!$A$23:$B$73,2,FALSE),0)</f>
        <v>0</v>
      </c>
      <c r="I536" s="19">
        <f>IFERROR(VLOOKUP(A536,[5]Feuil1!$A$1:$F$9,5,FALSE),0)</f>
        <v>0</v>
      </c>
      <c r="J536" s="19">
        <f>IFERROR(VLOOKUP(A536,'[6]CRB-ES'!$A$1:$V$382,19,FALSE),0)</f>
        <v>0</v>
      </c>
      <c r="K536" s="19">
        <f>IFERROR(VLOOKUP($A536,[7]Feuil4!$A$23:$L$137,10,FALSE),0)</f>
        <v>0</v>
      </c>
      <c r="L536" s="19">
        <f>IFERROR(VLOOKUP($A536,[7]Feuil4!$A$23:$L$137,9,FALSE),0)</f>
        <v>0</v>
      </c>
      <c r="M536" s="19">
        <f>IFERROR(VLOOKUP($A536,[7]Feuil4!$A$23:$L$137,4,FALSE),0)</f>
        <v>0</v>
      </c>
      <c r="N536" s="19">
        <f>IFERROR(VLOOKUP($A536,[7]Feuil4!$A$23:$L$81,3,FALSE),0)</f>
        <v>0</v>
      </c>
      <c r="O536" s="19">
        <f>IFERROR(VLOOKUP($A536,[7]Feuil4!$A$23:$L$137,2,FALSE),0)</f>
        <v>0</v>
      </c>
      <c r="P536" s="19">
        <f>IFERROR(VLOOKUP($A536,[7]Feuil4!$A$23:$L$81,7,FALSE),0)</f>
        <v>0</v>
      </c>
      <c r="Q536" s="19">
        <f>IFERROR(VLOOKUP($A536,[7]Feuil4!$A$23:$L$137,8,FALSE),0)</f>
        <v>0</v>
      </c>
      <c r="R536" s="19">
        <f>IFERROR(VLOOKUP($A536,[7]Feuil4!$A$23:$L$137,6,FALSE),0)</f>
        <v>0</v>
      </c>
      <c r="S536" s="19">
        <f>IFERROR(VLOOKUP($A536,[7]Feuil4!$A$23:$L$137,5,FALSE),0)</f>
        <v>0</v>
      </c>
      <c r="T536" s="19">
        <v>0</v>
      </c>
      <c r="U536" s="19">
        <f>IFERROR(VLOOKUP(B536,'[8]C1-2017'!$B$1:$Q$475,14,FALSE),0)</f>
        <v>105848.12322949497</v>
      </c>
      <c r="V536" s="19">
        <f>IFERROR(VLOOKUP(A536,'[9]TOTAL M10 par région'!$A$1:$J$375,8,FALSE),0)</f>
        <v>16346.210000000006</v>
      </c>
      <c r="W536" s="19">
        <f>IFERROR(VLOOKUP(A536,'[10]TOTAL M11M12 par région'!$A$1:$J$479,10,FALSE),0)</f>
        <v>37676.450385119249</v>
      </c>
      <c r="X536" s="19">
        <f>IFERROR(VLOOKUP(B536,[11]Feuil1!$A$1:$G$24,7,FALSE),0)</f>
        <v>0</v>
      </c>
      <c r="Y536" s="19"/>
      <c r="Z536" s="19">
        <f>IFERROR(VLOOKUP(A536,'[12]avec LE'!$A$1:$F$22,6,FALSE),0)</f>
        <v>0</v>
      </c>
      <c r="AA536" s="19">
        <f>IFERROR(VLOOKUP(B536,[13]total!$E$20:$F$40,2,FALSE),0)</f>
        <v>0</v>
      </c>
      <c r="AB536" s="19"/>
      <c r="AC536" s="24">
        <f t="shared" si="8"/>
        <v>159870.78361461422</v>
      </c>
    </row>
    <row r="537" spans="1:29" hidden="1" x14ac:dyDescent="0.25">
      <c r="A537" s="38" t="s">
        <v>1202</v>
      </c>
      <c r="B537" s="2" t="s">
        <v>1062</v>
      </c>
      <c r="C537" s="2" t="s">
        <v>31</v>
      </c>
      <c r="D537" s="2" t="s">
        <v>1085</v>
      </c>
      <c r="E537" s="19">
        <f>IFERROR(VLOOKUP(A537,[1]Montants!$A$1:$W$248,21,FALSE),0)</f>
        <v>0</v>
      </c>
      <c r="F537" s="19">
        <f>IFERROR(VLOOKUP(A537,[2]Feuil1!$A$1:$I$47,8,FALSE),0)</f>
        <v>0</v>
      </c>
      <c r="G537" s="19">
        <f>IFERROR(VLOOKUP(A537,[3]Feuil1!$A$1:$G$47,6,FALSE),0)</f>
        <v>0</v>
      </c>
      <c r="H537" s="19">
        <f>IFERROR(VLOOKUP(B537,[4]Feuil6!$A$23:$B$73,2,FALSE),0)</f>
        <v>0</v>
      </c>
      <c r="I537" s="19">
        <f>IFERROR(VLOOKUP(A537,[5]Feuil1!$A$1:$F$9,5,FALSE),0)</f>
        <v>0</v>
      </c>
      <c r="J537" s="19">
        <f>IFERROR(VLOOKUP(A537,'[6]CRB-ES'!$A$1:$V$382,19,FALSE),0)</f>
        <v>0</v>
      </c>
      <c r="K537" s="19">
        <f>IFERROR(VLOOKUP($A537,[7]Feuil4!$A$23:$L$137,10,FALSE),0)</f>
        <v>0</v>
      </c>
      <c r="L537" s="19">
        <f>IFERROR(VLOOKUP($A537,[7]Feuil4!$A$23:$L$137,9,FALSE),0)</f>
        <v>0</v>
      </c>
      <c r="M537" s="19">
        <f>IFERROR(VLOOKUP($A537,[7]Feuil4!$A$23:$L$137,4,FALSE),0)</f>
        <v>0</v>
      </c>
      <c r="N537" s="19">
        <f>IFERROR(VLOOKUP($A537,[7]Feuil4!$A$23:$L$81,3,FALSE),0)</f>
        <v>0</v>
      </c>
      <c r="O537" s="19">
        <f>IFERROR(VLOOKUP($A537,[7]Feuil4!$A$23:$L$137,2,FALSE),0)</f>
        <v>0</v>
      </c>
      <c r="P537" s="19">
        <f>IFERROR(VLOOKUP($A537,[7]Feuil4!$A$23:$L$81,7,FALSE),0)</f>
        <v>0</v>
      </c>
      <c r="Q537" s="19">
        <f>IFERROR(VLOOKUP($A537,[7]Feuil4!$A$23:$L$137,8,FALSE),0)</f>
        <v>0</v>
      </c>
      <c r="R537" s="19">
        <f>IFERROR(VLOOKUP($A537,[7]Feuil4!$A$23:$L$137,6,FALSE),0)</f>
        <v>0</v>
      </c>
      <c r="S537" s="19">
        <f>IFERROR(VLOOKUP($A537,[7]Feuil4!$A$23:$L$137,5,FALSE),0)</f>
        <v>0</v>
      </c>
      <c r="T537" s="19">
        <v>0</v>
      </c>
      <c r="U537" s="19">
        <f>IFERROR(VLOOKUP(B537,'[8]C1-2017'!$B$1:$Q$475,14,FALSE),0)</f>
        <v>7437.3079638505988</v>
      </c>
      <c r="V537" s="19">
        <f>IFERROR(VLOOKUP(A537,'[9]TOTAL M10 par région'!$A$1:$J$375,8,FALSE),0)</f>
        <v>38290.843999999997</v>
      </c>
      <c r="W537" s="19">
        <f>IFERROR(VLOOKUP(A537,'[10]TOTAL M11M12 par région'!$A$1:$J$479,10,FALSE),0)</f>
        <v>25258.747012297117</v>
      </c>
      <c r="X537" s="19">
        <f>IFERROR(VLOOKUP(B537,[11]Feuil1!$A$1:$G$24,7,FALSE),0)</f>
        <v>0</v>
      </c>
      <c r="Y537" s="19"/>
      <c r="Z537" s="19">
        <f>IFERROR(VLOOKUP(A537,'[12]avec LE'!$A$1:$F$22,6,FALSE),0)</f>
        <v>0</v>
      </c>
      <c r="AA537" s="19">
        <f>IFERROR(VLOOKUP(B537,[13]total!$E$20:$F$40,2,FALSE),0)</f>
        <v>0</v>
      </c>
      <c r="AB537" s="19"/>
      <c r="AC537" s="24">
        <f t="shared" si="8"/>
        <v>70986.898976147713</v>
      </c>
    </row>
    <row r="538" spans="1:29" hidden="1" x14ac:dyDescent="0.25">
      <c r="A538" s="2" t="s">
        <v>428</v>
      </c>
      <c r="B538" s="2" t="s">
        <v>429</v>
      </c>
      <c r="C538" s="2" t="s">
        <v>31</v>
      </c>
      <c r="D538" s="2" t="s">
        <v>1085</v>
      </c>
      <c r="E538" s="19">
        <f>IFERROR(VLOOKUP(A538,[1]Montants!$A$1:$W$248,21,FALSE),0)</f>
        <v>0</v>
      </c>
      <c r="F538" s="19">
        <f>IFERROR(VLOOKUP(A538,[2]Feuil1!$A$1:$I$47,8,FALSE),0)</f>
        <v>0</v>
      </c>
      <c r="G538" s="19">
        <f>IFERROR(VLOOKUP(A538,[3]Feuil1!$A$1:$G$47,6,FALSE),0)</f>
        <v>0</v>
      </c>
      <c r="H538" s="19">
        <f>IFERROR(VLOOKUP(B538,[4]Feuil6!$A$23:$B$73,2,FALSE),0)</f>
        <v>0</v>
      </c>
      <c r="I538" s="19">
        <f>IFERROR(VLOOKUP(A538,[5]Feuil1!$A$1:$F$9,5,FALSE),0)</f>
        <v>0</v>
      </c>
      <c r="J538" s="19">
        <f>IFERROR(VLOOKUP(A538,'[6]CRB-ES'!$A$1:$V$382,19,FALSE),0)</f>
        <v>0</v>
      </c>
      <c r="K538" s="19">
        <f>IFERROR(VLOOKUP($A538,[7]Feuil4!$A$23:$L$137,10,FALSE),0)</f>
        <v>0</v>
      </c>
      <c r="L538" s="19">
        <f>IFERROR(VLOOKUP($A538,[7]Feuil4!$A$23:$L$137,9,FALSE),0)</f>
        <v>0</v>
      </c>
      <c r="M538" s="19">
        <f>IFERROR(VLOOKUP($A538,[7]Feuil4!$A$23:$L$137,4,FALSE),0)</f>
        <v>0</v>
      </c>
      <c r="N538" s="19">
        <f>IFERROR(VLOOKUP($A538,[7]Feuil4!$A$23:$L$81,3,FALSE),0)</f>
        <v>0</v>
      </c>
      <c r="O538" s="19">
        <f>IFERROR(VLOOKUP($A538,[7]Feuil4!$A$23:$L$137,2,FALSE),0)</f>
        <v>0</v>
      </c>
      <c r="P538" s="19">
        <f>IFERROR(VLOOKUP($A538,[7]Feuil4!$A$23:$L$81,7,FALSE),0)</f>
        <v>0</v>
      </c>
      <c r="Q538" s="19">
        <f>IFERROR(VLOOKUP($A538,[7]Feuil4!$A$23:$L$137,8,FALSE),0)</f>
        <v>0</v>
      </c>
      <c r="R538" s="19">
        <f>IFERROR(VLOOKUP($A538,[7]Feuil4!$A$23:$L$137,6,FALSE),0)</f>
        <v>0</v>
      </c>
      <c r="S538" s="19">
        <f>IFERROR(VLOOKUP($A538,[7]Feuil4!$A$23:$L$137,5,FALSE),0)</f>
        <v>0</v>
      </c>
      <c r="T538" s="19">
        <v>0</v>
      </c>
      <c r="U538" s="19">
        <f>IFERROR(VLOOKUP(B538,'[8]C1-2017'!$B$1:$Q$475,14,FALSE),0)</f>
        <v>1196.1933606863929</v>
      </c>
      <c r="V538" s="19">
        <f>IFERROR(VLOOKUP(A538,'[9]TOTAL M10 par région'!$A$1:$J$375,8,FALSE),0)</f>
        <v>0</v>
      </c>
      <c r="W538" s="19">
        <f>IFERROR(VLOOKUP(A538,'[10]TOTAL M11M12 par région'!$A$1:$J$479,10,FALSE),0)</f>
        <v>0</v>
      </c>
      <c r="X538" s="19">
        <f>IFERROR(VLOOKUP(B538,[11]Feuil1!$A$1:$G$24,7,FALSE),0)</f>
        <v>0</v>
      </c>
      <c r="Y538" s="19"/>
      <c r="Z538" s="19">
        <f>IFERROR(VLOOKUP(A538,'[12]avec LE'!$A$1:$F$22,6,FALSE),0)</f>
        <v>0</v>
      </c>
      <c r="AA538" s="19">
        <f>IFERROR(VLOOKUP(B538,[13]total!$E$20:$F$40,2,FALSE),0)</f>
        <v>0</v>
      </c>
      <c r="AB538" s="19"/>
      <c r="AC538" s="24">
        <f t="shared" si="8"/>
        <v>1196.1933606863929</v>
      </c>
    </row>
    <row r="539" spans="1:29" hidden="1" x14ac:dyDescent="0.25">
      <c r="A539" s="27" t="s">
        <v>430</v>
      </c>
      <c r="B539" s="2" t="s">
        <v>431</v>
      </c>
      <c r="C539" s="2" t="s">
        <v>31</v>
      </c>
      <c r="D539" s="2" t="s">
        <v>1085</v>
      </c>
      <c r="E539" s="19">
        <f>IFERROR(VLOOKUP(A539,[1]Montants!$A$1:$W$248,21,FALSE),0)</f>
        <v>0</v>
      </c>
      <c r="F539" s="19">
        <f>IFERROR(VLOOKUP(A539,[2]Feuil1!$A$1:$I$47,8,FALSE),0)</f>
        <v>0</v>
      </c>
      <c r="G539" s="19">
        <f>IFERROR(VLOOKUP(A539,[3]Feuil1!$A$1:$G$47,6,FALSE),0)</f>
        <v>0</v>
      </c>
      <c r="H539" s="19">
        <f>IFERROR(VLOOKUP(B539,[4]Feuil6!$A$23:$B$73,2,FALSE),0)</f>
        <v>0</v>
      </c>
      <c r="I539" s="19">
        <f>IFERROR(VLOOKUP(A539,[5]Feuil1!$A$1:$F$9,5,FALSE),0)</f>
        <v>0</v>
      </c>
      <c r="J539" s="19">
        <f>IFERROR(VLOOKUP(A539,'[6]CRB-ES'!$A$1:$V$382,19,FALSE),0)</f>
        <v>0</v>
      </c>
      <c r="K539" s="19">
        <f>IFERROR(VLOOKUP($A539,[7]Feuil4!$A$23:$L$137,10,FALSE),0)</f>
        <v>0</v>
      </c>
      <c r="L539" s="19">
        <f>IFERROR(VLOOKUP($A539,[7]Feuil4!$A$23:$L$137,9,FALSE),0)</f>
        <v>0</v>
      </c>
      <c r="M539" s="19">
        <f>IFERROR(VLOOKUP($A539,[7]Feuil4!$A$23:$L$137,4,FALSE),0)</f>
        <v>0</v>
      </c>
      <c r="N539" s="19">
        <f>IFERROR(VLOOKUP($A539,[7]Feuil4!$A$23:$L$81,3,FALSE),0)</f>
        <v>0</v>
      </c>
      <c r="O539" s="19">
        <f>IFERROR(VLOOKUP($A539,[7]Feuil4!$A$23:$L$137,2,FALSE),0)</f>
        <v>0</v>
      </c>
      <c r="P539" s="19">
        <f>IFERROR(VLOOKUP($A539,[7]Feuil4!$A$23:$L$81,7,FALSE),0)</f>
        <v>0</v>
      </c>
      <c r="Q539" s="19">
        <f>IFERROR(VLOOKUP($A539,[7]Feuil4!$A$23:$L$137,8,FALSE),0)</f>
        <v>0</v>
      </c>
      <c r="R539" s="19">
        <f>IFERROR(VLOOKUP($A539,[7]Feuil4!$A$23:$L$137,6,FALSE),0)</f>
        <v>0</v>
      </c>
      <c r="S539" s="19">
        <f>IFERROR(VLOOKUP($A539,[7]Feuil4!$A$23:$L$137,5,FALSE),0)</f>
        <v>0</v>
      </c>
      <c r="T539" s="19">
        <v>0</v>
      </c>
      <c r="U539" s="19">
        <f>IFERROR(VLOOKUP(B539,'[8]C1-2017'!$B$1:$Q$475,14,FALSE),0)</f>
        <v>16143.592096846896</v>
      </c>
      <c r="V539" s="19">
        <f>IFERROR(VLOOKUP(A539,'[9]TOTAL M10 par région'!$A$1:$J$375,8,FALSE),0)</f>
        <v>26770.640000000014</v>
      </c>
      <c r="W539" s="19">
        <f>IFERROR(VLOOKUP(A539,'[10]TOTAL M11M12 par région'!$A$1:$J$479,10,FALSE),0)</f>
        <v>54295.94310880718</v>
      </c>
      <c r="X539" s="19">
        <f>IFERROR(VLOOKUP(B539,[11]Feuil1!$A$1:$G$24,7,FALSE),0)</f>
        <v>0</v>
      </c>
      <c r="Y539" s="19"/>
      <c r="Z539" s="19">
        <f>IFERROR(VLOOKUP(A539,'[12]avec LE'!$A$1:$F$22,6,FALSE),0)</f>
        <v>0</v>
      </c>
      <c r="AA539" s="19">
        <f>IFERROR(VLOOKUP(B539,[13]total!$E$20:$F$40,2,FALSE),0)</f>
        <v>0</v>
      </c>
      <c r="AB539" s="19"/>
      <c r="AC539" s="24">
        <f t="shared" si="8"/>
        <v>97210.175205654086</v>
      </c>
    </row>
    <row r="540" spans="1:29" hidden="1" x14ac:dyDescent="0.25">
      <c r="A540" s="39" t="s">
        <v>1203</v>
      </c>
      <c r="B540" s="18" t="s">
        <v>460</v>
      </c>
      <c r="C540" s="2" t="s">
        <v>85</v>
      </c>
      <c r="D540" s="2" t="s">
        <v>1085</v>
      </c>
      <c r="E540" s="19">
        <f>IFERROR(VLOOKUP(A540,[1]Montants!$A$1:$W$248,21,FALSE),0)</f>
        <v>0</v>
      </c>
      <c r="F540" s="19">
        <f>IFERROR(VLOOKUP(A540,[2]Feuil1!$A$1:$I$47,8,FALSE),0)</f>
        <v>0</v>
      </c>
      <c r="G540" s="19">
        <f>IFERROR(VLOOKUP(A540,[3]Feuil1!$A$1:$G$47,6,FALSE),0)</f>
        <v>0</v>
      </c>
      <c r="H540" s="19">
        <f>IFERROR(VLOOKUP(B540,[4]Feuil6!$A$23:$B$73,2,FALSE),0)</f>
        <v>0</v>
      </c>
      <c r="I540" s="19">
        <f>IFERROR(VLOOKUP(A540,[5]Feuil1!$A$1:$F$9,5,FALSE),0)</f>
        <v>0</v>
      </c>
      <c r="J540" s="19">
        <f>IFERROR(VLOOKUP(A540,'[6]CRB-ES'!$A$1:$V$382,19,FALSE),0)</f>
        <v>0</v>
      </c>
      <c r="K540" s="19">
        <f>IFERROR(VLOOKUP($A540,[7]Feuil4!$A$23:$L$137,10,FALSE),0)</f>
        <v>0</v>
      </c>
      <c r="L540" s="19">
        <f>IFERROR(VLOOKUP($A540,[7]Feuil4!$A$23:$L$137,9,FALSE),0)</f>
        <v>0</v>
      </c>
      <c r="M540" s="19">
        <f>IFERROR(VLOOKUP($A540,[7]Feuil4!$A$23:$L$137,4,FALSE),0)</f>
        <v>0</v>
      </c>
      <c r="N540" s="19">
        <f>IFERROR(VLOOKUP($A540,[7]Feuil4!$A$23:$L$81,3,FALSE),0)</f>
        <v>0</v>
      </c>
      <c r="O540" s="19">
        <f>IFERROR(VLOOKUP($A540,[7]Feuil4!$A$23:$L$137,2,FALSE),0)</f>
        <v>0</v>
      </c>
      <c r="P540" s="19">
        <f>IFERROR(VLOOKUP($A540,[7]Feuil4!$A$23:$L$81,7,FALSE),0)</f>
        <v>0</v>
      </c>
      <c r="Q540" s="19">
        <f>IFERROR(VLOOKUP($A540,[7]Feuil4!$A$23:$L$137,8,FALSE),0)</f>
        <v>0</v>
      </c>
      <c r="R540" s="19">
        <f>IFERROR(VLOOKUP($A540,[7]Feuil4!$A$23:$L$137,6,FALSE),0)</f>
        <v>0</v>
      </c>
      <c r="S540" s="19">
        <f>IFERROR(VLOOKUP($A540,[7]Feuil4!$A$23:$L$137,5,FALSE),0)</f>
        <v>0</v>
      </c>
      <c r="T540" s="19">
        <v>0</v>
      </c>
      <c r="U540" s="19">
        <f>IFERROR(VLOOKUP(B540,'[8]C1-2017'!$B$1:$Q$475,14,FALSE),0)</f>
        <v>1849.5</v>
      </c>
      <c r="V540" s="19">
        <f>IFERROR(VLOOKUP(A540,'[9]TOTAL M10 par région'!$A$1:$J$375,8,FALSE),0)</f>
        <v>103008.76300000001</v>
      </c>
      <c r="W540" s="19">
        <f>IFERROR(VLOOKUP(A540,'[10]TOTAL M11M12 par région'!$A$1:$J$479,10,FALSE),0)</f>
        <v>38950.659957565069</v>
      </c>
      <c r="X540" s="19">
        <f>IFERROR(VLOOKUP(B540,[11]Feuil1!$A$1:$G$24,7,FALSE),0)</f>
        <v>0</v>
      </c>
      <c r="Y540" s="19"/>
      <c r="Z540" s="19">
        <f>IFERROR(VLOOKUP(A540,'[12]avec LE'!$A$1:$F$22,6,FALSE),0)</f>
        <v>0</v>
      </c>
      <c r="AA540" s="19">
        <f>IFERROR(VLOOKUP(B540,[13]total!$E$20:$F$40,2,FALSE),0)</f>
        <v>0</v>
      </c>
      <c r="AB540" s="19"/>
      <c r="AC540" s="24">
        <f t="shared" si="8"/>
        <v>143808.92295756508</v>
      </c>
    </row>
    <row r="541" spans="1:29" hidden="1" x14ac:dyDescent="0.25">
      <c r="A541" s="27" t="s">
        <v>617</v>
      </c>
      <c r="B541" s="2" t="s">
        <v>618</v>
      </c>
      <c r="C541" s="2" t="s">
        <v>31</v>
      </c>
      <c r="D541" s="2" t="s">
        <v>608</v>
      </c>
      <c r="E541" s="19">
        <f>IFERROR(VLOOKUP(A541,[1]Montants!$A$1:$W$248,21,FALSE),0)</f>
        <v>0</v>
      </c>
      <c r="F541" s="19">
        <f>IFERROR(VLOOKUP(A541,[2]Feuil1!$A$1:$I$47,8,FALSE),0)</f>
        <v>0</v>
      </c>
      <c r="G541" s="19">
        <f>IFERROR(VLOOKUP(A541,[3]Feuil1!$A$1:$G$47,6,FALSE),0)</f>
        <v>0</v>
      </c>
      <c r="H541" s="19">
        <f>IFERROR(VLOOKUP(B541,[4]Feuil6!$A$23:$B$73,2,FALSE),0)</f>
        <v>0</v>
      </c>
      <c r="I541" s="19">
        <f>IFERROR(VLOOKUP(A541,[5]Feuil1!$A$1:$F$9,5,FALSE),0)</f>
        <v>0</v>
      </c>
      <c r="J541" s="19">
        <f>IFERROR(VLOOKUP(A541,'[6]CRB-ES'!$A$1:$V$382,19,FALSE),0)</f>
        <v>0</v>
      </c>
      <c r="K541" s="19">
        <f>IFERROR(VLOOKUP($A541,[7]Feuil4!$A$23:$L$137,10,FALSE),0)</f>
        <v>0</v>
      </c>
      <c r="L541" s="19">
        <f>IFERROR(VLOOKUP($A541,[7]Feuil4!$A$23:$L$137,9,FALSE),0)</f>
        <v>0</v>
      </c>
      <c r="M541" s="19">
        <f>IFERROR(VLOOKUP($A541,[7]Feuil4!$A$23:$L$137,4,FALSE),0)</f>
        <v>0</v>
      </c>
      <c r="N541" s="19">
        <f>IFERROR(VLOOKUP($A541,[7]Feuil4!$A$23:$L$81,3,FALSE),0)</f>
        <v>0</v>
      </c>
      <c r="O541" s="19">
        <f>IFERROR(VLOOKUP($A541,[7]Feuil4!$A$23:$L$137,2,FALSE),0)</f>
        <v>0</v>
      </c>
      <c r="P541" s="19">
        <f>IFERROR(VLOOKUP($A541,[7]Feuil4!$A$23:$L$81,7,FALSE),0)</f>
        <v>0</v>
      </c>
      <c r="Q541" s="19">
        <f>IFERROR(VLOOKUP($A541,[7]Feuil4!$A$23:$L$137,8,FALSE),0)</f>
        <v>0</v>
      </c>
      <c r="R541" s="19">
        <f>IFERROR(VLOOKUP($A541,[7]Feuil4!$A$23:$L$137,6,FALSE),0)</f>
        <v>0</v>
      </c>
      <c r="S541" s="19">
        <f>IFERROR(VLOOKUP($A541,[7]Feuil4!$A$23:$L$137,5,FALSE),0)</f>
        <v>0</v>
      </c>
      <c r="T541" s="19">
        <v>0</v>
      </c>
      <c r="U541" s="19">
        <f>IFERROR(VLOOKUP(B541,'[8]C1-2017'!$B$1:$Q$475,14,FALSE),0)</f>
        <v>33307.391947808137</v>
      </c>
      <c r="V541" s="19">
        <f>IFERROR(VLOOKUP(A541,'[9]TOTAL M10 par région'!$A$1:$J$375,8,FALSE),0)</f>
        <v>0</v>
      </c>
      <c r="W541" s="19">
        <f>IFERROR(VLOOKUP(A541,'[10]TOTAL M11M12 par région'!$A$1:$J$479,10,FALSE),0)</f>
        <v>12995.364645506408</v>
      </c>
      <c r="X541" s="19">
        <f>IFERROR(VLOOKUP(B541,[11]Feuil1!$A$1:$G$24,7,FALSE),0)</f>
        <v>0</v>
      </c>
      <c r="Y541" s="19"/>
      <c r="Z541" s="19">
        <f>IFERROR(VLOOKUP(A541,'[12]avec LE'!$A$1:$F$22,6,FALSE),0)</f>
        <v>0</v>
      </c>
      <c r="AA541" s="19">
        <f>IFERROR(VLOOKUP(B541,[13]total!$E$20:$F$40,2,FALSE),0)</f>
        <v>0</v>
      </c>
      <c r="AB541" s="19"/>
      <c r="AC541" s="24">
        <f t="shared" si="8"/>
        <v>46302.756593314545</v>
      </c>
    </row>
    <row r="542" spans="1:29" hidden="1" x14ac:dyDescent="0.25">
      <c r="A542" s="27" t="s">
        <v>625</v>
      </c>
      <c r="B542" s="2" t="s">
        <v>626</v>
      </c>
      <c r="C542" s="2" t="s">
        <v>25</v>
      </c>
      <c r="D542" s="2" t="s">
        <v>608</v>
      </c>
      <c r="E542" s="19">
        <f>IFERROR(VLOOKUP(A542,[1]Montants!$A$1:$W$248,21,FALSE),0)</f>
        <v>43382245.849739768</v>
      </c>
      <c r="F542" s="19">
        <f>IFERROR(VLOOKUP(A542,[2]Feuil1!$A$1:$I$47,8,FALSE),0)</f>
        <v>2418439.3392096846</v>
      </c>
      <c r="G542" s="19">
        <f>IFERROR(VLOOKUP(A542,[3]Feuil1!$A$1:$G$47,6,FALSE),0)</f>
        <v>604609.83480242116</v>
      </c>
      <c r="H542" s="19">
        <f>IFERROR(VLOOKUP(B542,[4]Feuil6!$A$23:$B$73,2,FALSE),0)</f>
        <v>1090000</v>
      </c>
      <c r="I542" s="19">
        <f>IFERROR(VLOOKUP(A542,[5]Feuil1!$A$1:$F$9,5,FALSE),0)</f>
        <v>0</v>
      </c>
      <c r="J542" s="19">
        <f>IFERROR(VLOOKUP(A542,'[6]CRB-ES'!$A$1:$V$382,19,FALSE),0)</f>
        <v>469365.27087330498</v>
      </c>
      <c r="K542" s="19">
        <f>IFERROR(VLOOKUP($A542,[7]Feuil4!$A$23:$L$137,10,FALSE),0)</f>
        <v>0</v>
      </c>
      <c r="L542" s="19">
        <f>IFERROR(VLOOKUP($A542,[7]Feuil4!$A$23:$L$137,9,FALSE),0)</f>
        <v>0</v>
      </c>
      <c r="M542" s="19">
        <f>IFERROR(VLOOKUP($A542,[7]Feuil4!$A$23:$L$137,4,FALSE),0)</f>
        <v>214708</v>
      </c>
      <c r="N542" s="19">
        <f>IFERROR(VLOOKUP($A542,[7]Feuil4!$A$23:$L$81,3,FALSE),0)</f>
        <v>104398</v>
      </c>
      <c r="O542" s="19">
        <f>IFERROR(VLOOKUP($A542,[7]Feuil4!$A$23:$L$137,2,FALSE),0)</f>
        <v>543610</v>
      </c>
      <c r="P542" s="19">
        <f>IFERROR(VLOOKUP($A542,[7]Feuil4!$A$23:$L$81,7,FALSE),0)</f>
        <v>317472</v>
      </c>
      <c r="Q542" s="19">
        <f>IFERROR(VLOOKUP($A542,[7]Feuil4!$A$23:$L$137,8,FALSE),0)</f>
        <v>0</v>
      </c>
      <c r="R542" s="19">
        <f>IFERROR(VLOOKUP($A542,[7]Feuil4!$A$23:$L$137,6,FALSE),0)</f>
        <v>86742</v>
      </c>
      <c r="S542" s="19">
        <f>IFERROR(VLOOKUP($A542,[7]Feuil4!$A$23:$L$137,5,FALSE),0)</f>
        <v>57938</v>
      </c>
      <c r="T542" s="19">
        <v>0</v>
      </c>
      <c r="U542" s="19">
        <f>IFERROR(VLOOKUP(B542,'[8]C1-2017'!$B$1:$Q$475,14,FALSE),0)</f>
        <v>7780931.1646048296</v>
      </c>
      <c r="V542" s="19">
        <f>IFERROR(VLOOKUP(A542,'[9]TOTAL M10 par région'!$A$1:$J$375,8,FALSE),0)</f>
        <v>1377876.2599999998</v>
      </c>
      <c r="W542" s="19">
        <f>IFERROR(VLOOKUP(A542,'[10]TOTAL M11M12 par région'!$A$1:$J$479,10,FALSE),0)</f>
        <v>1446016.94060552</v>
      </c>
      <c r="X542" s="19">
        <f>IFERROR(VLOOKUP(B542,[11]Feuil1!$A$1:$G$24,7,FALSE),0)</f>
        <v>216643.26666666666</v>
      </c>
      <c r="Y542" s="19"/>
      <c r="Z542" s="19">
        <f>IFERROR(VLOOKUP(A542,'[12]avec LE'!$A$1:$F$22,6,FALSE),0)</f>
        <v>0</v>
      </c>
      <c r="AA542" s="19">
        <f>IFERROR(VLOOKUP(B542,[13]total!$E$20:$F$40,2,FALSE),0)</f>
        <v>0</v>
      </c>
      <c r="AB542" s="19"/>
      <c r="AC542" s="24">
        <f t="shared" si="8"/>
        <v>60110995.926502191</v>
      </c>
    </row>
    <row r="543" spans="1:29" hidden="1" x14ac:dyDescent="0.25">
      <c r="A543" s="2" t="s">
        <v>609</v>
      </c>
      <c r="B543" s="2" t="s">
        <v>610</v>
      </c>
      <c r="C543" s="2" t="s">
        <v>31</v>
      </c>
      <c r="D543" s="2" t="s">
        <v>608</v>
      </c>
      <c r="E543" s="19">
        <f>IFERROR(VLOOKUP(A543,[1]Montants!$A$1:$W$248,21,FALSE),0)</f>
        <v>0</v>
      </c>
      <c r="F543" s="19">
        <f>IFERROR(VLOOKUP(A543,[2]Feuil1!$A$1:$I$47,8,FALSE),0)</f>
        <v>0</v>
      </c>
      <c r="G543" s="19">
        <f>IFERROR(VLOOKUP(A543,[3]Feuil1!$A$1:$G$47,6,FALSE),0)</f>
        <v>0</v>
      </c>
      <c r="H543" s="19">
        <f>IFERROR(VLOOKUP(B543,[4]Feuil6!$A$23:$B$73,2,FALSE),0)</f>
        <v>0</v>
      </c>
      <c r="I543" s="19">
        <f>IFERROR(VLOOKUP(A543,[5]Feuil1!$A$1:$F$9,5,FALSE),0)</f>
        <v>0</v>
      </c>
      <c r="J543" s="19">
        <f>IFERROR(VLOOKUP(A543,'[6]CRB-ES'!$A$1:$V$382,19,FALSE),0)</f>
        <v>0</v>
      </c>
      <c r="K543" s="19">
        <f>IFERROR(VLOOKUP($A543,[7]Feuil4!$A$23:$L$137,10,FALSE),0)</f>
        <v>0</v>
      </c>
      <c r="L543" s="19">
        <f>IFERROR(VLOOKUP($A543,[7]Feuil4!$A$23:$L$137,9,FALSE),0)</f>
        <v>0</v>
      </c>
      <c r="M543" s="19">
        <f>IFERROR(VLOOKUP($A543,[7]Feuil4!$A$23:$L$137,4,FALSE),0)</f>
        <v>0</v>
      </c>
      <c r="N543" s="19">
        <f>IFERROR(VLOOKUP($A543,[7]Feuil4!$A$23:$L$81,3,FALSE),0)</f>
        <v>0</v>
      </c>
      <c r="O543" s="19">
        <f>IFERROR(VLOOKUP($A543,[7]Feuil4!$A$23:$L$137,2,FALSE),0)</f>
        <v>0</v>
      </c>
      <c r="P543" s="19">
        <f>IFERROR(VLOOKUP($A543,[7]Feuil4!$A$23:$L$81,7,FALSE),0)</f>
        <v>0</v>
      </c>
      <c r="Q543" s="19">
        <f>IFERROR(VLOOKUP($A543,[7]Feuil4!$A$23:$L$137,8,FALSE),0)</f>
        <v>0</v>
      </c>
      <c r="R543" s="19">
        <f>IFERROR(VLOOKUP($A543,[7]Feuil4!$A$23:$L$137,6,FALSE),0)</f>
        <v>0</v>
      </c>
      <c r="S543" s="19">
        <f>IFERROR(VLOOKUP($A543,[7]Feuil4!$A$23:$L$137,5,FALSE),0)</f>
        <v>0</v>
      </c>
      <c r="T543" s="19">
        <v>0</v>
      </c>
      <c r="U543" s="19">
        <f>IFERROR(VLOOKUP(B543,'[8]C1-2017'!$B$1:$Q$475,14,FALSE),0)</f>
        <v>47.563060393894283</v>
      </c>
      <c r="V543" s="19">
        <f>IFERROR(VLOOKUP(A543,'[9]TOTAL M10 par région'!$A$1:$J$375,8,FALSE),0)</f>
        <v>0</v>
      </c>
      <c r="W543" s="19">
        <f>IFERROR(VLOOKUP(A543,'[10]TOTAL M11M12 par région'!$A$1:$J$479,10,FALSE),0)</f>
        <v>0</v>
      </c>
      <c r="X543" s="19">
        <f>IFERROR(VLOOKUP(B543,[11]Feuil1!$A$1:$G$24,7,FALSE),0)</f>
        <v>0</v>
      </c>
      <c r="Y543" s="19"/>
      <c r="Z543" s="19">
        <f>IFERROR(VLOOKUP(A543,'[12]avec LE'!$A$1:$F$22,6,FALSE),0)</f>
        <v>0</v>
      </c>
      <c r="AA543" s="19">
        <f>IFERROR(VLOOKUP(B543,[13]total!$E$20:$F$40,2,FALSE),0)</f>
        <v>0</v>
      </c>
      <c r="AB543" s="19"/>
      <c r="AC543" s="24">
        <f t="shared" si="8"/>
        <v>47.563060393894283</v>
      </c>
    </row>
    <row r="544" spans="1:29" hidden="1" x14ac:dyDescent="0.25">
      <c r="A544" s="27" t="s">
        <v>1011</v>
      </c>
      <c r="B544" s="2" t="s">
        <v>1012</v>
      </c>
      <c r="C544" s="2" t="s">
        <v>57</v>
      </c>
      <c r="D544" s="2" t="s">
        <v>608</v>
      </c>
      <c r="E544" s="19">
        <f>IFERROR(VLOOKUP(A544,[1]Montants!$A$1:$W$248,21,FALSE),0)</f>
        <v>0</v>
      </c>
      <c r="F544" s="19">
        <f>IFERROR(VLOOKUP(A544,[2]Feuil1!$A$1:$I$47,8,FALSE),0)</f>
        <v>0</v>
      </c>
      <c r="G544" s="19">
        <f>IFERROR(VLOOKUP(A544,[3]Feuil1!$A$1:$G$47,6,FALSE),0)</f>
        <v>0</v>
      </c>
      <c r="H544" s="19">
        <f>IFERROR(VLOOKUP(B544,[4]Feuil6!$A$23:$B$73,2,FALSE),0)</f>
        <v>0</v>
      </c>
      <c r="I544" s="19">
        <f>IFERROR(VLOOKUP(A544,[5]Feuil1!$A$1:$F$9,5,FALSE),0)</f>
        <v>0</v>
      </c>
      <c r="J544" s="19">
        <f>IFERROR(VLOOKUP(A544,'[6]CRB-ES'!$A$1:$V$382,19,FALSE),0)</f>
        <v>0</v>
      </c>
      <c r="K544" s="19">
        <f>IFERROR(VLOOKUP($A544,[7]Feuil4!$A$23:$L$137,10,FALSE),0)</f>
        <v>0</v>
      </c>
      <c r="L544" s="19">
        <f>IFERROR(VLOOKUP($A544,[7]Feuil4!$A$23:$L$137,9,FALSE),0)</f>
        <v>0</v>
      </c>
      <c r="M544" s="19">
        <f>IFERROR(VLOOKUP($A544,[7]Feuil4!$A$23:$L$137,4,FALSE),0)</f>
        <v>0</v>
      </c>
      <c r="N544" s="19">
        <f>IFERROR(VLOOKUP($A544,[7]Feuil4!$A$23:$L$81,3,FALSE),0)</f>
        <v>0</v>
      </c>
      <c r="O544" s="19">
        <f>IFERROR(VLOOKUP($A544,[7]Feuil4!$A$23:$L$137,2,FALSE),0)</f>
        <v>0</v>
      </c>
      <c r="P544" s="19">
        <f>IFERROR(VLOOKUP($A544,[7]Feuil4!$A$23:$L$81,7,FALSE),0)</f>
        <v>0</v>
      </c>
      <c r="Q544" s="19">
        <f>IFERROR(VLOOKUP($A544,[7]Feuil4!$A$23:$L$137,8,FALSE),0)</f>
        <v>0</v>
      </c>
      <c r="R544" s="19">
        <f>IFERROR(VLOOKUP($A544,[7]Feuil4!$A$23:$L$137,6,FALSE),0)</f>
        <v>0</v>
      </c>
      <c r="S544" s="19">
        <f>IFERROR(VLOOKUP($A544,[7]Feuil4!$A$23:$L$137,5,FALSE),0)</f>
        <v>0</v>
      </c>
      <c r="T544" s="19">
        <v>0</v>
      </c>
      <c r="U544" s="19">
        <f>IFERROR(VLOOKUP(B544,'[8]C1-2017'!$B$1:$Q$475,14,FALSE),0)</f>
        <v>2311.875</v>
      </c>
      <c r="V544" s="19">
        <f>IFERROR(VLOOKUP(A544,'[9]TOTAL M10 par région'!$A$1:$J$375,8,FALSE),0)</f>
        <v>179871.91000000015</v>
      </c>
      <c r="W544" s="19">
        <f>IFERROR(VLOOKUP(A544,'[10]TOTAL M11M12 par région'!$A$1:$J$479,10,FALSE),0)</f>
        <v>348371.67025036737</v>
      </c>
      <c r="X544" s="19">
        <f>IFERROR(VLOOKUP(B544,[11]Feuil1!$A$1:$G$24,7,FALSE),0)</f>
        <v>0</v>
      </c>
      <c r="Y544" s="19"/>
      <c r="Z544" s="19">
        <f>IFERROR(VLOOKUP(A544,'[12]avec LE'!$A$1:$F$22,6,FALSE),0)</f>
        <v>0</v>
      </c>
      <c r="AA544" s="19">
        <f>IFERROR(VLOOKUP(B544,[13]total!$E$20:$F$40,2,FALSE),0)</f>
        <v>0</v>
      </c>
      <c r="AB544" s="19"/>
      <c r="AC544" s="24">
        <f t="shared" si="8"/>
        <v>530555.45525036752</v>
      </c>
    </row>
    <row r="545" spans="1:29" ht="15" hidden="1" customHeight="1" x14ac:dyDescent="0.25">
      <c r="A545" s="2" t="s">
        <v>638</v>
      </c>
      <c r="B545" s="2" t="s">
        <v>639</v>
      </c>
      <c r="C545" s="2" t="s">
        <v>85</v>
      </c>
      <c r="D545" s="2" t="s">
        <v>608</v>
      </c>
      <c r="E545" s="19">
        <f>IFERROR(VLOOKUP(A545,[1]Montants!$A$1:$W$248,21,FALSE),0)</f>
        <v>0</v>
      </c>
      <c r="F545" s="19">
        <f>IFERROR(VLOOKUP(A545,[2]Feuil1!$A$1:$I$47,8,FALSE),0)</f>
        <v>0</v>
      </c>
      <c r="G545" s="19">
        <f>IFERROR(VLOOKUP(A545,[3]Feuil1!$A$1:$G$47,6,FALSE),0)</f>
        <v>0</v>
      </c>
      <c r="H545" s="19">
        <f>IFERROR(VLOOKUP(B545,[4]Feuil6!$A$23:$B$73,2,FALSE),0)</f>
        <v>0</v>
      </c>
      <c r="I545" s="19">
        <f>IFERROR(VLOOKUP(A545,[5]Feuil1!$A$1:$F$9,5,FALSE),0)</f>
        <v>0</v>
      </c>
      <c r="J545" s="19">
        <f>IFERROR(VLOOKUP(A545,'[6]CRB-ES'!$A$1:$V$382,19,FALSE),0)</f>
        <v>0</v>
      </c>
      <c r="K545" s="19">
        <f>IFERROR(VLOOKUP($A545,[7]Feuil4!$A$23:$L$137,10,FALSE),0)</f>
        <v>0</v>
      </c>
      <c r="L545" s="19">
        <f>IFERROR(VLOOKUP($A545,[7]Feuil4!$A$23:$L$137,9,FALSE),0)</f>
        <v>0</v>
      </c>
      <c r="M545" s="19">
        <f>IFERROR(VLOOKUP($A545,[7]Feuil4!$A$23:$L$137,4,FALSE),0)</f>
        <v>0</v>
      </c>
      <c r="N545" s="19">
        <f>IFERROR(VLOOKUP($A545,[7]Feuil4!$A$23:$L$81,3,FALSE),0)</f>
        <v>0</v>
      </c>
      <c r="O545" s="19">
        <f>IFERROR(VLOOKUP($A545,[7]Feuil4!$A$23:$L$137,2,FALSE),0)</f>
        <v>0</v>
      </c>
      <c r="P545" s="19">
        <f>IFERROR(VLOOKUP($A545,[7]Feuil4!$A$23:$L$81,7,FALSE),0)</f>
        <v>0</v>
      </c>
      <c r="Q545" s="19">
        <f>IFERROR(VLOOKUP($A545,[7]Feuil4!$A$23:$L$137,8,FALSE),0)</f>
        <v>0</v>
      </c>
      <c r="R545" s="19">
        <f>IFERROR(VLOOKUP($A545,[7]Feuil4!$A$23:$L$137,6,FALSE),0)</f>
        <v>0</v>
      </c>
      <c r="S545" s="19">
        <f>IFERROR(VLOOKUP($A545,[7]Feuil4!$A$23:$L$137,5,FALSE),0)</f>
        <v>0</v>
      </c>
      <c r="T545" s="19">
        <v>0</v>
      </c>
      <c r="U545" s="19">
        <f>IFERROR(VLOOKUP(B545,'[8]C1-2017'!$B$1:$Q$475,14,FALSE),0)</f>
        <v>0</v>
      </c>
      <c r="V545" s="19">
        <f>IFERROR(VLOOKUP(A545,'[9]TOTAL M10 par région'!$A$1:$J$375,8,FALSE),0)</f>
        <v>0</v>
      </c>
      <c r="W545" s="19">
        <f>IFERROR(VLOOKUP(A545,'[10]TOTAL M11M12 par région'!$A$1:$J$479,10,FALSE),0)</f>
        <v>0</v>
      </c>
      <c r="X545" s="19">
        <f>IFERROR(VLOOKUP(B545,[11]Feuil1!$A$1:$G$24,7,FALSE),0)</f>
        <v>0</v>
      </c>
      <c r="Y545" s="19"/>
      <c r="Z545" s="19">
        <f>IFERROR(VLOOKUP(A545,'[12]avec LE'!$A$1:$F$22,6,FALSE),0)</f>
        <v>0</v>
      </c>
      <c r="AA545" s="19">
        <f>IFERROR(VLOOKUP(B545,[13]total!$E$20:$F$40,2,FALSE),0)</f>
        <v>0</v>
      </c>
      <c r="AB545" s="19"/>
      <c r="AC545" s="24">
        <f t="shared" si="8"/>
        <v>0</v>
      </c>
    </row>
    <row r="546" spans="1:29" hidden="1" x14ac:dyDescent="0.25">
      <c r="A546" s="27" t="s">
        <v>911</v>
      </c>
      <c r="B546" s="2" t="s">
        <v>912</v>
      </c>
      <c r="C546" s="2" t="s">
        <v>85</v>
      </c>
      <c r="D546" s="2" t="s">
        <v>608</v>
      </c>
      <c r="E546" s="19">
        <f>IFERROR(VLOOKUP(A546,[1]Montants!$A$1:$W$248,21,FALSE),0)</f>
        <v>0</v>
      </c>
      <c r="F546" s="19">
        <f>IFERROR(VLOOKUP(A546,[2]Feuil1!$A$1:$I$47,8,FALSE),0)</f>
        <v>0</v>
      </c>
      <c r="G546" s="19">
        <f>IFERROR(VLOOKUP(A546,[3]Feuil1!$A$1:$G$47,6,FALSE),0)</f>
        <v>0</v>
      </c>
      <c r="H546" s="19">
        <f>IFERROR(VLOOKUP(B546,[4]Feuil6!$A$23:$B$73,2,FALSE),0)</f>
        <v>0</v>
      </c>
      <c r="I546" s="19">
        <f>IFERROR(VLOOKUP(A546,[5]Feuil1!$A$1:$F$9,5,FALSE),0)</f>
        <v>0</v>
      </c>
      <c r="J546" s="19">
        <f>IFERROR(VLOOKUP(A546,'[6]CRB-ES'!$A$1:$V$382,19,FALSE),0)</f>
        <v>0</v>
      </c>
      <c r="K546" s="19">
        <f>IFERROR(VLOOKUP($A546,[7]Feuil4!$A$23:$L$137,10,FALSE),0)</f>
        <v>0</v>
      </c>
      <c r="L546" s="19">
        <f>IFERROR(VLOOKUP($A546,[7]Feuil4!$A$23:$L$137,9,FALSE),0)</f>
        <v>0</v>
      </c>
      <c r="M546" s="19">
        <f>IFERROR(VLOOKUP($A546,[7]Feuil4!$A$23:$L$137,4,FALSE),0)</f>
        <v>0</v>
      </c>
      <c r="N546" s="19">
        <f>IFERROR(VLOOKUP($A546,[7]Feuil4!$A$23:$L$81,3,FALSE),0)</f>
        <v>0</v>
      </c>
      <c r="O546" s="19">
        <f>IFERROR(VLOOKUP($A546,[7]Feuil4!$A$23:$L$137,2,FALSE),0)</f>
        <v>0</v>
      </c>
      <c r="P546" s="19">
        <f>IFERROR(VLOOKUP($A546,[7]Feuil4!$A$23:$L$81,7,FALSE),0)</f>
        <v>0</v>
      </c>
      <c r="Q546" s="19">
        <f>IFERROR(VLOOKUP($A546,[7]Feuil4!$A$23:$L$137,8,FALSE),0)</f>
        <v>0</v>
      </c>
      <c r="R546" s="19">
        <f>IFERROR(VLOOKUP($A546,[7]Feuil4!$A$23:$L$137,6,FALSE),0)</f>
        <v>0</v>
      </c>
      <c r="S546" s="19">
        <f>IFERROR(VLOOKUP($A546,[7]Feuil4!$A$23:$L$137,5,FALSE),0)</f>
        <v>0</v>
      </c>
      <c r="T546" s="19">
        <v>0</v>
      </c>
      <c r="U546" s="19">
        <f>IFERROR(VLOOKUP(B546,'[8]C1-2017'!$B$1:$Q$475,14,FALSE),0)</f>
        <v>653.18796388460146</v>
      </c>
      <c r="V546" s="19">
        <f>IFERROR(VLOOKUP(A546,'[9]TOTAL M10 par région'!$A$1:$J$375,8,FALSE),0)</f>
        <v>0</v>
      </c>
      <c r="W546" s="19">
        <f>IFERROR(VLOOKUP(A546,'[10]TOTAL M11M12 par région'!$A$1:$J$479,10,FALSE),0)</f>
        <v>814928.35885581246</v>
      </c>
      <c r="X546" s="19">
        <f>IFERROR(VLOOKUP(B546,[11]Feuil1!$A$1:$G$24,7,FALSE),0)</f>
        <v>0</v>
      </c>
      <c r="Y546" s="19"/>
      <c r="Z546" s="19">
        <f>IFERROR(VLOOKUP(A546,'[12]avec LE'!$A$1:$F$22,6,FALSE),0)</f>
        <v>0</v>
      </c>
      <c r="AA546" s="19">
        <f>IFERROR(VLOOKUP(B546,[13]total!$E$20:$F$40,2,FALSE),0)</f>
        <v>0</v>
      </c>
      <c r="AB546" s="19"/>
      <c r="AC546" s="24">
        <f t="shared" si="8"/>
        <v>815581.54681969702</v>
      </c>
    </row>
    <row r="547" spans="1:29" ht="15" hidden="1" customHeight="1" x14ac:dyDescent="0.25">
      <c r="A547" s="2" t="s">
        <v>606</v>
      </c>
      <c r="B547" s="2" t="s">
        <v>607</v>
      </c>
      <c r="C547" s="2" t="s">
        <v>85</v>
      </c>
      <c r="D547" s="2" t="s">
        <v>608</v>
      </c>
      <c r="E547" s="19">
        <f>IFERROR(VLOOKUP(A547,[1]Montants!$A$1:$W$248,21,FALSE),0)</f>
        <v>0</v>
      </c>
      <c r="F547" s="19">
        <f>IFERROR(VLOOKUP(A547,[2]Feuil1!$A$1:$I$47,8,FALSE),0)</f>
        <v>0</v>
      </c>
      <c r="G547" s="19">
        <f>IFERROR(VLOOKUP(A547,[3]Feuil1!$A$1:$G$47,6,FALSE),0)</f>
        <v>0</v>
      </c>
      <c r="H547" s="19">
        <f>IFERROR(VLOOKUP(B547,[4]Feuil6!$A$23:$B$73,2,FALSE),0)</f>
        <v>0</v>
      </c>
      <c r="I547" s="19">
        <f>IFERROR(VLOOKUP(A547,[5]Feuil1!$A$1:$F$9,5,FALSE),0)</f>
        <v>0</v>
      </c>
      <c r="J547" s="19">
        <f>IFERROR(VLOOKUP(A547,'[6]CRB-ES'!$A$1:$V$382,19,FALSE),0)</f>
        <v>0</v>
      </c>
      <c r="K547" s="19">
        <f>IFERROR(VLOOKUP($A547,[7]Feuil4!$A$23:$L$137,10,FALSE),0)</f>
        <v>0</v>
      </c>
      <c r="L547" s="19">
        <f>IFERROR(VLOOKUP($A547,[7]Feuil4!$A$23:$L$137,9,FALSE),0)</f>
        <v>0</v>
      </c>
      <c r="M547" s="19">
        <f>IFERROR(VLOOKUP($A547,[7]Feuil4!$A$23:$L$137,4,FALSE),0)</f>
        <v>0</v>
      </c>
      <c r="N547" s="19">
        <f>IFERROR(VLOOKUP($A547,[7]Feuil4!$A$23:$L$81,3,FALSE),0)</f>
        <v>0</v>
      </c>
      <c r="O547" s="19">
        <f>IFERROR(VLOOKUP($A547,[7]Feuil4!$A$23:$L$137,2,FALSE),0)</f>
        <v>0</v>
      </c>
      <c r="P547" s="19">
        <f>IFERROR(VLOOKUP($A547,[7]Feuil4!$A$23:$L$81,7,FALSE),0)</f>
        <v>0</v>
      </c>
      <c r="Q547" s="19">
        <f>IFERROR(VLOOKUP($A547,[7]Feuil4!$A$23:$L$137,8,FALSE),0)</f>
        <v>0</v>
      </c>
      <c r="R547" s="19">
        <f>IFERROR(VLOOKUP($A547,[7]Feuil4!$A$23:$L$137,6,FALSE),0)</f>
        <v>0</v>
      </c>
      <c r="S547" s="19">
        <f>IFERROR(VLOOKUP($A547,[7]Feuil4!$A$23:$L$137,5,FALSE),0)</f>
        <v>0</v>
      </c>
      <c r="T547" s="19">
        <v>0</v>
      </c>
      <c r="U547" s="19">
        <f>IFERROR(VLOOKUP(B547,'[8]C1-2017'!$B$1:$Q$475,14,FALSE),0)</f>
        <v>0</v>
      </c>
      <c r="V547" s="19">
        <f>IFERROR(VLOOKUP(A547,'[9]TOTAL M10 par région'!$A$1:$J$375,8,FALSE),0)</f>
        <v>0</v>
      </c>
      <c r="W547" s="19">
        <f>IFERROR(VLOOKUP(A547,'[10]TOTAL M11M12 par région'!$A$1:$J$479,10,FALSE),0)</f>
        <v>0</v>
      </c>
      <c r="X547" s="19">
        <f>IFERROR(VLOOKUP(B547,[11]Feuil1!$A$1:$G$24,7,FALSE),0)</f>
        <v>0</v>
      </c>
      <c r="Y547" s="19"/>
      <c r="Z547" s="19">
        <f>IFERROR(VLOOKUP(A547,'[12]avec LE'!$A$1:$F$22,6,FALSE),0)</f>
        <v>0</v>
      </c>
      <c r="AA547" s="19">
        <f>IFERROR(VLOOKUP(B547,[13]total!$E$20:$F$40,2,FALSE),0)</f>
        <v>0</v>
      </c>
      <c r="AB547" s="19"/>
      <c r="AC547" s="24">
        <f t="shared" si="8"/>
        <v>0</v>
      </c>
    </row>
    <row r="548" spans="1:29" hidden="1" x14ac:dyDescent="0.25">
      <c r="A548" s="2" t="s">
        <v>634</v>
      </c>
      <c r="B548" s="2" t="s">
        <v>635</v>
      </c>
      <c r="C548" s="2" t="s">
        <v>85</v>
      </c>
      <c r="D548" s="2" t="s">
        <v>608</v>
      </c>
      <c r="E548" s="19">
        <f>IFERROR(VLOOKUP(A548,[1]Montants!$A$1:$W$248,21,FALSE),0)</f>
        <v>0</v>
      </c>
      <c r="F548" s="19">
        <f>IFERROR(VLOOKUP(A548,[2]Feuil1!$A$1:$I$47,8,FALSE),0)</f>
        <v>0</v>
      </c>
      <c r="G548" s="19">
        <f>IFERROR(VLOOKUP(A548,[3]Feuil1!$A$1:$G$47,6,FALSE),0)</f>
        <v>0</v>
      </c>
      <c r="H548" s="19">
        <f>IFERROR(VLOOKUP(B548,[4]Feuil6!$A$23:$B$73,2,FALSE),0)</f>
        <v>0</v>
      </c>
      <c r="I548" s="19">
        <f>IFERROR(VLOOKUP(A548,[5]Feuil1!$A$1:$F$9,5,FALSE),0)</f>
        <v>0</v>
      </c>
      <c r="J548" s="19">
        <f>IFERROR(VLOOKUP(A548,'[6]CRB-ES'!$A$1:$V$382,19,FALSE),0)</f>
        <v>0</v>
      </c>
      <c r="K548" s="19">
        <f>IFERROR(VLOOKUP($A548,[7]Feuil4!$A$23:$L$137,10,FALSE),0)</f>
        <v>0</v>
      </c>
      <c r="L548" s="19">
        <f>IFERROR(VLOOKUP($A548,[7]Feuil4!$A$23:$L$137,9,FALSE),0)</f>
        <v>0</v>
      </c>
      <c r="M548" s="19">
        <f>IFERROR(VLOOKUP($A548,[7]Feuil4!$A$23:$L$137,4,FALSE),0)</f>
        <v>0</v>
      </c>
      <c r="N548" s="19">
        <f>IFERROR(VLOOKUP($A548,[7]Feuil4!$A$23:$L$81,3,FALSE),0)</f>
        <v>0</v>
      </c>
      <c r="O548" s="19">
        <f>IFERROR(VLOOKUP($A548,[7]Feuil4!$A$23:$L$137,2,FALSE),0)</f>
        <v>0</v>
      </c>
      <c r="P548" s="19">
        <f>IFERROR(VLOOKUP($A548,[7]Feuil4!$A$23:$L$81,7,FALSE),0)</f>
        <v>0</v>
      </c>
      <c r="Q548" s="19">
        <f>IFERROR(VLOOKUP($A548,[7]Feuil4!$A$23:$L$137,8,FALSE),0)</f>
        <v>0</v>
      </c>
      <c r="R548" s="19">
        <f>IFERROR(VLOOKUP($A548,[7]Feuil4!$A$23:$L$137,6,FALSE),0)</f>
        <v>0</v>
      </c>
      <c r="S548" s="19">
        <f>IFERROR(VLOOKUP($A548,[7]Feuil4!$A$23:$L$137,5,FALSE),0)</f>
        <v>0</v>
      </c>
      <c r="T548" s="19">
        <v>0</v>
      </c>
      <c r="U548" s="19">
        <f>IFERROR(VLOOKUP(B548,'[8]C1-2017'!$B$1:$Q$475,14,FALSE),0)</f>
        <v>3568.3858041129188</v>
      </c>
      <c r="V548" s="19">
        <f>IFERROR(VLOOKUP(A548,'[9]TOTAL M10 par région'!$A$1:$J$375,8,FALSE),0)</f>
        <v>0</v>
      </c>
      <c r="W548" s="19">
        <f>IFERROR(VLOOKUP(A548,'[10]TOTAL M11M12 par région'!$A$1:$J$479,10,FALSE),0)</f>
        <v>253554.57704908118</v>
      </c>
      <c r="X548" s="19">
        <f>IFERROR(VLOOKUP(B548,[11]Feuil1!$A$1:$G$24,7,FALSE),0)</f>
        <v>0</v>
      </c>
      <c r="Y548" s="19"/>
      <c r="Z548" s="19">
        <f>IFERROR(VLOOKUP(A548,'[12]avec LE'!$A$1:$F$22,6,FALSE),0)</f>
        <v>0</v>
      </c>
      <c r="AA548" s="19">
        <f>IFERROR(VLOOKUP(B548,[13]total!$E$20:$F$40,2,FALSE),0)</f>
        <v>0</v>
      </c>
      <c r="AB548" s="19"/>
      <c r="AC548" s="24">
        <f t="shared" si="8"/>
        <v>257122.9628531941</v>
      </c>
    </row>
    <row r="549" spans="1:29" hidden="1" x14ac:dyDescent="0.25">
      <c r="A549" s="27" t="s">
        <v>913</v>
      </c>
      <c r="B549" s="2" t="s">
        <v>914</v>
      </c>
      <c r="C549" s="28" t="s">
        <v>28</v>
      </c>
      <c r="D549" s="2" t="s">
        <v>608</v>
      </c>
      <c r="E549" s="19">
        <f>IFERROR(VLOOKUP(A549,[1]Montants!$A$1:$W$248,21,FALSE),0)</f>
        <v>0</v>
      </c>
      <c r="F549" s="19">
        <f>IFERROR(VLOOKUP(A549,[2]Feuil1!$A$1:$I$47,8,FALSE),0)</f>
        <v>0</v>
      </c>
      <c r="G549" s="19">
        <f>IFERROR(VLOOKUP(A549,[3]Feuil1!$A$1:$G$47,6,FALSE),0)</f>
        <v>0</v>
      </c>
      <c r="H549" s="19">
        <f>IFERROR(VLOOKUP(B549,[4]Feuil6!$A$23:$B$73,2,FALSE),0)</f>
        <v>0</v>
      </c>
      <c r="I549" s="19">
        <f>IFERROR(VLOOKUP(A549,[5]Feuil1!$A$1:$F$9,5,FALSE),0)</f>
        <v>0</v>
      </c>
      <c r="J549" s="19">
        <f>IFERROR(VLOOKUP(A549,'[6]CRB-ES'!$A$1:$V$382,19,FALSE),0)</f>
        <v>0</v>
      </c>
      <c r="K549" s="19">
        <f>IFERROR(VLOOKUP($A549,[7]Feuil4!$A$23:$L$137,10,FALSE),0)</f>
        <v>0</v>
      </c>
      <c r="L549" s="19">
        <f>IFERROR(VLOOKUP($A549,[7]Feuil4!$A$23:$L$137,9,FALSE),0)</f>
        <v>0</v>
      </c>
      <c r="M549" s="19">
        <f>IFERROR(VLOOKUP($A549,[7]Feuil4!$A$23:$L$137,4,FALSE),0)</f>
        <v>0</v>
      </c>
      <c r="N549" s="19">
        <f>IFERROR(VLOOKUP($A549,[7]Feuil4!$A$23:$L$81,3,FALSE),0)</f>
        <v>0</v>
      </c>
      <c r="O549" s="19">
        <f>IFERROR(VLOOKUP($A549,[7]Feuil4!$A$23:$L$137,2,FALSE),0)</f>
        <v>0</v>
      </c>
      <c r="P549" s="19">
        <f>IFERROR(VLOOKUP($A549,[7]Feuil4!$A$23:$L$81,7,FALSE),0)</f>
        <v>0</v>
      </c>
      <c r="Q549" s="19">
        <f>IFERROR(VLOOKUP($A549,[7]Feuil4!$A$23:$L$137,8,FALSE),0)</f>
        <v>0</v>
      </c>
      <c r="R549" s="19">
        <f>IFERROR(VLOOKUP($A549,[7]Feuil4!$A$23:$L$137,6,FALSE),0)</f>
        <v>0</v>
      </c>
      <c r="S549" s="19">
        <f>IFERROR(VLOOKUP($A549,[7]Feuil4!$A$23:$L$137,5,FALSE),0)</f>
        <v>0</v>
      </c>
      <c r="T549" s="19">
        <v>0</v>
      </c>
      <c r="U549" s="19">
        <f>IFERROR(VLOOKUP(B549,'[8]C1-2017'!$B$1:$Q$475,14,FALSE),0)</f>
        <v>0</v>
      </c>
      <c r="V549" s="19">
        <f>IFERROR(VLOOKUP(A549,'[9]TOTAL M10 par région'!$A$1:$J$375,8,FALSE),0)</f>
        <v>70709.550000000047</v>
      </c>
      <c r="W549" s="19">
        <f>IFERROR(VLOOKUP(A549,'[10]TOTAL M11M12 par région'!$A$1:$J$479,10,FALSE),0)</f>
        <v>140549.37989688347</v>
      </c>
      <c r="X549" s="19">
        <f>IFERROR(VLOOKUP(B549,[11]Feuil1!$A$1:$G$24,7,FALSE),0)</f>
        <v>0</v>
      </c>
      <c r="Y549" s="19"/>
      <c r="Z549" s="19">
        <f>IFERROR(VLOOKUP(A549,'[12]avec LE'!$A$1:$F$22,6,FALSE),0)</f>
        <v>0</v>
      </c>
      <c r="AA549" s="19">
        <f>IFERROR(VLOOKUP(B549,[13]total!$E$20:$F$40,2,FALSE),0)</f>
        <v>0</v>
      </c>
      <c r="AB549" s="19"/>
      <c r="AC549" s="24">
        <f t="shared" si="8"/>
        <v>211258.92989688352</v>
      </c>
    </row>
    <row r="550" spans="1:29" hidden="1" x14ac:dyDescent="0.25">
      <c r="A550" s="27" t="s">
        <v>623</v>
      </c>
      <c r="B550" s="2" t="s">
        <v>624</v>
      </c>
      <c r="C550" s="2" t="s">
        <v>25</v>
      </c>
      <c r="D550" s="2" t="s">
        <v>608</v>
      </c>
      <c r="E550" s="19">
        <f>IFERROR(VLOOKUP(A550,[1]Montants!$A$1:$W$248,21,FALSE),0)</f>
        <v>23932381.183053847</v>
      </c>
      <c r="F550" s="19">
        <f>IFERROR(VLOOKUP(A550,[2]Feuil1!$A$1:$I$47,8,FALSE),0)</f>
        <v>932826.02203407756</v>
      </c>
      <c r="G550" s="19">
        <f>IFERROR(VLOOKUP(A550,[3]Feuil1!$A$1:$G$47,6,FALSE),0)</f>
        <v>233206.50550851939</v>
      </c>
      <c r="H550" s="19">
        <f>IFERROR(VLOOKUP(B550,[4]Feuil6!$A$23:$B$73,2,FALSE),0)</f>
        <v>480000</v>
      </c>
      <c r="I550" s="19">
        <f>IFERROR(VLOOKUP(A550,[5]Feuil1!$A$1:$F$9,5,FALSE),0)</f>
        <v>0</v>
      </c>
      <c r="J550" s="19">
        <f>IFERROR(VLOOKUP(A550,'[6]CRB-ES'!$A$1:$V$382,19,FALSE),0)</f>
        <v>262310.1346436154</v>
      </c>
      <c r="K550" s="19">
        <f>IFERROR(VLOOKUP($A550,[7]Feuil4!$A$23:$L$137,10,FALSE),0)</f>
        <v>0</v>
      </c>
      <c r="L550" s="19">
        <f>IFERROR(VLOOKUP($A550,[7]Feuil4!$A$23:$L$137,9,FALSE),0)</f>
        <v>77396</v>
      </c>
      <c r="M550" s="19">
        <f>IFERROR(VLOOKUP($A550,[7]Feuil4!$A$23:$L$137,4,FALSE),0)</f>
        <v>301452</v>
      </c>
      <c r="N550" s="19">
        <f>IFERROR(VLOOKUP($A550,[7]Feuil4!$A$23:$L$81,3,FALSE),0)</f>
        <v>0</v>
      </c>
      <c r="O550" s="19">
        <f>IFERROR(VLOOKUP($A550,[7]Feuil4!$A$23:$L$137,2,FALSE),0)</f>
        <v>289485</v>
      </c>
      <c r="P550" s="19">
        <f>IFERROR(VLOOKUP($A550,[7]Feuil4!$A$23:$L$81,7,FALSE),0)</f>
        <v>0</v>
      </c>
      <c r="Q550" s="19">
        <f>IFERROR(VLOOKUP($A550,[7]Feuil4!$A$23:$L$137,8,FALSE),0)</f>
        <v>0</v>
      </c>
      <c r="R550" s="19">
        <f>IFERROR(VLOOKUP($A550,[7]Feuil4!$A$23:$L$137,6,FALSE),0)</f>
        <v>0</v>
      </c>
      <c r="S550" s="19">
        <f>IFERROR(VLOOKUP($A550,[7]Feuil4!$A$23:$L$137,5,FALSE),0)</f>
        <v>21809</v>
      </c>
      <c r="T550" s="19">
        <v>0</v>
      </c>
      <c r="U550" s="19">
        <f>IFERROR(VLOOKUP(B550,'[8]C1-2017'!$B$1:$Q$475,14,FALSE),0)</f>
        <v>4509989.9571164018</v>
      </c>
      <c r="V550" s="19">
        <f>IFERROR(VLOOKUP(A550,'[9]TOTAL M10 par région'!$A$1:$J$375,8,FALSE),0)</f>
        <v>1618351.557</v>
      </c>
      <c r="W550" s="19">
        <f>IFERROR(VLOOKUP(A550,'[10]TOTAL M11M12 par région'!$A$1:$J$479,10,FALSE),0)</f>
        <v>762071.48681806086</v>
      </c>
      <c r="X550" s="19">
        <f>IFERROR(VLOOKUP(B550,[11]Feuil1!$A$1:$G$24,7,FALSE),0)</f>
        <v>0</v>
      </c>
      <c r="Y550" s="19"/>
      <c r="Z550" s="19">
        <f>IFERROR(VLOOKUP(A550,'[12]avec LE'!$A$1:$F$22,6,FALSE),0)</f>
        <v>0</v>
      </c>
      <c r="AA550" s="19">
        <f>IFERROR(VLOOKUP(B550,[13]total!$E$20:$F$40,2,FALSE),0)</f>
        <v>0</v>
      </c>
      <c r="AB550" s="19"/>
      <c r="AC550" s="24">
        <f t="shared" si="8"/>
        <v>33421278.846174523</v>
      </c>
    </row>
    <row r="551" spans="1:29" ht="14.25" hidden="1" customHeight="1" x14ac:dyDescent="0.25">
      <c r="A551" s="2" t="s">
        <v>632</v>
      </c>
      <c r="B551" s="2" t="s">
        <v>633</v>
      </c>
      <c r="C551" s="2" t="s">
        <v>57</v>
      </c>
      <c r="D551" s="2" t="s">
        <v>608</v>
      </c>
      <c r="E551" s="19">
        <f>IFERROR(VLOOKUP(A551,[1]Montants!$A$1:$W$248,21,FALSE),0)</f>
        <v>6404221.7711994611</v>
      </c>
      <c r="F551" s="19">
        <f>IFERROR(VLOOKUP(A551,[2]Feuil1!$A$1:$I$47,8,FALSE),0)</f>
        <v>491473.32937559416</v>
      </c>
      <c r="G551" s="19">
        <f>IFERROR(VLOOKUP(A551,[3]Feuil1!$A$1:$G$47,6,FALSE),0)</f>
        <v>122868.33234389854</v>
      </c>
      <c r="H551" s="19">
        <f>IFERROR(VLOOKUP(B551,[4]Feuil6!$A$23:$B$73,2,FALSE),0)</f>
        <v>480000</v>
      </c>
      <c r="I551" s="19">
        <f>IFERROR(VLOOKUP(A551,[5]Feuil1!$A$1:$F$9,5,FALSE),0)</f>
        <v>0</v>
      </c>
      <c r="J551" s="19">
        <f>IFERROR(VLOOKUP(A551,'[6]CRB-ES'!$A$1:$V$382,19,FALSE),0)</f>
        <v>256432.03687120898</v>
      </c>
      <c r="K551" s="19">
        <f>IFERROR(VLOOKUP($A551,[7]Feuil4!$A$23:$L$137,10,FALSE),0)</f>
        <v>0</v>
      </c>
      <c r="L551" s="19">
        <f>IFERROR(VLOOKUP($A551,[7]Feuil4!$A$23:$L$137,9,FALSE),0)</f>
        <v>0</v>
      </c>
      <c r="M551" s="19">
        <f>IFERROR(VLOOKUP($A551,[7]Feuil4!$A$23:$L$137,4,FALSE),0)</f>
        <v>0</v>
      </c>
      <c r="N551" s="19">
        <f>IFERROR(VLOOKUP($A551,[7]Feuil4!$A$23:$L$81,3,FALSE),0)</f>
        <v>134798</v>
      </c>
      <c r="O551" s="19">
        <f>IFERROR(VLOOKUP($A551,[7]Feuil4!$A$23:$L$137,2,FALSE),0)</f>
        <v>24055</v>
      </c>
      <c r="P551" s="19">
        <f>IFERROR(VLOOKUP($A551,[7]Feuil4!$A$23:$L$81,7,FALSE),0)</f>
        <v>0</v>
      </c>
      <c r="Q551" s="19">
        <f>IFERROR(VLOOKUP($A551,[7]Feuil4!$A$23:$L$137,8,FALSE),0)</f>
        <v>0</v>
      </c>
      <c r="R551" s="19">
        <f>IFERROR(VLOOKUP($A551,[7]Feuil4!$A$23:$L$137,6,FALSE),0)</f>
        <v>0</v>
      </c>
      <c r="S551" s="19">
        <f>IFERROR(VLOOKUP($A551,[7]Feuil4!$A$23:$L$137,5,FALSE),0)</f>
        <v>0</v>
      </c>
      <c r="T551" s="19">
        <v>0</v>
      </c>
      <c r="U551" s="19">
        <f>IFERROR(VLOOKUP(B551,'[8]C1-2017'!$B$1:$Q$475,14,FALSE),0)</f>
        <v>1003784.680488575</v>
      </c>
      <c r="V551" s="19">
        <f>IFERROR(VLOOKUP(A551,'[9]TOTAL M10 par région'!$A$1:$J$375,8,FALSE),0)</f>
        <v>46557.609999999986</v>
      </c>
      <c r="W551" s="19">
        <f>IFERROR(VLOOKUP(A551,'[10]TOTAL M11M12 par région'!$A$1:$J$479,10,FALSE),0)</f>
        <v>77188.760089670206</v>
      </c>
      <c r="X551" s="19">
        <f>IFERROR(VLOOKUP(B551,[11]Feuil1!$A$1:$G$24,7,FALSE),0)</f>
        <v>0</v>
      </c>
      <c r="Y551" s="19"/>
      <c r="Z551" s="19">
        <f>IFERROR(VLOOKUP(A551,'[12]avec LE'!$A$1:$F$22,6,FALSE),0)</f>
        <v>0</v>
      </c>
      <c r="AA551" s="19">
        <f>IFERROR(VLOOKUP(B551,[13]total!$E$20:$F$40,2,FALSE),0)</f>
        <v>0</v>
      </c>
      <c r="AB551" s="19"/>
      <c r="AC551" s="24">
        <f t="shared" si="8"/>
        <v>9041379.5203684065</v>
      </c>
    </row>
    <row r="552" spans="1:29" hidden="1" x14ac:dyDescent="0.25">
      <c r="A552" s="38" t="s">
        <v>1204</v>
      </c>
      <c r="B552" s="2" t="s">
        <v>1164</v>
      </c>
      <c r="C552" s="2" t="s">
        <v>85</v>
      </c>
      <c r="D552" s="2" t="s">
        <v>608</v>
      </c>
      <c r="E552" s="19">
        <f>IFERROR(VLOOKUP(A552,[1]Montants!$A$1:$W$248,21,FALSE),0)</f>
        <v>0</v>
      </c>
      <c r="F552" s="19">
        <f>IFERROR(VLOOKUP(A552,[2]Feuil1!$A$1:$I$47,8,FALSE),0)</f>
        <v>0</v>
      </c>
      <c r="G552" s="19">
        <f>IFERROR(VLOOKUP(A552,[3]Feuil1!$A$1:$G$47,6,FALSE),0)</f>
        <v>0</v>
      </c>
      <c r="H552" s="19">
        <f>IFERROR(VLOOKUP(B552,[4]Feuil6!$A$23:$B$73,2,FALSE),0)</f>
        <v>0</v>
      </c>
      <c r="I552" s="19">
        <f>IFERROR(VLOOKUP(A552,[5]Feuil1!$A$1:$F$9,5,FALSE),0)</f>
        <v>0</v>
      </c>
      <c r="J552" s="19">
        <f>IFERROR(VLOOKUP(A552,'[6]CRB-ES'!$A$1:$V$382,19,FALSE),0)</f>
        <v>0</v>
      </c>
      <c r="K552" s="19">
        <f>IFERROR(VLOOKUP($A552,[7]Feuil4!$A$23:$L$137,10,FALSE),0)</f>
        <v>0</v>
      </c>
      <c r="L552" s="19">
        <f>IFERROR(VLOOKUP($A552,[7]Feuil4!$A$23:$L$137,9,FALSE),0)</f>
        <v>0</v>
      </c>
      <c r="M552" s="19">
        <f>IFERROR(VLOOKUP($A552,[7]Feuil4!$A$23:$L$137,4,FALSE),0)</f>
        <v>0</v>
      </c>
      <c r="N552" s="19">
        <f>IFERROR(VLOOKUP($A552,[7]Feuil4!$A$23:$L$81,3,FALSE),0)</f>
        <v>0</v>
      </c>
      <c r="O552" s="19">
        <f>IFERROR(VLOOKUP($A552,[7]Feuil4!$A$23:$L$137,2,FALSE),0)</f>
        <v>0</v>
      </c>
      <c r="P552" s="19">
        <f>IFERROR(VLOOKUP($A552,[7]Feuil4!$A$23:$L$81,7,FALSE),0)</f>
        <v>0</v>
      </c>
      <c r="Q552" s="19">
        <f>IFERROR(VLOOKUP($A552,[7]Feuil4!$A$23:$L$137,8,FALSE),0)</f>
        <v>0</v>
      </c>
      <c r="R552" s="19">
        <f>IFERROR(VLOOKUP($A552,[7]Feuil4!$A$23:$L$137,6,FALSE),0)</f>
        <v>0</v>
      </c>
      <c r="S552" s="19">
        <f>IFERROR(VLOOKUP($A552,[7]Feuil4!$A$23:$L$137,5,FALSE),0)</f>
        <v>0</v>
      </c>
      <c r="T552" s="19">
        <v>0</v>
      </c>
      <c r="U552" s="19">
        <f>IFERROR(VLOOKUP(B552,'[8]C1-2017'!$B$1:$Q$475,14,FALSE),0)</f>
        <v>0</v>
      </c>
      <c r="V552" s="19">
        <f>IFERROR(VLOOKUP(A552,'[9]TOTAL M10 par région'!$A$1:$J$375,8,FALSE),0)</f>
        <v>468194.91</v>
      </c>
      <c r="W552" s="19">
        <f>IFERROR(VLOOKUP(A552,'[10]TOTAL M11M12 par région'!$A$1:$J$479,10,FALSE),0)</f>
        <v>170765.30897767126</v>
      </c>
      <c r="X552" s="19">
        <f>IFERROR(VLOOKUP(B552,[11]Feuil1!$A$1:$G$24,7,FALSE),0)</f>
        <v>0</v>
      </c>
      <c r="Y552" s="19"/>
      <c r="Z552" s="19">
        <f>IFERROR(VLOOKUP(A552,'[12]avec LE'!$A$1:$F$22,6,FALSE),0)</f>
        <v>0</v>
      </c>
      <c r="AA552" s="19">
        <f>IFERROR(VLOOKUP(B552,[13]total!$E$20:$F$40,2,FALSE),0)</f>
        <v>0</v>
      </c>
      <c r="AB552" s="19"/>
      <c r="AC552" s="24">
        <f t="shared" si="8"/>
        <v>638960.21897767123</v>
      </c>
    </row>
    <row r="553" spans="1:29" hidden="1" x14ac:dyDescent="0.25">
      <c r="A553" s="27" t="s">
        <v>611</v>
      </c>
      <c r="B553" s="2" t="s">
        <v>612</v>
      </c>
      <c r="C553" s="2" t="s">
        <v>31</v>
      </c>
      <c r="D553" s="2" t="s">
        <v>608</v>
      </c>
      <c r="E553" s="19">
        <f>IFERROR(VLOOKUP(A553,[1]Montants!$A$1:$W$248,21,FALSE),0)</f>
        <v>0</v>
      </c>
      <c r="F553" s="19">
        <f>IFERROR(VLOOKUP(A553,[2]Feuil1!$A$1:$I$47,8,FALSE),0)</f>
        <v>0</v>
      </c>
      <c r="G553" s="19">
        <f>IFERROR(VLOOKUP(A553,[3]Feuil1!$A$1:$G$47,6,FALSE),0)</f>
        <v>0</v>
      </c>
      <c r="H553" s="19">
        <f>IFERROR(VLOOKUP(B553,[4]Feuil6!$A$23:$B$73,2,FALSE),0)</f>
        <v>0</v>
      </c>
      <c r="I553" s="19">
        <f>IFERROR(VLOOKUP(A553,[5]Feuil1!$A$1:$F$9,5,FALSE),0)</f>
        <v>0</v>
      </c>
      <c r="J553" s="19">
        <f>IFERROR(VLOOKUP(A553,'[6]CRB-ES'!$A$1:$V$382,19,FALSE),0)</f>
        <v>0</v>
      </c>
      <c r="K553" s="19">
        <f>IFERROR(VLOOKUP($A553,[7]Feuil4!$A$23:$L$137,10,FALSE),0)</f>
        <v>0</v>
      </c>
      <c r="L553" s="19">
        <f>IFERROR(VLOOKUP($A553,[7]Feuil4!$A$23:$L$137,9,FALSE),0)</f>
        <v>0</v>
      </c>
      <c r="M553" s="19">
        <f>IFERROR(VLOOKUP($A553,[7]Feuil4!$A$23:$L$137,4,FALSE),0)</f>
        <v>0</v>
      </c>
      <c r="N553" s="19">
        <f>IFERROR(VLOOKUP($A553,[7]Feuil4!$A$23:$L$81,3,FALSE),0)</f>
        <v>0</v>
      </c>
      <c r="O553" s="19">
        <f>IFERROR(VLOOKUP($A553,[7]Feuil4!$A$23:$L$137,2,FALSE),0)</f>
        <v>0</v>
      </c>
      <c r="P553" s="19">
        <f>IFERROR(VLOOKUP($A553,[7]Feuil4!$A$23:$L$81,7,FALSE),0)</f>
        <v>0</v>
      </c>
      <c r="Q553" s="19">
        <f>IFERROR(VLOOKUP($A553,[7]Feuil4!$A$23:$L$137,8,FALSE),0)</f>
        <v>0</v>
      </c>
      <c r="R553" s="19">
        <f>IFERROR(VLOOKUP($A553,[7]Feuil4!$A$23:$L$137,6,FALSE),0)</f>
        <v>0</v>
      </c>
      <c r="S553" s="19">
        <f>IFERROR(VLOOKUP($A553,[7]Feuil4!$A$23:$L$137,5,FALSE),0)</f>
        <v>0</v>
      </c>
      <c r="T553" s="19">
        <v>0</v>
      </c>
      <c r="U553" s="19">
        <f>IFERROR(VLOOKUP(B553,'[8]C1-2017'!$B$1:$Q$475,14,FALSE),0)</f>
        <v>21144.105666915308</v>
      </c>
      <c r="V553" s="19">
        <f>IFERROR(VLOOKUP(A553,'[9]TOTAL M10 par région'!$A$1:$J$375,8,FALSE),0)</f>
        <v>54123.039999999979</v>
      </c>
      <c r="W553" s="19">
        <f>IFERROR(VLOOKUP(A553,'[10]TOTAL M11M12 par région'!$A$1:$J$479,10,FALSE),0)</f>
        <v>125330.86424784822</v>
      </c>
      <c r="X553" s="19">
        <f>IFERROR(VLOOKUP(B553,[11]Feuil1!$A$1:$G$24,7,FALSE),0)</f>
        <v>0</v>
      </c>
      <c r="Y553" s="19"/>
      <c r="Z553" s="19">
        <f>IFERROR(VLOOKUP(A553,'[12]avec LE'!$A$1:$F$22,6,FALSE),0)</f>
        <v>0</v>
      </c>
      <c r="AA553" s="19">
        <f>IFERROR(VLOOKUP(B553,[13]total!$E$20:$F$40,2,FALSE),0)</f>
        <v>0</v>
      </c>
      <c r="AB553" s="19"/>
      <c r="AC553" s="24">
        <f t="shared" si="8"/>
        <v>200598.0099147635</v>
      </c>
    </row>
    <row r="554" spans="1:29" ht="15" hidden="1" customHeight="1" x14ac:dyDescent="0.25">
      <c r="A554" s="27" t="s">
        <v>915</v>
      </c>
      <c r="B554" s="2" t="s">
        <v>916</v>
      </c>
      <c r="C554" s="2" t="s">
        <v>85</v>
      </c>
      <c r="D554" s="2" t="s">
        <v>608</v>
      </c>
      <c r="E554" s="19">
        <f>IFERROR(VLOOKUP(A554,[1]Montants!$A$1:$W$248,21,FALSE),0)</f>
        <v>0</v>
      </c>
      <c r="F554" s="19">
        <f>IFERROR(VLOOKUP(A554,[2]Feuil1!$A$1:$I$47,8,FALSE),0)</f>
        <v>0</v>
      </c>
      <c r="G554" s="19">
        <f>IFERROR(VLOOKUP(A554,[3]Feuil1!$A$1:$G$47,6,FALSE),0)</f>
        <v>0</v>
      </c>
      <c r="H554" s="19">
        <f>IFERROR(VLOOKUP(B554,[4]Feuil6!$A$23:$B$73,2,FALSE),0)</f>
        <v>0</v>
      </c>
      <c r="I554" s="19">
        <f>IFERROR(VLOOKUP(A554,[5]Feuil1!$A$1:$F$9,5,FALSE),0)</f>
        <v>0</v>
      </c>
      <c r="J554" s="19">
        <f>IFERROR(VLOOKUP(A554,'[6]CRB-ES'!$A$1:$V$382,19,FALSE),0)</f>
        <v>0</v>
      </c>
      <c r="K554" s="19">
        <f>IFERROR(VLOOKUP($A554,[7]Feuil4!$A$23:$L$137,10,FALSE),0)</f>
        <v>0</v>
      </c>
      <c r="L554" s="19">
        <f>IFERROR(VLOOKUP($A554,[7]Feuil4!$A$23:$L$137,9,FALSE),0)</f>
        <v>0</v>
      </c>
      <c r="M554" s="19">
        <f>IFERROR(VLOOKUP($A554,[7]Feuil4!$A$23:$L$137,4,FALSE),0)</f>
        <v>0</v>
      </c>
      <c r="N554" s="19">
        <f>IFERROR(VLOOKUP($A554,[7]Feuil4!$A$23:$L$81,3,FALSE),0)</f>
        <v>0</v>
      </c>
      <c r="O554" s="19">
        <f>IFERROR(VLOOKUP($A554,[7]Feuil4!$A$23:$L$137,2,FALSE),0)</f>
        <v>0</v>
      </c>
      <c r="P554" s="19">
        <f>IFERROR(VLOOKUP($A554,[7]Feuil4!$A$23:$L$81,7,FALSE),0)</f>
        <v>0</v>
      </c>
      <c r="Q554" s="19">
        <f>IFERROR(VLOOKUP($A554,[7]Feuil4!$A$23:$L$137,8,FALSE),0)</f>
        <v>0</v>
      </c>
      <c r="R554" s="19">
        <f>IFERROR(VLOOKUP($A554,[7]Feuil4!$A$23:$L$137,6,FALSE),0)</f>
        <v>0</v>
      </c>
      <c r="S554" s="19">
        <f>IFERROR(VLOOKUP($A554,[7]Feuil4!$A$23:$L$137,5,FALSE),0)</f>
        <v>0</v>
      </c>
      <c r="T554" s="19">
        <v>0</v>
      </c>
      <c r="U554" s="19">
        <f>IFERROR(VLOOKUP(B554,'[8]C1-2017'!$B$1:$Q$475,14,FALSE),0)</f>
        <v>0</v>
      </c>
      <c r="V554" s="19">
        <f>IFERROR(VLOOKUP(A554,'[9]TOTAL M10 par région'!$A$1:$J$375,8,FALSE),0)</f>
        <v>0</v>
      </c>
      <c r="W554" s="19">
        <f>IFERROR(VLOOKUP(A554,'[10]TOTAL M11M12 par région'!$A$1:$J$479,10,FALSE),0)</f>
        <v>0</v>
      </c>
      <c r="X554" s="19">
        <f>IFERROR(VLOOKUP(B554,[11]Feuil1!$A$1:$G$24,7,FALSE),0)</f>
        <v>0</v>
      </c>
      <c r="Y554" s="19"/>
      <c r="Z554" s="19">
        <f>IFERROR(VLOOKUP(A554,'[12]avec LE'!$A$1:$F$22,6,FALSE),0)</f>
        <v>0</v>
      </c>
      <c r="AA554" s="19">
        <f>IFERROR(VLOOKUP(B554,[13]total!$E$20:$F$40,2,FALSE),0)</f>
        <v>0</v>
      </c>
      <c r="AB554" s="19"/>
      <c r="AC554" s="24">
        <f t="shared" si="8"/>
        <v>0</v>
      </c>
    </row>
    <row r="555" spans="1:29" hidden="1" x14ac:dyDescent="0.25">
      <c r="A555" s="2" t="s">
        <v>627</v>
      </c>
      <c r="B555" s="2" t="s">
        <v>628</v>
      </c>
      <c r="C555" s="2" t="s">
        <v>85</v>
      </c>
      <c r="D555" s="2" t="s">
        <v>608</v>
      </c>
      <c r="E555" s="19">
        <f>IFERROR(VLOOKUP(A555,[1]Montants!$A$1:$W$248,21,FALSE),0)</f>
        <v>0</v>
      </c>
      <c r="F555" s="19">
        <f>IFERROR(VLOOKUP(A555,[2]Feuil1!$A$1:$I$47,8,FALSE),0)</f>
        <v>0</v>
      </c>
      <c r="G555" s="19">
        <f>IFERROR(VLOOKUP(A555,[3]Feuil1!$A$1:$G$47,6,FALSE),0)</f>
        <v>0</v>
      </c>
      <c r="H555" s="19">
        <f>IFERROR(VLOOKUP(B555,[4]Feuil6!$A$23:$B$73,2,FALSE),0)</f>
        <v>0</v>
      </c>
      <c r="I555" s="19">
        <f>IFERROR(VLOOKUP(A555,[5]Feuil1!$A$1:$F$9,5,FALSE),0)</f>
        <v>0</v>
      </c>
      <c r="J555" s="19">
        <f>IFERROR(VLOOKUP(A555,'[6]CRB-ES'!$A$1:$V$382,19,FALSE),0)</f>
        <v>0</v>
      </c>
      <c r="K555" s="19">
        <f>IFERROR(VLOOKUP($A555,[7]Feuil4!$A$23:$L$137,10,FALSE),0)</f>
        <v>0</v>
      </c>
      <c r="L555" s="19">
        <f>IFERROR(VLOOKUP($A555,[7]Feuil4!$A$23:$L$137,9,FALSE),0)</f>
        <v>0</v>
      </c>
      <c r="M555" s="19">
        <f>IFERROR(VLOOKUP($A555,[7]Feuil4!$A$23:$L$137,4,FALSE),0)</f>
        <v>0</v>
      </c>
      <c r="N555" s="19">
        <f>IFERROR(VLOOKUP($A555,[7]Feuil4!$A$23:$L$81,3,FALSE),0)</f>
        <v>0</v>
      </c>
      <c r="O555" s="19">
        <f>IFERROR(VLOOKUP($A555,[7]Feuil4!$A$23:$L$137,2,FALSE),0)</f>
        <v>0</v>
      </c>
      <c r="P555" s="19">
        <f>IFERROR(VLOOKUP($A555,[7]Feuil4!$A$23:$L$81,7,FALSE),0)</f>
        <v>0</v>
      </c>
      <c r="Q555" s="19">
        <f>IFERROR(VLOOKUP($A555,[7]Feuil4!$A$23:$L$137,8,FALSE),0)</f>
        <v>0</v>
      </c>
      <c r="R555" s="19">
        <f>IFERROR(VLOOKUP($A555,[7]Feuil4!$A$23:$L$137,6,FALSE),0)</f>
        <v>0</v>
      </c>
      <c r="S555" s="19">
        <f>IFERROR(VLOOKUP($A555,[7]Feuil4!$A$23:$L$137,5,FALSE),0)</f>
        <v>0</v>
      </c>
      <c r="T555" s="19">
        <v>0</v>
      </c>
      <c r="U555" s="19">
        <f>IFERROR(VLOOKUP(B555,'[8]C1-2017'!$B$1:$Q$475,14,FALSE),0)</f>
        <v>924.75</v>
      </c>
      <c r="V555" s="19">
        <f>IFERROR(VLOOKUP(A555,'[9]TOTAL M10 par région'!$A$1:$J$375,8,FALSE),0)</f>
        <v>0</v>
      </c>
      <c r="W555" s="19">
        <f>IFERROR(VLOOKUP(A555,'[10]TOTAL M11M12 par région'!$A$1:$J$479,10,FALSE),0)</f>
        <v>0</v>
      </c>
      <c r="X555" s="19">
        <f>IFERROR(VLOOKUP(B555,[11]Feuil1!$A$1:$G$24,7,FALSE),0)</f>
        <v>0</v>
      </c>
      <c r="Y555" s="19"/>
      <c r="Z555" s="19">
        <f>IFERROR(VLOOKUP(A555,'[12]avec LE'!$A$1:$F$22,6,FALSE),0)</f>
        <v>0</v>
      </c>
      <c r="AA555" s="19">
        <f>IFERROR(VLOOKUP(B555,[13]total!$E$20:$F$40,2,FALSE),0)</f>
        <v>0</v>
      </c>
      <c r="AB555" s="19"/>
      <c r="AC555" s="24">
        <f t="shared" si="8"/>
        <v>924.75</v>
      </c>
    </row>
    <row r="556" spans="1:29" hidden="1" x14ac:dyDescent="0.25">
      <c r="A556" s="2">
        <v>490018934</v>
      </c>
      <c r="B556" s="2" t="s">
        <v>631</v>
      </c>
      <c r="C556" s="2" t="s">
        <v>92</v>
      </c>
      <c r="D556" s="2" t="s">
        <v>608</v>
      </c>
      <c r="E556" s="19">
        <f>IFERROR(VLOOKUP(A556,[1]Montants!$A$1:$W$248,21,FALSE),0)</f>
        <v>0</v>
      </c>
      <c r="F556" s="19">
        <f>IFERROR(VLOOKUP(A556,[2]Feuil1!$A$1:$I$47,8,FALSE),0)</f>
        <v>0</v>
      </c>
      <c r="G556" s="19">
        <f>IFERROR(VLOOKUP(A556,[3]Feuil1!$A$1:$G$47,6,FALSE),0)</f>
        <v>0</v>
      </c>
      <c r="H556" s="19">
        <f>IFERROR(VLOOKUP(B556,[4]Feuil6!$A$23:$B$73,2,FALSE),0)</f>
        <v>0</v>
      </c>
      <c r="I556" s="19">
        <f>IFERROR(VLOOKUP(A556,[5]Feuil1!$A$1:$F$9,5,FALSE),0)</f>
        <v>1891526.086956522</v>
      </c>
      <c r="J556" s="19">
        <f>IFERROR(VLOOKUP(A556,'[6]CRB-ES'!$A$1:$V$382,19,FALSE),0)</f>
        <v>0</v>
      </c>
      <c r="K556" s="19">
        <f>IFERROR(VLOOKUP($A556,[7]Feuil4!$A$23:$L$137,10,FALSE),0)</f>
        <v>0</v>
      </c>
      <c r="L556" s="19">
        <f>IFERROR(VLOOKUP($A556,[7]Feuil4!$A$23:$L$137,9,FALSE),0)</f>
        <v>0</v>
      </c>
      <c r="M556" s="19">
        <f>IFERROR(VLOOKUP($A556,[7]Feuil4!$A$23:$L$137,4,FALSE),0)</f>
        <v>0</v>
      </c>
      <c r="N556" s="19">
        <f>IFERROR(VLOOKUP($A556,[7]Feuil4!$A$23:$L$81,3,FALSE),0)</f>
        <v>0</v>
      </c>
      <c r="O556" s="19">
        <f>IFERROR(VLOOKUP($A556,[7]Feuil4!$A$23:$L$137,2,FALSE),0)</f>
        <v>0</v>
      </c>
      <c r="P556" s="19">
        <f>IFERROR(VLOOKUP($A556,[7]Feuil4!$A$23:$L$81,7,FALSE),0)</f>
        <v>0</v>
      </c>
      <c r="Q556" s="19">
        <f>IFERROR(VLOOKUP($A556,[7]Feuil4!$A$23:$L$137,8,FALSE),0)</f>
        <v>0</v>
      </c>
      <c r="R556" s="19">
        <f>IFERROR(VLOOKUP($A556,[7]Feuil4!$A$23:$L$137,6,FALSE),0)</f>
        <v>0</v>
      </c>
      <c r="S556" s="19">
        <f>IFERROR(VLOOKUP($A556,[7]Feuil4!$A$23:$L$137,5,FALSE),0)</f>
        <v>0</v>
      </c>
      <c r="T556" s="19">
        <v>0</v>
      </c>
      <c r="U556" s="19">
        <f>IFERROR(VLOOKUP(B556,'[8]C1-2017'!$B$1:$Q$475,14,FALSE),0)</f>
        <v>0</v>
      </c>
      <c r="V556" s="19">
        <f>IFERROR(VLOOKUP(A556,'[9]TOTAL M10 par région'!$A$1:$J$375,8,FALSE),0)</f>
        <v>0</v>
      </c>
      <c r="W556" s="19">
        <f>IFERROR(VLOOKUP(A556,'[10]TOTAL M11M12 par région'!$A$1:$J$479,10,FALSE),0)</f>
        <v>0</v>
      </c>
      <c r="X556" s="19">
        <f>IFERROR(VLOOKUP(B556,[11]Feuil1!$A$1:$G$24,7,FALSE),0)</f>
        <v>0</v>
      </c>
      <c r="Y556" s="19"/>
      <c r="Z556" s="19">
        <f>IFERROR(VLOOKUP(A556,'[12]avec LE'!$A$1:$F$22,6,FALSE),0)</f>
        <v>0</v>
      </c>
      <c r="AA556" s="19">
        <f>IFERROR(VLOOKUP(B556,[13]total!$E$20:$F$40,2,FALSE),0)</f>
        <v>0</v>
      </c>
      <c r="AB556" s="19"/>
      <c r="AC556" s="24">
        <f t="shared" si="8"/>
        <v>1891526.086956522</v>
      </c>
    </row>
    <row r="557" spans="1:29" hidden="1" x14ac:dyDescent="0.25">
      <c r="A557" s="2" t="s">
        <v>615</v>
      </c>
      <c r="B557" s="2" t="s">
        <v>616</v>
      </c>
      <c r="C557" s="2" t="s">
        <v>31</v>
      </c>
      <c r="D557" s="2" t="s">
        <v>608</v>
      </c>
      <c r="E557" s="19">
        <f>IFERROR(VLOOKUP(A557,[1]Montants!$A$1:$W$248,21,FALSE),0)</f>
        <v>0</v>
      </c>
      <c r="F557" s="19">
        <f>IFERROR(VLOOKUP(A557,[2]Feuil1!$A$1:$I$47,8,FALSE),0)</f>
        <v>0</v>
      </c>
      <c r="G557" s="19">
        <f>IFERROR(VLOOKUP(A557,[3]Feuil1!$A$1:$G$47,6,FALSE),0)</f>
        <v>0</v>
      </c>
      <c r="H557" s="19">
        <f>IFERROR(VLOOKUP(B557,[4]Feuil6!$A$23:$B$73,2,FALSE),0)</f>
        <v>0</v>
      </c>
      <c r="I557" s="19">
        <f>IFERROR(VLOOKUP(A557,[5]Feuil1!$A$1:$F$9,5,FALSE),0)</f>
        <v>0</v>
      </c>
      <c r="J557" s="19">
        <f>IFERROR(VLOOKUP(A557,'[6]CRB-ES'!$A$1:$V$382,19,FALSE),0)</f>
        <v>0</v>
      </c>
      <c r="K557" s="19">
        <f>IFERROR(VLOOKUP($A557,[7]Feuil4!$A$23:$L$137,10,FALSE),0)</f>
        <v>0</v>
      </c>
      <c r="L557" s="19">
        <f>IFERROR(VLOOKUP($A557,[7]Feuil4!$A$23:$L$137,9,FALSE),0)</f>
        <v>0</v>
      </c>
      <c r="M557" s="19">
        <f>IFERROR(VLOOKUP($A557,[7]Feuil4!$A$23:$L$137,4,FALSE),0)</f>
        <v>0</v>
      </c>
      <c r="N557" s="19">
        <f>IFERROR(VLOOKUP($A557,[7]Feuil4!$A$23:$L$81,3,FALSE),0)</f>
        <v>0</v>
      </c>
      <c r="O557" s="19">
        <f>IFERROR(VLOOKUP($A557,[7]Feuil4!$A$23:$L$137,2,FALSE),0)</f>
        <v>0</v>
      </c>
      <c r="P557" s="19">
        <f>IFERROR(VLOOKUP($A557,[7]Feuil4!$A$23:$L$81,7,FALSE),0)</f>
        <v>0</v>
      </c>
      <c r="Q557" s="19">
        <f>IFERROR(VLOOKUP($A557,[7]Feuil4!$A$23:$L$137,8,FALSE),0)</f>
        <v>0</v>
      </c>
      <c r="R557" s="19">
        <f>IFERROR(VLOOKUP($A557,[7]Feuil4!$A$23:$L$137,6,FALSE),0)</f>
        <v>0</v>
      </c>
      <c r="S557" s="19">
        <f>IFERROR(VLOOKUP($A557,[7]Feuil4!$A$23:$L$137,5,FALSE),0)</f>
        <v>0</v>
      </c>
      <c r="T557" s="19">
        <v>0</v>
      </c>
      <c r="U557" s="19">
        <f>IFERROR(VLOOKUP(B557,'[8]C1-2017'!$B$1:$Q$475,14,FALSE),0)</f>
        <v>2147.1545585160425</v>
      </c>
      <c r="V557" s="19">
        <f>IFERROR(VLOOKUP(A557,'[9]TOTAL M10 par région'!$A$1:$J$375,8,FALSE),0)</f>
        <v>2262.5349999999744</v>
      </c>
      <c r="W557" s="19">
        <f>IFERROR(VLOOKUP(A557,'[10]TOTAL M11M12 par région'!$A$1:$J$479,10,FALSE),0)</f>
        <v>26672.743399098228</v>
      </c>
      <c r="X557" s="19">
        <f>IFERROR(VLOOKUP(B557,[11]Feuil1!$A$1:$G$24,7,FALSE),0)</f>
        <v>0</v>
      </c>
      <c r="Y557" s="19"/>
      <c r="Z557" s="19">
        <f>IFERROR(VLOOKUP(A557,'[12]avec LE'!$A$1:$F$22,6,FALSE),0)</f>
        <v>0</v>
      </c>
      <c r="AA557" s="19">
        <f>IFERROR(VLOOKUP(B557,[13]total!$E$20:$F$40,2,FALSE),0)</f>
        <v>0</v>
      </c>
      <c r="AB557" s="19"/>
      <c r="AC557" s="24">
        <f t="shared" si="8"/>
        <v>31082.432957614245</v>
      </c>
    </row>
    <row r="558" spans="1:29" ht="15" hidden="1" customHeight="1" x14ac:dyDescent="0.25">
      <c r="A558" s="27">
        <v>490531910</v>
      </c>
      <c r="B558" s="2" t="s">
        <v>1165</v>
      </c>
      <c r="C558" s="2" t="s">
        <v>28</v>
      </c>
      <c r="D558" s="2" t="s">
        <v>608</v>
      </c>
      <c r="E558" s="19">
        <f>IFERROR(VLOOKUP(A558,[1]Montants!$A$1:$W$248,21,FALSE),0)</f>
        <v>0</v>
      </c>
      <c r="F558" s="19">
        <f>IFERROR(VLOOKUP(A558,[2]Feuil1!$A$1:$I$47,8,FALSE),0)</f>
        <v>0</v>
      </c>
      <c r="G558" s="19">
        <f>IFERROR(VLOOKUP(A558,[3]Feuil1!$A$1:$G$47,6,FALSE),0)</f>
        <v>0</v>
      </c>
      <c r="H558" s="19">
        <f>IFERROR(VLOOKUP(B558,[4]Feuil6!$A$23:$B$73,2,FALSE),0)</f>
        <v>0</v>
      </c>
      <c r="I558" s="19">
        <f>IFERROR(VLOOKUP(A558,[5]Feuil1!$A$1:$F$9,5,FALSE),0)</f>
        <v>0</v>
      </c>
      <c r="J558" s="19">
        <f>IFERROR(VLOOKUP(A558,'[6]CRB-ES'!$A$1:$V$382,19,FALSE),0)</f>
        <v>0</v>
      </c>
      <c r="K558" s="19">
        <f>IFERROR(VLOOKUP($A558,[7]Feuil4!$A$23:$L$137,10,FALSE),0)</f>
        <v>0</v>
      </c>
      <c r="L558" s="19">
        <f>IFERROR(VLOOKUP($A558,[7]Feuil4!$A$23:$L$137,9,FALSE),0)</f>
        <v>0</v>
      </c>
      <c r="M558" s="19">
        <f>IFERROR(VLOOKUP($A558,[7]Feuil4!$A$23:$L$137,4,FALSE),0)</f>
        <v>0</v>
      </c>
      <c r="N558" s="19">
        <f>IFERROR(VLOOKUP($A558,[7]Feuil4!$A$23:$L$81,3,FALSE),0)</f>
        <v>0</v>
      </c>
      <c r="O558" s="19">
        <f>IFERROR(VLOOKUP($A558,[7]Feuil4!$A$23:$L$137,2,FALSE),0)</f>
        <v>0</v>
      </c>
      <c r="P558" s="19">
        <f>IFERROR(VLOOKUP($A558,[7]Feuil4!$A$23:$L$81,7,FALSE),0)</f>
        <v>0</v>
      </c>
      <c r="Q558" s="19">
        <f>IFERROR(VLOOKUP($A558,[7]Feuil4!$A$23:$L$137,8,FALSE),0)</f>
        <v>0</v>
      </c>
      <c r="R558" s="19">
        <f>IFERROR(VLOOKUP($A558,[7]Feuil4!$A$23:$L$137,6,FALSE),0)</f>
        <v>0</v>
      </c>
      <c r="S558" s="19">
        <f>IFERROR(VLOOKUP($A558,[7]Feuil4!$A$23:$L$137,5,FALSE),0)</f>
        <v>0</v>
      </c>
      <c r="T558" s="19">
        <v>0</v>
      </c>
      <c r="U558" s="19">
        <f>IFERROR(VLOOKUP(B558,'[8]C1-2017'!$B$1:$Q$475,14,FALSE),0)</f>
        <v>0</v>
      </c>
      <c r="V558" s="19">
        <f>IFERROR(VLOOKUP(A558,'[9]TOTAL M10 par région'!$A$1:$J$375,8,FALSE),0)</f>
        <v>0</v>
      </c>
      <c r="W558" s="19">
        <f>IFERROR(VLOOKUP(A558,'[10]TOTAL M11M12 par région'!$A$1:$J$479,10,FALSE),0)</f>
        <v>0</v>
      </c>
      <c r="X558" s="19">
        <f>IFERROR(VLOOKUP(B558,[11]Feuil1!$A$1:$G$24,7,FALSE),0)</f>
        <v>0</v>
      </c>
      <c r="Y558" s="19"/>
      <c r="Z558" s="19">
        <f>IFERROR(VLOOKUP(A558,'[12]avec LE'!$A$1:$F$22,6,FALSE),0)</f>
        <v>0</v>
      </c>
      <c r="AA558" s="19">
        <f>IFERROR(VLOOKUP(B558,[13]total!$E$20:$F$40,2,FALSE),0)</f>
        <v>0</v>
      </c>
      <c r="AB558" s="19"/>
      <c r="AC558" s="24">
        <f t="shared" si="8"/>
        <v>0</v>
      </c>
    </row>
    <row r="559" spans="1:29" hidden="1" x14ac:dyDescent="0.25">
      <c r="A559" s="27" t="s">
        <v>1122</v>
      </c>
      <c r="B559" s="2" t="s">
        <v>917</v>
      </c>
      <c r="C559" s="2" t="s">
        <v>31</v>
      </c>
      <c r="D559" s="2" t="s">
        <v>608</v>
      </c>
      <c r="E559" s="19">
        <f>IFERROR(VLOOKUP(A559,[1]Montants!$A$1:$W$248,21,FALSE),0)</f>
        <v>0</v>
      </c>
      <c r="F559" s="19">
        <f>IFERROR(VLOOKUP(A559,[2]Feuil1!$A$1:$I$47,8,FALSE),0)</f>
        <v>0</v>
      </c>
      <c r="G559" s="19">
        <f>IFERROR(VLOOKUP(A559,[3]Feuil1!$A$1:$G$47,6,FALSE),0)</f>
        <v>0</v>
      </c>
      <c r="H559" s="19">
        <f>IFERROR(VLOOKUP(B559,[4]Feuil6!$A$23:$B$73,2,FALSE),0)</f>
        <v>0</v>
      </c>
      <c r="I559" s="19">
        <f>IFERROR(VLOOKUP(A559,[5]Feuil1!$A$1:$F$9,5,FALSE),0)</f>
        <v>0</v>
      </c>
      <c r="J559" s="19">
        <f>IFERROR(VLOOKUP(A559,'[6]CRB-ES'!$A$1:$V$382,19,FALSE),0)</f>
        <v>0</v>
      </c>
      <c r="K559" s="19">
        <f>IFERROR(VLOOKUP($A559,[7]Feuil4!$A$23:$L$137,10,FALSE),0)</f>
        <v>0</v>
      </c>
      <c r="L559" s="19">
        <f>IFERROR(VLOOKUP($A559,[7]Feuil4!$A$23:$L$137,9,FALSE),0)</f>
        <v>0</v>
      </c>
      <c r="M559" s="19">
        <f>IFERROR(VLOOKUP($A559,[7]Feuil4!$A$23:$L$137,4,FALSE),0)</f>
        <v>0</v>
      </c>
      <c r="N559" s="19">
        <f>IFERROR(VLOOKUP($A559,[7]Feuil4!$A$23:$L$81,3,FALSE),0)</f>
        <v>0</v>
      </c>
      <c r="O559" s="19">
        <f>IFERROR(VLOOKUP($A559,[7]Feuil4!$A$23:$L$137,2,FALSE),0)</f>
        <v>0</v>
      </c>
      <c r="P559" s="19">
        <f>IFERROR(VLOOKUP($A559,[7]Feuil4!$A$23:$L$81,7,FALSE),0)</f>
        <v>0</v>
      </c>
      <c r="Q559" s="19">
        <f>IFERROR(VLOOKUP($A559,[7]Feuil4!$A$23:$L$137,8,FALSE),0)</f>
        <v>0</v>
      </c>
      <c r="R559" s="19">
        <f>IFERROR(VLOOKUP($A559,[7]Feuil4!$A$23:$L$137,6,FALSE),0)</f>
        <v>0</v>
      </c>
      <c r="S559" s="19">
        <f>IFERROR(VLOOKUP($A559,[7]Feuil4!$A$23:$L$137,5,FALSE),0)</f>
        <v>0</v>
      </c>
      <c r="T559" s="19">
        <v>0</v>
      </c>
      <c r="U559" s="19">
        <f>IFERROR(VLOOKUP(B559,'[8]C1-2017'!$B$1:$Q$475,14,FALSE),0)</f>
        <v>11971.101435266261</v>
      </c>
      <c r="V559" s="19">
        <f>IFERROR(VLOOKUP(A559,'[9]TOTAL M10 par région'!$A$1:$J$375,8,FALSE),0)</f>
        <v>22987.816999999995</v>
      </c>
      <c r="W559" s="19">
        <f>IFERROR(VLOOKUP(A559,'[10]TOTAL M11M12 par région'!$A$1:$J$479,10,FALSE),0)</f>
        <v>60682.247505590582</v>
      </c>
      <c r="X559" s="19">
        <f>IFERROR(VLOOKUP(B559,[11]Feuil1!$A$1:$G$24,7,FALSE),0)</f>
        <v>0</v>
      </c>
      <c r="Y559" s="19"/>
      <c r="Z559" s="19">
        <f>IFERROR(VLOOKUP(A559,'[12]avec LE'!$A$1:$F$22,6,FALSE),0)</f>
        <v>0</v>
      </c>
      <c r="AA559" s="19">
        <f>IFERROR(VLOOKUP(B559,[13]total!$E$20:$F$40,2,FALSE),0)</f>
        <v>0</v>
      </c>
      <c r="AB559" s="19"/>
      <c r="AC559" s="24">
        <f t="shared" si="8"/>
        <v>95641.165940856838</v>
      </c>
    </row>
    <row r="560" spans="1:29" hidden="1" x14ac:dyDescent="0.25">
      <c r="A560" s="27" t="s">
        <v>1123</v>
      </c>
      <c r="B560" s="2" t="s">
        <v>1166</v>
      </c>
      <c r="C560" s="2" t="s">
        <v>85</v>
      </c>
      <c r="D560" s="2" t="s">
        <v>608</v>
      </c>
      <c r="E560" s="19">
        <f>IFERROR(VLOOKUP(A560,[1]Montants!$A$1:$W$248,21,FALSE),0)</f>
        <v>0</v>
      </c>
      <c r="F560" s="19">
        <f>IFERROR(VLOOKUP(A560,[2]Feuil1!$A$1:$I$47,8,FALSE),0)</f>
        <v>0</v>
      </c>
      <c r="G560" s="19">
        <f>IFERROR(VLOOKUP(A560,[3]Feuil1!$A$1:$G$47,6,FALSE),0)</f>
        <v>0</v>
      </c>
      <c r="H560" s="19">
        <f>IFERROR(VLOOKUP(B560,[4]Feuil6!$A$23:$B$73,2,FALSE),0)</f>
        <v>0</v>
      </c>
      <c r="I560" s="19">
        <f>IFERROR(VLOOKUP(A560,[5]Feuil1!$A$1:$F$9,5,FALSE),0)</f>
        <v>0</v>
      </c>
      <c r="J560" s="19">
        <f>IFERROR(VLOOKUP(A560,'[6]CRB-ES'!$A$1:$V$382,19,FALSE),0)</f>
        <v>0</v>
      </c>
      <c r="K560" s="19">
        <f>IFERROR(VLOOKUP($A560,[7]Feuil4!$A$23:$L$137,10,FALSE),0)</f>
        <v>0</v>
      </c>
      <c r="L560" s="19">
        <f>IFERROR(VLOOKUP($A560,[7]Feuil4!$A$23:$L$137,9,FALSE),0)</f>
        <v>0</v>
      </c>
      <c r="M560" s="19">
        <f>IFERROR(VLOOKUP($A560,[7]Feuil4!$A$23:$L$137,4,FALSE),0)</f>
        <v>0</v>
      </c>
      <c r="N560" s="19">
        <f>IFERROR(VLOOKUP($A560,[7]Feuil4!$A$23:$L$81,3,FALSE),0)</f>
        <v>0</v>
      </c>
      <c r="O560" s="19">
        <f>IFERROR(VLOOKUP($A560,[7]Feuil4!$A$23:$L$137,2,FALSE),0)</f>
        <v>0</v>
      </c>
      <c r="P560" s="19">
        <f>IFERROR(VLOOKUP($A560,[7]Feuil4!$A$23:$L$81,7,FALSE),0)</f>
        <v>0</v>
      </c>
      <c r="Q560" s="19">
        <f>IFERROR(VLOOKUP($A560,[7]Feuil4!$A$23:$L$137,8,FALSE),0)</f>
        <v>0</v>
      </c>
      <c r="R560" s="19">
        <f>IFERROR(VLOOKUP($A560,[7]Feuil4!$A$23:$L$137,6,FALSE),0)</f>
        <v>0</v>
      </c>
      <c r="S560" s="19">
        <f>IFERROR(VLOOKUP($A560,[7]Feuil4!$A$23:$L$137,5,FALSE),0)</f>
        <v>0</v>
      </c>
      <c r="T560" s="19">
        <v>0</v>
      </c>
      <c r="U560" s="19">
        <f>IFERROR(VLOOKUP(B560,'[8]C1-2017'!$B$1:$Q$475,14,FALSE),0)</f>
        <v>0</v>
      </c>
      <c r="V560" s="19">
        <f>IFERROR(VLOOKUP(A560,'[9]TOTAL M10 par région'!$A$1:$J$375,8,FALSE),0)</f>
        <v>119700</v>
      </c>
      <c r="W560" s="19">
        <f>IFERROR(VLOOKUP(A560,'[10]TOTAL M11M12 par région'!$A$1:$J$479,10,FALSE),0)</f>
        <v>113983.25757144483</v>
      </c>
      <c r="X560" s="19">
        <f>IFERROR(VLOOKUP(B560,[11]Feuil1!$A$1:$G$24,7,FALSE),0)</f>
        <v>0</v>
      </c>
      <c r="Y560" s="19"/>
      <c r="Z560" s="19">
        <f>IFERROR(VLOOKUP(A560,'[12]avec LE'!$A$1:$F$22,6,FALSE),0)</f>
        <v>0</v>
      </c>
      <c r="AA560" s="19">
        <f>IFERROR(VLOOKUP(B560,[13]total!$E$20:$F$40,2,FALSE),0)</f>
        <v>0</v>
      </c>
      <c r="AB560" s="19"/>
      <c r="AC560" s="24">
        <f t="shared" si="8"/>
        <v>233683.25757144485</v>
      </c>
    </row>
    <row r="561" spans="1:29" hidden="1" x14ac:dyDescent="0.25">
      <c r="A561" s="2" t="s">
        <v>619</v>
      </c>
      <c r="B561" s="2" t="s">
        <v>620</v>
      </c>
      <c r="C561" s="2" t="s">
        <v>31</v>
      </c>
      <c r="D561" s="2" t="s">
        <v>608</v>
      </c>
      <c r="E561" s="19">
        <f>IFERROR(VLOOKUP(A561,[1]Montants!$A$1:$W$248,21,FALSE),0)</f>
        <v>1530182.5229659271</v>
      </c>
      <c r="F561" s="19">
        <f>IFERROR(VLOOKUP(A561,[2]Feuil1!$A$1:$I$47,8,FALSE),0)</f>
        <v>0</v>
      </c>
      <c r="G561" s="19">
        <f>IFERROR(VLOOKUP(A561,[3]Feuil1!$A$1:$G$47,6,FALSE),0)</f>
        <v>0</v>
      </c>
      <c r="H561" s="19">
        <f>IFERROR(VLOOKUP(B561,[4]Feuil6!$A$23:$B$73,2,FALSE),0)</f>
        <v>480000</v>
      </c>
      <c r="I561" s="19">
        <f>IFERROR(VLOOKUP(A561,[5]Feuil1!$A$1:$F$9,5,FALSE),0)</f>
        <v>0</v>
      </c>
      <c r="J561" s="19">
        <f>IFERROR(VLOOKUP(A561,'[6]CRB-ES'!$A$1:$V$382,19,FALSE),0)</f>
        <v>0</v>
      </c>
      <c r="K561" s="19">
        <f>IFERROR(VLOOKUP($A561,[7]Feuil4!$A$23:$L$137,10,FALSE),0)</f>
        <v>0</v>
      </c>
      <c r="L561" s="19">
        <f>IFERROR(VLOOKUP($A561,[7]Feuil4!$A$23:$L$137,9,FALSE),0)</f>
        <v>0</v>
      </c>
      <c r="M561" s="19">
        <f>IFERROR(VLOOKUP($A561,[7]Feuil4!$A$23:$L$137,4,FALSE),0)</f>
        <v>0</v>
      </c>
      <c r="N561" s="19">
        <f>IFERROR(VLOOKUP($A561,[7]Feuil4!$A$23:$L$81,3,FALSE),0)</f>
        <v>0</v>
      </c>
      <c r="O561" s="19">
        <f>IFERROR(VLOOKUP($A561,[7]Feuil4!$A$23:$L$137,2,FALSE),0)</f>
        <v>0</v>
      </c>
      <c r="P561" s="19">
        <f>IFERROR(VLOOKUP($A561,[7]Feuil4!$A$23:$L$81,7,FALSE),0)</f>
        <v>0</v>
      </c>
      <c r="Q561" s="19">
        <f>IFERROR(VLOOKUP($A561,[7]Feuil4!$A$23:$L$137,8,FALSE),0)</f>
        <v>0</v>
      </c>
      <c r="R561" s="19">
        <f>IFERROR(VLOOKUP($A561,[7]Feuil4!$A$23:$L$137,6,FALSE),0)</f>
        <v>0</v>
      </c>
      <c r="S561" s="19">
        <f>IFERROR(VLOOKUP($A561,[7]Feuil4!$A$23:$L$137,5,FALSE),0)</f>
        <v>0</v>
      </c>
      <c r="T561" s="19">
        <v>0</v>
      </c>
      <c r="U561" s="19">
        <f>IFERROR(VLOOKUP(B561,'[8]C1-2017'!$B$1:$Q$475,14,FALSE),0)</f>
        <v>1101289.427325293</v>
      </c>
      <c r="V561" s="19">
        <f>IFERROR(VLOOKUP(A561,'[9]TOTAL M10 par région'!$A$1:$J$375,8,FALSE),0)</f>
        <v>122218.45999999996</v>
      </c>
      <c r="W561" s="19">
        <f>IFERROR(VLOOKUP(A561,'[10]TOTAL M11M12 par région'!$A$1:$J$479,10,FALSE),0)</f>
        <v>298041.40586740815</v>
      </c>
      <c r="X561" s="19">
        <f>IFERROR(VLOOKUP(B561,[11]Feuil1!$A$1:$G$24,7,FALSE),0)</f>
        <v>0</v>
      </c>
      <c r="Y561" s="19"/>
      <c r="Z561" s="19">
        <f>IFERROR(VLOOKUP(A561,'[12]avec LE'!$A$1:$F$22,6,FALSE),0)</f>
        <v>0</v>
      </c>
      <c r="AA561" s="19">
        <f>IFERROR(VLOOKUP(B561,[13]total!$E$20:$F$40,2,FALSE),0)</f>
        <v>0</v>
      </c>
      <c r="AB561" s="19"/>
      <c r="AC561" s="24">
        <f t="shared" si="8"/>
        <v>3531731.8161586281</v>
      </c>
    </row>
    <row r="562" spans="1:29" ht="15" hidden="1" customHeight="1" x14ac:dyDescent="0.25">
      <c r="A562" s="2" t="s">
        <v>640</v>
      </c>
      <c r="B562" s="2" t="s">
        <v>641</v>
      </c>
      <c r="C562" s="2" t="s">
        <v>85</v>
      </c>
      <c r="D562" s="2" t="s">
        <v>608</v>
      </c>
      <c r="E562" s="19">
        <f>IFERROR(VLOOKUP(A562,[1]Montants!$A$1:$W$248,21,FALSE),0)</f>
        <v>0</v>
      </c>
      <c r="F562" s="19">
        <f>IFERROR(VLOOKUP(A562,[2]Feuil1!$A$1:$I$47,8,FALSE),0)</f>
        <v>0</v>
      </c>
      <c r="G562" s="19">
        <f>IFERROR(VLOOKUP(A562,[3]Feuil1!$A$1:$G$47,6,FALSE),0)</f>
        <v>0</v>
      </c>
      <c r="H562" s="19">
        <f>IFERROR(VLOOKUP(B562,[4]Feuil6!$A$23:$B$73,2,FALSE),0)</f>
        <v>0</v>
      </c>
      <c r="I562" s="19">
        <f>IFERROR(VLOOKUP(A562,[5]Feuil1!$A$1:$F$9,5,FALSE),0)</f>
        <v>0</v>
      </c>
      <c r="J562" s="19">
        <f>IFERROR(VLOOKUP(A562,'[6]CRB-ES'!$A$1:$V$382,19,FALSE),0)</f>
        <v>0</v>
      </c>
      <c r="K562" s="19">
        <f>IFERROR(VLOOKUP($A562,[7]Feuil4!$A$23:$L$137,10,FALSE),0)</f>
        <v>0</v>
      </c>
      <c r="L562" s="19">
        <f>IFERROR(VLOOKUP($A562,[7]Feuil4!$A$23:$L$137,9,FALSE),0)</f>
        <v>0</v>
      </c>
      <c r="M562" s="19">
        <f>IFERROR(VLOOKUP($A562,[7]Feuil4!$A$23:$L$137,4,FALSE),0)</f>
        <v>0</v>
      </c>
      <c r="N562" s="19">
        <f>IFERROR(VLOOKUP($A562,[7]Feuil4!$A$23:$L$81,3,FALSE),0)</f>
        <v>0</v>
      </c>
      <c r="O562" s="19">
        <f>IFERROR(VLOOKUP($A562,[7]Feuil4!$A$23:$L$137,2,FALSE),0)</f>
        <v>0</v>
      </c>
      <c r="P562" s="19">
        <f>IFERROR(VLOOKUP($A562,[7]Feuil4!$A$23:$L$81,7,FALSE),0)</f>
        <v>0</v>
      </c>
      <c r="Q562" s="19">
        <f>IFERROR(VLOOKUP($A562,[7]Feuil4!$A$23:$L$137,8,FALSE),0)</f>
        <v>0</v>
      </c>
      <c r="R562" s="19">
        <f>IFERROR(VLOOKUP($A562,[7]Feuil4!$A$23:$L$137,6,FALSE),0)</f>
        <v>0</v>
      </c>
      <c r="S562" s="19">
        <f>IFERROR(VLOOKUP($A562,[7]Feuil4!$A$23:$L$137,5,FALSE),0)</f>
        <v>0</v>
      </c>
      <c r="T562" s="19">
        <v>0</v>
      </c>
      <c r="U562" s="19">
        <f>IFERROR(VLOOKUP(B562,'[8]C1-2017'!$B$1:$Q$475,14,FALSE),0)</f>
        <v>0</v>
      </c>
      <c r="V562" s="19">
        <f>IFERROR(VLOOKUP(A562,'[9]TOTAL M10 par région'!$A$1:$J$375,8,FALSE),0)</f>
        <v>0</v>
      </c>
      <c r="W562" s="19">
        <f>IFERROR(VLOOKUP(A562,'[10]TOTAL M11M12 par région'!$A$1:$J$479,10,FALSE),0)</f>
        <v>0</v>
      </c>
      <c r="X562" s="19">
        <f>IFERROR(VLOOKUP(B562,[11]Feuil1!$A$1:$G$24,7,FALSE),0)</f>
        <v>0</v>
      </c>
      <c r="Y562" s="19"/>
      <c r="Z562" s="19">
        <f>IFERROR(VLOOKUP(A562,'[12]avec LE'!$A$1:$F$22,6,FALSE),0)</f>
        <v>0</v>
      </c>
      <c r="AA562" s="19">
        <f>IFERROR(VLOOKUP(B562,[13]total!$E$20:$F$40,2,FALSE),0)</f>
        <v>0</v>
      </c>
      <c r="AB562" s="19"/>
      <c r="AC562" s="24">
        <f t="shared" si="8"/>
        <v>0</v>
      </c>
    </row>
    <row r="563" spans="1:29" hidden="1" x14ac:dyDescent="0.25">
      <c r="A563" s="27" t="s">
        <v>918</v>
      </c>
      <c r="B563" s="2" t="s">
        <v>857</v>
      </c>
      <c r="C563" s="28" t="s">
        <v>85</v>
      </c>
      <c r="D563" s="2" t="s">
        <v>608</v>
      </c>
      <c r="E563" s="19">
        <f>IFERROR(VLOOKUP(A563,[1]Montants!$A$1:$W$248,21,FALSE),0)</f>
        <v>0</v>
      </c>
      <c r="F563" s="19">
        <f>IFERROR(VLOOKUP(A563,[2]Feuil1!$A$1:$I$47,8,FALSE),0)</f>
        <v>0</v>
      </c>
      <c r="G563" s="19">
        <f>IFERROR(VLOOKUP(A563,[3]Feuil1!$A$1:$G$47,6,FALSE),0)</f>
        <v>0</v>
      </c>
      <c r="H563" s="19">
        <f>IFERROR(VLOOKUP(B563,[4]Feuil6!$A$23:$B$73,2,FALSE),0)</f>
        <v>0</v>
      </c>
      <c r="I563" s="19">
        <f>IFERROR(VLOOKUP(A563,[5]Feuil1!$A$1:$F$9,5,FALSE),0)</f>
        <v>0</v>
      </c>
      <c r="J563" s="19">
        <f>IFERROR(VLOOKUP(A563,'[6]CRB-ES'!$A$1:$V$382,19,FALSE),0)</f>
        <v>0</v>
      </c>
      <c r="K563" s="19">
        <f>IFERROR(VLOOKUP($A563,[7]Feuil4!$A$23:$L$137,10,FALSE),0)</f>
        <v>0</v>
      </c>
      <c r="L563" s="19">
        <f>IFERROR(VLOOKUP($A563,[7]Feuil4!$A$23:$L$137,9,FALSE),0)</f>
        <v>0</v>
      </c>
      <c r="M563" s="19">
        <f>IFERROR(VLOOKUP($A563,[7]Feuil4!$A$23:$L$137,4,FALSE),0)</f>
        <v>0</v>
      </c>
      <c r="N563" s="19">
        <f>IFERROR(VLOOKUP($A563,[7]Feuil4!$A$23:$L$81,3,FALSE),0)</f>
        <v>0</v>
      </c>
      <c r="O563" s="19">
        <f>IFERROR(VLOOKUP($A563,[7]Feuil4!$A$23:$L$137,2,FALSE),0)</f>
        <v>0</v>
      </c>
      <c r="P563" s="19">
        <f>IFERROR(VLOOKUP($A563,[7]Feuil4!$A$23:$L$81,7,FALSE),0)</f>
        <v>0</v>
      </c>
      <c r="Q563" s="19">
        <f>IFERROR(VLOOKUP($A563,[7]Feuil4!$A$23:$L$137,8,FALSE),0)</f>
        <v>0</v>
      </c>
      <c r="R563" s="19">
        <f>IFERROR(VLOOKUP($A563,[7]Feuil4!$A$23:$L$137,6,FALSE),0)</f>
        <v>0</v>
      </c>
      <c r="S563" s="19">
        <f>IFERROR(VLOOKUP($A563,[7]Feuil4!$A$23:$L$137,5,FALSE),0)</f>
        <v>0</v>
      </c>
      <c r="T563" s="19">
        <v>0</v>
      </c>
      <c r="U563" s="19">
        <f>IFERROR(VLOOKUP(B563,'[8]C1-2017'!$B$1:$Q$475,14,FALSE),0)</f>
        <v>8126.6664210511017</v>
      </c>
      <c r="V563" s="19">
        <f>IFERROR(VLOOKUP(A563,'[9]TOTAL M10 par région'!$A$1:$J$375,8,FALSE),0)</f>
        <v>109653.56999999995</v>
      </c>
      <c r="W563" s="19">
        <f>IFERROR(VLOOKUP(A563,'[10]TOTAL M11M12 par région'!$A$1:$J$479,10,FALSE),0)</f>
        <v>239084.13111167768</v>
      </c>
      <c r="X563" s="19">
        <f>IFERROR(VLOOKUP(B563,[11]Feuil1!$A$1:$G$24,7,FALSE),0)</f>
        <v>0</v>
      </c>
      <c r="Y563" s="19"/>
      <c r="Z563" s="19">
        <f>IFERROR(VLOOKUP(A563,'[12]avec LE'!$A$1:$F$22,6,FALSE),0)</f>
        <v>0</v>
      </c>
      <c r="AA563" s="19">
        <f>IFERROR(VLOOKUP(B563,[13]total!$E$20:$F$40,2,FALSE),0)</f>
        <v>0</v>
      </c>
      <c r="AB563" s="19"/>
      <c r="AC563" s="24">
        <f t="shared" si="8"/>
        <v>356864.36753272871</v>
      </c>
    </row>
    <row r="564" spans="1:29" ht="15" hidden="1" customHeight="1" x14ac:dyDescent="0.25">
      <c r="A564" s="27" t="s">
        <v>919</v>
      </c>
      <c r="B564" s="2" t="s">
        <v>1021</v>
      </c>
      <c r="C564" s="2" t="s">
        <v>28</v>
      </c>
      <c r="D564" s="2" t="s">
        <v>608</v>
      </c>
      <c r="E564" s="19">
        <f>IFERROR(VLOOKUP(A564,[1]Montants!$A$1:$W$248,21,FALSE),0)</f>
        <v>0</v>
      </c>
      <c r="F564" s="19">
        <f>IFERROR(VLOOKUP(A564,[2]Feuil1!$A$1:$I$47,8,FALSE),0)</f>
        <v>0</v>
      </c>
      <c r="G564" s="19">
        <f>IFERROR(VLOOKUP(A564,[3]Feuil1!$A$1:$G$47,6,FALSE),0)</f>
        <v>0</v>
      </c>
      <c r="H564" s="19">
        <f>IFERROR(VLOOKUP(B564,[4]Feuil6!$A$23:$B$73,2,FALSE),0)</f>
        <v>0</v>
      </c>
      <c r="I564" s="19">
        <f>IFERROR(VLOOKUP(A564,[5]Feuil1!$A$1:$F$9,5,FALSE),0)</f>
        <v>0</v>
      </c>
      <c r="J564" s="19">
        <f>IFERROR(VLOOKUP(A564,'[6]CRB-ES'!$A$1:$V$382,19,FALSE),0)</f>
        <v>0</v>
      </c>
      <c r="K564" s="19">
        <f>IFERROR(VLOOKUP($A564,[7]Feuil4!$A$23:$L$137,10,FALSE),0)</f>
        <v>0</v>
      </c>
      <c r="L564" s="19">
        <f>IFERROR(VLOOKUP($A564,[7]Feuil4!$A$23:$L$137,9,FALSE),0)</f>
        <v>0</v>
      </c>
      <c r="M564" s="19">
        <f>IFERROR(VLOOKUP($A564,[7]Feuil4!$A$23:$L$137,4,FALSE),0)</f>
        <v>0</v>
      </c>
      <c r="N564" s="19">
        <f>IFERROR(VLOOKUP($A564,[7]Feuil4!$A$23:$L$81,3,FALSE),0)</f>
        <v>0</v>
      </c>
      <c r="O564" s="19">
        <f>IFERROR(VLOOKUP($A564,[7]Feuil4!$A$23:$L$137,2,FALSE),0)</f>
        <v>0</v>
      </c>
      <c r="P564" s="19">
        <f>IFERROR(VLOOKUP($A564,[7]Feuil4!$A$23:$L$81,7,FALSE),0)</f>
        <v>0</v>
      </c>
      <c r="Q564" s="19">
        <f>IFERROR(VLOOKUP($A564,[7]Feuil4!$A$23:$L$137,8,FALSE),0)</f>
        <v>0</v>
      </c>
      <c r="R564" s="19">
        <f>IFERROR(VLOOKUP($A564,[7]Feuil4!$A$23:$L$137,6,FALSE),0)</f>
        <v>0</v>
      </c>
      <c r="S564" s="19">
        <f>IFERROR(VLOOKUP($A564,[7]Feuil4!$A$23:$L$137,5,FALSE),0)</f>
        <v>0</v>
      </c>
      <c r="T564" s="19">
        <v>0</v>
      </c>
      <c r="U564" s="19">
        <f>IFERROR(VLOOKUP(B564,'[8]C1-2017'!$B$1:$Q$475,14,FALSE),0)</f>
        <v>0</v>
      </c>
      <c r="V564" s="19">
        <f>IFERROR(VLOOKUP(A564,'[9]TOTAL M10 par région'!$A$1:$J$375,8,FALSE),0)</f>
        <v>0</v>
      </c>
      <c r="W564" s="19">
        <f>IFERROR(VLOOKUP(A564,'[10]TOTAL M11M12 par région'!$A$1:$J$479,10,FALSE),0)</f>
        <v>0</v>
      </c>
      <c r="X564" s="19">
        <f>IFERROR(VLOOKUP(B564,[11]Feuil1!$A$1:$G$24,7,FALSE),0)</f>
        <v>0</v>
      </c>
      <c r="Y564" s="19"/>
      <c r="Z564" s="19">
        <f>IFERROR(VLOOKUP(A564,'[12]avec LE'!$A$1:$F$22,6,FALSE),0)</f>
        <v>0</v>
      </c>
      <c r="AA564" s="19">
        <f>IFERROR(VLOOKUP(B564,[13]total!$E$20:$F$40,2,FALSE),0)</f>
        <v>0</v>
      </c>
      <c r="AB564" s="19"/>
      <c r="AC564" s="24">
        <f t="shared" si="8"/>
        <v>0</v>
      </c>
    </row>
    <row r="565" spans="1:29" hidden="1" x14ac:dyDescent="0.25">
      <c r="A565" s="27">
        <v>720016724</v>
      </c>
      <c r="B565" s="2" t="s">
        <v>1237</v>
      </c>
      <c r="C565" s="2" t="s">
        <v>31</v>
      </c>
      <c r="D565" s="2" t="s">
        <v>608</v>
      </c>
      <c r="E565" s="19">
        <f>IFERROR(VLOOKUP(A565,[1]Montants!$A$1:$W$248,21,FALSE),0)</f>
        <v>0</v>
      </c>
      <c r="F565" s="19">
        <f>IFERROR(VLOOKUP(A565,[2]Feuil1!$A$1:$I$47,8,FALSE),0)</f>
        <v>0</v>
      </c>
      <c r="G565" s="19">
        <f>IFERROR(VLOOKUP(A565,[3]Feuil1!$A$1:$G$47,6,FALSE),0)</f>
        <v>0</v>
      </c>
      <c r="H565" s="19">
        <f>IFERROR(VLOOKUP(B565,[4]Feuil6!$A$23:$B$73,2,FALSE),0)</f>
        <v>0</v>
      </c>
      <c r="I565" s="19">
        <f>IFERROR(VLOOKUP(A565,[5]Feuil1!$A$1:$F$9,5,FALSE),0)</f>
        <v>0</v>
      </c>
      <c r="J565" s="19">
        <f>IFERROR(VLOOKUP(A565,'[6]CRB-ES'!$A$1:$V$382,19,FALSE),0)</f>
        <v>0</v>
      </c>
      <c r="K565" s="19">
        <f>IFERROR(VLOOKUP($A565,[7]Feuil4!$A$23:$L$137,10,FALSE),0)</f>
        <v>0</v>
      </c>
      <c r="L565" s="19">
        <f>IFERROR(VLOOKUP($A565,[7]Feuil4!$A$23:$L$137,9,FALSE),0)</f>
        <v>0</v>
      </c>
      <c r="M565" s="19">
        <f>IFERROR(VLOOKUP($A565,[7]Feuil4!$A$23:$L$137,4,FALSE),0)</f>
        <v>0</v>
      </c>
      <c r="N565" s="19">
        <f>IFERROR(VLOOKUP($A565,[7]Feuil4!$A$23:$L$81,3,FALSE),0)</f>
        <v>0</v>
      </c>
      <c r="O565" s="19">
        <f>IFERROR(VLOOKUP($A565,[7]Feuil4!$A$23:$L$137,2,FALSE),0)</f>
        <v>0</v>
      </c>
      <c r="P565" s="19">
        <f>IFERROR(VLOOKUP($A565,[7]Feuil4!$A$23:$L$81,7,FALSE),0)</f>
        <v>0</v>
      </c>
      <c r="Q565" s="19">
        <f>IFERROR(VLOOKUP($A565,[7]Feuil4!$A$23:$L$137,8,FALSE),0)</f>
        <v>0</v>
      </c>
      <c r="R565" s="19">
        <f>IFERROR(VLOOKUP($A565,[7]Feuil4!$A$23:$L$137,6,FALSE),0)</f>
        <v>0</v>
      </c>
      <c r="S565" s="19">
        <f>IFERROR(VLOOKUP($A565,[7]Feuil4!$A$23:$L$137,5,FALSE),0)</f>
        <v>0</v>
      </c>
      <c r="T565" s="19">
        <v>0</v>
      </c>
      <c r="U565" s="19">
        <f>IFERROR(VLOOKUP(B565,'[8]C1-2017'!$B$1:$Q$475,14,FALSE),0)</f>
        <v>1435.0750024045349</v>
      </c>
      <c r="V565" s="19">
        <f>IFERROR(VLOOKUP(A565,'[9]TOTAL M10 par région'!$A$1:$J$375,8,FALSE),0)</f>
        <v>0</v>
      </c>
      <c r="W565" s="19">
        <f>IFERROR(VLOOKUP(A565,'[10]TOTAL M11M12 par région'!$A$1:$J$479,10,FALSE),0)</f>
        <v>0</v>
      </c>
      <c r="X565" s="19">
        <f>IFERROR(VLOOKUP(B565,[11]Feuil1!$A$1:$G$24,7,FALSE),0)</f>
        <v>0</v>
      </c>
      <c r="Y565" s="19"/>
      <c r="Z565" s="19">
        <f>IFERROR(VLOOKUP(A565,'[12]avec LE'!$A$1:$F$22,6,FALSE),0)</f>
        <v>0</v>
      </c>
      <c r="AA565" s="19">
        <f>IFERROR(VLOOKUP(B565,[13]total!$E$20:$F$40,2,FALSE),0)</f>
        <v>0</v>
      </c>
      <c r="AB565" s="19"/>
      <c r="AC565" s="24">
        <f t="shared" si="8"/>
        <v>1435.0750024045349</v>
      </c>
    </row>
    <row r="566" spans="1:29" ht="15" hidden="1" customHeight="1" x14ac:dyDescent="0.25">
      <c r="A566" s="2" t="s">
        <v>636</v>
      </c>
      <c r="B566" s="2" t="s">
        <v>637</v>
      </c>
      <c r="C566" s="2" t="s">
        <v>85</v>
      </c>
      <c r="D566" s="2" t="s">
        <v>608</v>
      </c>
      <c r="E566" s="19">
        <f>IFERROR(VLOOKUP(A566,[1]Montants!$A$1:$W$248,21,FALSE),0)</f>
        <v>0</v>
      </c>
      <c r="F566" s="19">
        <f>IFERROR(VLOOKUP(A566,[2]Feuil1!$A$1:$I$47,8,FALSE),0)</f>
        <v>0</v>
      </c>
      <c r="G566" s="19">
        <f>IFERROR(VLOOKUP(A566,[3]Feuil1!$A$1:$G$47,6,FALSE),0)</f>
        <v>0</v>
      </c>
      <c r="H566" s="19">
        <f>IFERROR(VLOOKUP(B566,[4]Feuil6!$A$23:$B$73,2,FALSE),0)</f>
        <v>0</v>
      </c>
      <c r="I566" s="19">
        <f>IFERROR(VLOOKUP(A566,[5]Feuil1!$A$1:$F$9,5,FALSE),0)</f>
        <v>0</v>
      </c>
      <c r="J566" s="19">
        <f>IFERROR(VLOOKUP(A566,'[6]CRB-ES'!$A$1:$V$382,19,FALSE),0)</f>
        <v>0</v>
      </c>
      <c r="K566" s="19">
        <f>IFERROR(VLOOKUP($A566,[7]Feuil4!$A$23:$L$137,10,FALSE),0)</f>
        <v>0</v>
      </c>
      <c r="L566" s="19">
        <f>IFERROR(VLOOKUP($A566,[7]Feuil4!$A$23:$L$137,9,FALSE),0)</f>
        <v>0</v>
      </c>
      <c r="M566" s="19">
        <f>IFERROR(VLOOKUP($A566,[7]Feuil4!$A$23:$L$137,4,FALSE),0)</f>
        <v>0</v>
      </c>
      <c r="N566" s="19">
        <f>IFERROR(VLOOKUP($A566,[7]Feuil4!$A$23:$L$81,3,FALSE),0)</f>
        <v>0</v>
      </c>
      <c r="O566" s="19">
        <f>IFERROR(VLOOKUP($A566,[7]Feuil4!$A$23:$L$137,2,FALSE),0)</f>
        <v>0</v>
      </c>
      <c r="P566" s="19">
        <f>IFERROR(VLOOKUP($A566,[7]Feuil4!$A$23:$L$81,7,FALSE),0)</f>
        <v>0</v>
      </c>
      <c r="Q566" s="19">
        <f>IFERROR(VLOOKUP($A566,[7]Feuil4!$A$23:$L$137,8,FALSE),0)</f>
        <v>0</v>
      </c>
      <c r="R566" s="19">
        <f>IFERROR(VLOOKUP($A566,[7]Feuil4!$A$23:$L$137,6,FALSE),0)</f>
        <v>0</v>
      </c>
      <c r="S566" s="19">
        <f>IFERROR(VLOOKUP($A566,[7]Feuil4!$A$23:$L$137,5,FALSE),0)</f>
        <v>0</v>
      </c>
      <c r="T566" s="19">
        <v>0</v>
      </c>
      <c r="U566" s="19">
        <f>IFERROR(VLOOKUP(B566,'[8]C1-2017'!$B$1:$Q$475,14,FALSE),0)</f>
        <v>0</v>
      </c>
      <c r="V566" s="19">
        <f>IFERROR(VLOOKUP(A566,'[9]TOTAL M10 par région'!$A$1:$J$375,8,FALSE),0)</f>
        <v>0</v>
      </c>
      <c r="W566" s="19">
        <f>IFERROR(VLOOKUP(A566,'[10]TOTAL M11M12 par région'!$A$1:$J$479,10,FALSE),0)</f>
        <v>0</v>
      </c>
      <c r="X566" s="19">
        <f>IFERROR(VLOOKUP(B566,[11]Feuil1!$A$1:$G$24,7,FALSE),0)</f>
        <v>0</v>
      </c>
      <c r="Y566" s="19"/>
      <c r="Z566" s="19">
        <f>IFERROR(VLOOKUP(A566,'[12]avec LE'!$A$1:$F$22,6,FALSE),0)</f>
        <v>0</v>
      </c>
      <c r="AA566" s="19">
        <f>IFERROR(VLOOKUP(B566,[13]total!$E$20:$F$40,2,FALSE),0)</f>
        <v>0</v>
      </c>
      <c r="AB566" s="19"/>
      <c r="AC566" s="24">
        <f t="shared" si="8"/>
        <v>0</v>
      </c>
    </row>
    <row r="567" spans="1:29" hidden="1" x14ac:dyDescent="0.25">
      <c r="A567" s="2" t="s">
        <v>613</v>
      </c>
      <c r="B567" s="2" t="s">
        <v>614</v>
      </c>
      <c r="C567" s="2" t="s">
        <v>31</v>
      </c>
      <c r="D567" s="2" t="s">
        <v>608</v>
      </c>
      <c r="E567" s="19">
        <f>IFERROR(VLOOKUP(A567,[1]Montants!$A$1:$W$248,21,FALSE),0)</f>
        <v>2643084.2013209639</v>
      </c>
      <c r="F567" s="19">
        <f>IFERROR(VLOOKUP(A567,[2]Feuil1!$A$1:$I$47,8,FALSE),0)</f>
        <v>0</v>
      </c>
      <c r="G567" s="19">
        <f>IFERROR(VLOOKUP(A567,[3]Feuil1!$A$1:$G$47,6,FALSE),0)</f>
        <v>0</v>
      </c>
      <c r="H567" s="19">
        <f>IFERROR(VLOOKUP(B567,[4]Feuil6!$A$23:$B$73,2,FALSE),0)</f>
        <v>480000</v>
      </c>
      <c r="I567" s="19">
        <f>IFERROR(VLOOKUP(A567,[5]Feuil1!$A$1:$F$9,5,FALSE),0)</f>
        <v>0</v>
      </c>
      <c r="J567" s="19">
        <f>IFERROR(VLOOKUP(A567,'[6]CRB-ES'!$A$1:$V$382,19,FALSE),0)</f>
        <v>0</v>
      </c>
      <c r="K567" s="19">
        <f>IFERROR(VLOOKUP($A567,[7]Feuil4!$A$23:$L$137,10,FALSE),0)</f>
        <v>0</v>
      </c>
      <c r="L567" s="19">
        <f>IFERROR(VLOOKUP($A567,[7]Feuil4!$A$23:$L$137,9,FALSE),0)</f>
        <v>0</v>
      </c>
      <c r="M567" s="19">
        <f>IFERROR(VLOOKUP($A567,[7]Feuil4!$A$23:$L$137,4,FALSE),0)</f>
        <v>0</v>
      </c>
      <c r="N567" s="19">
        <f>IFERROR(VLOOKUP($A567,[7]Feuil4!$A$23:$L$81,3,FALSE),0)</f>
        <v>0</v>
      </c>
      <c r="O567" s="19">
        <f>IFERROR(VLOOKUP($A567,[7]Feuil4!$A$23:$L$137,2,FALSE),0)</f>
        <v>69615</v>
      </c>
      <c r="P567" s="19">
        <f>IFERROR(VLOOKUP($A567,[7]Feuil4!$A$23:$L$81,7,FALSE),0)</f>
        <v>0</v>
      </c>
      <c r="Q567" s="19">
        <f>IFERROR(VLOOKUP($A567,[7]Feuil4!$A$23:$L$137,8,FALSE),0)</f>
        <v>0</v>
      </c>
      <c r="R567" s="19">
        <f>IFERROR(VLOOKUP($A567,[7]Feuil4!$A$23:$L$137,6,FALSE),0)</f>
        <v>0</v>
      </c>
      <c r="S567" s="19">
        <f>IFERROR(VLOOKUP($A567,[7]Feuil4!$A$23:$L$137,5,FALSE),0)</f>
        <v>0</v>
      </c>
      <c r="T567" s="19">
        <v>0</v>
      </c>
      <c r="U567" s="19">
        <f>IFERROR(VLOOKUP(B567,'[8]C1-2017'!$B$1:$Q$475,14,FALSE),0)</f>
        <v>72013.125352311574</v>
      </c>
      <c r="V567" s="19">
        <f>IFERROR(VLOOKUP(A567,'[9]TOTAL M10 par région'!$A$1:$J$375,8,FALSE),0)</f>
        <v>164777.56000000006</v>
      </c>
      <c r="W567" s="19">
        <f>IFERROR(VLOOKUP(A567,'[10]TOTAL M11M12 par région'!$A$1:$J$479,10,FALSE),0)</f>
        <v>301110.88970021298</v>
      </c>
      <c r="X567" s="19">
        <f>IFERROR(VLOOKUP(B567,[11]Feuil1!$A$1:$G$24,7,FALSE),0)</f>
        <v>0</v>
      </c>
      <c r="Y567" s="19"/>
      <c r="Z567" s="19">
        <f>IFERROR(VLOOKUP(A567,'[12]avec LE'!$A$1:$F$22,6,FALSE),0)</f>
        <v>0</v>
      </c>
      <c r="AA567" s="19">
        <f>IFERROR(VLOOKUP(B567,[13]total!$E$20:$F$40,2,FALSE),0)</f>
        <v>0</v>
      </c>
      <c r="AB567" s="19"/>
      <c r="AC567" s="24">
        <f t="shared" si="8"/>
        <v>3730600.7763734884</v>
      </c>
    </row>
    <row r="568" spans="1:29" hidden="1" x14ac:dyDescent="0.25">
      <c r="A568" s="2" t="s">
        <v>621</v>
      </c>
      <c r="B568" s="2" t="s">
        <v>622</v>
      </c>
      <c r="C568" s="2" t="s">
        <v>31</v>
      </c>
      <c r="D568" s="2" t="s">
        <v>608</v>
      </c>
      <c r="E568" s="19">
        <f>IFERROR(VLOOKUP(A568,[1]Montants!$A$1:$W$248,21,FALSE),0)</f>
        <v>0</v>
      </c>
      <c r="F568" s="19">
        <f>IFERROR(VLOOKUP(A568,[2]Feuil1!$A$1:$I$47,8,FALSE),0)</f>
        <v>0</v>
      </c>
      <c r="G568" s="19">
        <f>IFERROR(VLOOKUP(A568,[3]Feuil1!$A$1:$G$47,6,FALSE),0)</f>
        <v>0</v>
      </c>
      <c r="H568" s="19">
        <f>IFERROR(VLOOKUP(B568,[4]Feuil6!$A$23:$B$73,2,FALSE),0)</f>
        <v>0</v>
      </c>
      <c r="I568" s="19">
        <f>IFERROR(VLOOKUP(A568,[5]Feuil1!$A$1:$F$9,5,FALSE),0)</f>
        <v>0</v>
      </c>
      <c r="J568" s="19">
        <f>IFERROR(VLOOKUP(A568,'[6]CRB-ES'!$A$1:$V$382,19,FALSE),0)</f>
        <v>0</v>
      </c>
      <c r="K568" s="19">
        <f>IFERROR(VLOOKUP($A568,[7]Feuil4!$A$23:$L$137,10,FALSE),0)</f>
        <v>0</v>
      </c>
      <c r="L568" s="19">
        <f>IFERROR(VLOOKUP($A568,[7]Feuil4!$A$23:$L$137,9,FALSE),0)</f>
        <v>0</v>
      </c>
      <c r="M568" s="19">
        <f>IFERROR(VLOOKUP($A568,[7]Feuil4!$A$23:$L$137,4,FALSE),0)</f>
        <v>0</v>
      </c>
      <c r="N568" s="19">
        <f>IFERROR(VLOOKUP($A568,[7]Feuil4!$A$23:$L$81,3,FALSE),0)</f>
        <v>0</v>
      </c>
      <c r="O568" s="19">
        <f>IFERROR(VLOOKUP($A568,[7]Feuil4!$A$23:$L$137,2,FALSE),0)</f>
        <v>0</v>
      </c>
      <c r="P568" s="19">
        <f>IFERROR(VLOOKUP($A568,[7]Feuil4!$A$23:$L$81,7,FALSE),0)</f>
        <v>0</v>
      </c>
      <c r="Q568" s="19">
        <f>IFERROR(VLOOKUP($A568,[7]Feuil4!$A$23:$L$137,8,FALSE),0)</f>
        <v>0</v>
      </c>
      <c r="R568" s="19">
        <f>IFERROR(VLOOKUP($A568,[7]Feuil4!$A$23:$L$137,6,FALSE),0)</f>
        <v>0</v>
      </c>
      <c r="S568" s="19">
        <f>IFERROR(VLOOKUP($A568,[7]Feuil4!$A$23:$L$137,5,FALSE),0)</f>
        <v>0</v>
      </c>
      <c r="T568" s="19">
        <v>0</v>
      </c>
      <c r="U568" s="19">
        <f>IFERROR(VLOOKUP(B568,'[8]C1-2017'!$B$1:$Q$475,14,FALSE),0)</f>
        <v>1242.5185514750463</v>
      </c>
      <c r="V568" s="19">
        <f>IFERROR(VLOOKUP(A568,'[9]TOTAL M10 par région'!$A$1:$J$375,8,FALSE),0)</f>
        <v>0</v>
      </c>
      <c r="W568" s="19">
        <f>IFERROR(VLOOKUP(A568,'[10]TOTAL M11M12 par région'!$A$1:$J$479,10,FALSE),0)</f>
        <v>0</v>
      </c>
      <c r="X568" s="19">
        <f>IFERROR(VLOOKUP(B568,[11]Feuil1!$A$1:$G$24,7,FALSE),0)</f>
        <v>0</v>
      </c>
      <c r="Y568" s="19"/>
      <c r="Z568" s="19">
        <f>IFERROR(VLOOKUP(A568,'[12]avec LE'!$A$1:$F$22,6,FALSE),0)</f>
        <v>0</v>
      </c>
      <c r="AA568" s="19">
        <f>IFERROR(VLOOKUP(B568,[13]total!$E$20:$F$40,2,FALSE),0)</f>
        <v>0</v>
      </c>
      <c r="AB568" s="19"/>
      <c r="AC568" s="24">
        <f t="shared" si="8"/>
        <v>1242.5185514750463</v>
      </c>
    </row>
    <row r="569" spans="1:29" hidden="1" x14ac:dyDescent="0.25">
      <c r="A569" s="27" t="s">
        <v>920</v>
      </c>
      <c r="B569" s="2" t="s">
        <v>1077</v>
      </c>
      <c r="C569" s="2" t="s">
        <v>31</v>
      </c>
      <c r="D569" s="2" t="s">
        <v>608</v>
      </c>
      <c r="E569" s="19">
        <f>IFERROR(VLOOKUP(A569,[1]Montants!$A$1:$W$248,21,FALSE),0)</f>
        <v>0</v>
      </c>
      <c r="F569" s="19">
        <f>IFERROR(VLOOKUP(A569,[2]Feuil1!$A$1:$I$47,8,FALSE),0)</f>
        <v>0</v>
      </c>
      <c r="G569" s="19">
        <f>IFERROR(VLOOKUP(A569,[3]Feuil1!$A$1:$G$47,6,FALSE),0)</f>
        <v>0</v>
      </c>
      <c r="H569" s="19">
        <f>IFERROR(VLOOKUP(B569,[4]Feuil6!$A$23:$B$73,2,FALSE),0)</f>
        <v>0</v>
      </c>
      <c r="I569" s="19">
        <f>IFERROR(VLOOKUP(A569,[5]Feuil1!$A$1:$F$9,5,FALSE),0)</f>
        <v>0</v>
      </c>
      <c r="J569" s="19">
        <f>IFERROR(VLOOKUP(A569,'[6]CRB-ES'!$A$1:$V$382,19,FALSE),0)</f>
        <v>0</v>
      </c>
      <c r="K569" s="19">
        <f>IFERROR(VLOOKUP($A569,[7]Feuil4!$A$23:$L$137,10,FALSE),0)</f>
        <v>0</v>
      </c>
      <c r="L569" s="19">
        <f>IFERROR(VLOOKUP($A569,[7]Feuil4!$A$23:$L$137,9,FALSE),0)</f>
        <v>0</v>
      </c>
      <c r="M569" s="19">
        <f>IFERROR(VLOOKUP($A569,[7]Feuil4!$A$23:$L$137,4,FALSE),0)</f>
        <v>0</v>
      </c>
      <c r="N569" s="19">
        <f>IFERROR(VLOOKUP($A569,[7]Feuil4!$A$23:$L$81,3,FALSE),0)</f>
        <v>0</v>
      </c>
      <c r="O569" s="19">
        <f>IFERROR(VLOOKUP($A569,[7]Feuil4!$A$23:$L$137,2,FALSE),0)</f>
        <v>0</v>
      </c>
      <c r="P569" s="19">
        <f>IFERROR(VLOOKUP($A569,[7]Feuil4!$A$23:$L$81,7,FALSE),0)</f>
        <v>0</v>
      </c>
      <c r="Q569" s="19">
        <f>IFERROR(VLOOKUP($A569,[7]Feuil4!$A$23:$L$137,8,FALSE),0)</f>
        <v>0</v>
      </c>
      <c r="R569" s="19">
        <f>IFERROR(VLOOKUP($A569,[7]Feuil4!$A$23:$L$137,6,FALSE),0)</f>
        <v>0</v>
      </c>
      <c r="S569" s="19">
        <f>IFERROR(VLOOKUP($A569,[7]Feuil4!$A$23:$L$137,5,FALSE),0)</f>
        <v>0</v>
      </c>
      <c r="T569" s="19">
        <v>0</v>
      </c>
      <c r="U569" s="19">
        <f>IFERROR(VLOOKUP(B569,'[8]C1-2017'!$B$1:$Q$475,14,FALSE),0)</f>
        <v>0</v>
      </c>
      <c r="V569" s="19">
        <f>IFERROR(VLOOKUP(A569,'[9]TOTAL M10 par région'!$A$1:$J$375,8,FALSE),0)</f>
        <v>65471.810000000056</v>
      </c>
      <c r="W569" s="19">
        <f>IFERROR(VLOOKUP(A569,'[10]TOTAL M11M12 par région'!$A$1:$J$479,10,FALSE),0)</f>
        <v>124019.03244644077</v>
      </c>
      <c r="X569" s="19">
        <f>IFERROR(VLOOKUP(B569,[11]Feuil1!$A$1:$G$24,7,FALSE),0)</f>
        <v>0</v>
      </c>
      <c r="Y569" s="19"/>
      <c r="Z569" s="19">
        <f>IFERROR(VLOOKUP(A569,'[12]avec LE'!$A$1:$F$22,6,FALSE),0)</f>
        <v>0</v>
      </c>
      <c r="AA569" s="19">
        <f>IFERROR(VLOOKUP(B569,[13]total!$E$20:$F$40,2,FALSE),0)</f>
        <v>0</v>
      </c>
      <c r="AB569" s="19"/>
      <c r="AC569" s="24">
        <f t="shared" si="8"/>
        <v>189490.84244644083</v>
      </c>
    </row>
    <row r="570" spans="1:29" ht="15" hidden="1" customHeight="1" x14ac:dyDescent="0.25">
      <c r="A570" s="2" t="s">
        <v>629</v>
      </c>
      <c r="B570" s="2" t="s">
        <v>630</v>
      </c>
      <c r="C570" s="2" t="s">
        <v>85</v>
      </c>
      <c r="D570" s="2" t="s">
        <v>608</v>
      </c>
      <c r="E570" s="19">
        <f>IFERROR(VLOOKUP(A570,[1]Montants!$A$1:$W$248,21,FALSE),0)</f>
        <v>0</v>
      </c>
      <c r="F570" s="19">
        <f>IFERROR(VLOOKUP(A570,[2]Feuil1!$A$1:$I$47,8,FALSE),0)</f>
        <v>0</v>
      </c>
      <c r="G570" s="19">
        <f>IFERROR(VLOOKUP(A570,[3]Feuil1!$A$1:$G$47,6,FALSE),0)</f>
        <v>0</v>
      </c>
      <c r="H570" s="19">
        <f>IFERROR(VLOOKUP(B570,[4]Feuil6!$A$23:$B$73,2,FALSE),0)</f>
        <v>0</v>
      </c>
      <c r="I570" s="19">
        <f>IFERROR(VLOOKUP(A570,[5]Feuil1!$A$1:$F$9,5,FALSE),0)</f>
        <v>0</v>
      </c>
      <c r="J570" s="19">
        <f>IFERROR(VLOOKUP(A570,'[6]CRB-ES'!$A$1:$V$382,19,FALSE),0)</f>
        <v>0</v>
      </c>
      <c r="K570" s="19">
        <f>IFERROR(VLOOKUP($A570,[7]Feuil4!$A$23:$L$137,10,FALSE),0)</f>
        <v>0</v>
      </c>
      <c r="L570" s="19">
        <f>IFERROR(VLOOKUP($A570,[7]Feuil4!$A$23:$L$137,9,FALSE),0)</f>
        <v>0</v>
      </c>
      <c r="M570" s="19">
        <f>IFERROR(VLOOKUP($A570,[7]Feuil4!$A$23:$L$137,4,FALSE),0)</f>
        <v>0</v>
      </c>
      <c r="N570" s="19">
        <f>IFERROR(VLOOKUP($A570,[7]Feuil4!$A$23:$L$81,3,FALSE),0)</f>
        <v>0</v>
      </c>
      <c r="O570" s="19">
        <f>IFERROR(VLOOKUP($A570,[7]Feuil4!$A$23:$L$137,2,FALSE),0)</f>
        <v>0</v>
      </c>
      <c r="P570" s="19">
        <f>IFERROR(VLOOKUP($A570,[7]Feuil4!$A$23:$L$81,7,FALSE),0)</f>
        <v>0</v>
      </c>
      <c r="Q570" s="19">
        <f>IFERROR(VLOOKUP($A570,[7]Feuil4!$A$23:$L$137,8,FALSE),0)</f>
        <v>0</v>
      </c>
      <c r="R570" s="19">
        <f>IFERROR(VLOOKUP($A570,[7]Feuil4!$A$23:$L$137,6,FALSE),0)</f>
        <v>0</v>
      </c>
      <c r="S570" s="19">
        <f>IFERROR(VLOOKUP($A570,[7]Feuil4!$A$23:$L$137,5,FALSE),0)</f>
        <v>0</v>
      </c>
      <c r="T570" s="19">
        <v>0</v>
      </c>
      <c r="U570" s="19">
        <f>IFERROR(VLOOKUP(B570,'[8]C1-2017'!$B$1:$Q$475,14,FALSE),0)</f>
        <v>0</v>
      </c>
      <c r="V570" s="19">
        <f>IFERROR(VLOOKUP(A570,'[9]TOTAL M10 par région'!$A$1:$J$375,8,FALSE),0)</f>
        <v>0</v>
      </c>
      <c r="W570" s="19">
        <f>IFERROR(VLOOKUP(A570,'[10]TOTAL M11M12 par région'!$A$1:$J$479,10,FALSE),0)</f>
        <v>0</v>
      </c>
      <c r="X570" s="19">
        <f>IFERROR(VLOOKUP(B570,[11]Feuil1!$A$1:$G$24,7,FALSE),0)</f>
        <v>0</v>
      </c>
      <c r="Y570" s="19"/>
      <c r="Z570" s="19">
        <f>IFERROR(VLOOKUP(A570,'[12]avec LE'!$A$1:$F$22,6,FALSE),0)</f>
        <v>0</v>
      </c>
      <c r="AA570" s="19">
        <f>IFERROR(VLOOKUP(B570,[13]total!$E$20:$F$40,2,FALSE),0)</f>
        <v>0</v>
      </c>
      <c r="AB570" s="19"/>
      <c r="AC570" s="24">
        <f t="shared" si="8"/>
        <v>0</v>
      </c>
    </row>
    <row r="571" spans="1:29" hidden="1" x14ac:dyDescent="0.25">
      <c r="A571" s="27" t="s">
        <v>934</v>
      </c>
      <c r="B571" s="18" t="s">
        <v>1078</v>
      </c>
      <c r="C571" s="2" t="s">
        <v>31</v>
      </c>
      <c r="D571" s="2" t="s">
        <v>644</v>
      </c>
      <c r="E571" s="19">
        <f>IFERROR(VLOOKUP(A571,[1]Montants!$A$1:$W$248,21,FALSE),0)</f>
        <v>0</v>
      </c>
      <c r="F571" s="19">
        <f>IFERROR(VLOOKUP(A571,[2]Feuil1!$A$1:$I$47,8,FALSE),0)</f>
        <v>0</v>
      </c>
      <c r="G571" s="19">
        <f>IFERROR(VLOOKUP(A571,[3]Feuil1!$A$1:$G$47,6,FALSE),0)</f>
        <v>0</v>
      </c>
      <c r="H571" s="19">
        <f>IFERROR(VLOOKUP(B571,[4]Feuil6!$A$23:$B$73,2,FALSE),0)</f>
        <v>0</v>
      </c>
      <c r="I571" s="19">
        <f>IFERROR(VLOOKUP(A571,[5]Feuil1!$A$1:$F$9,5,FALSE),0)</f>
        <v>0</v>
      </c>
      <c r="J571" s="19">
        <f>IFERROR(VLOOKUP(A571,'[6]CRB-ES'!$A$1:$V$382,19,FALSE),0)</f>
        <v>0</v>
      </c>
      <c r="K571" s="19">
        <f>IFERROR(VLOOKUP($A571,[7]Feuil4!$A$23:$L$137,10,FALSE),0)</f>
        <v>0</v>
      </c>
      <c r="L571" s="19">
        <f>IFERROR(VLOOKUP($A571,[7]Feuil4!$A$23:$L$137,9,FALSE),0)</f>
        <v>0</v>
      </c>
      <c r="M571" s="19">
        <f>IFERROR(VLOOKUP($A571,[7]Feuil4!$A$23:$L$137,4,FALSE),0)</f>
        <v>0</v>
      </c>
      <c r="N571" s="19">
        <f>IFERROR(VLOOKUP($A571,[7]Feuil4!$A$23:$L$81,3,FALSE),0)</f>
        <v>0</v>
      </c>
      <c r="O571" s="19">
        <f>IFERROR(VLOOKUP($A571,[7]Feuil4!$A$23:$L$137,2,FALSE),0)</f>
        <v>0</v>
      </c>
      <c r="P571" s="19">
        <f>IFERROR(VLOOKUP($A571,[7]Feuil4!$A$23:$L$81,7,FALSE),0)</f>
        <v>0</v>
      </c>
      <c r="Q571" s="19">
        <f>IFERROR(VLOOKUP($A571,[7]Feuil4!$A$23:$L$137,8,FALSE),0)</f>
        <v>0</v>
      </c>
      <c r="R571" s="19">
        <f>IFERROR(VLOOKUP($A571,[7]Feuil4!$A$23:$L$137,6,FALSE),0)</f>
        <v>0</v>
      </c>
      <c r="S571" s="19">
        <f>IFERROR(VLOOKUP($A571,[7]Feuil4!$A$23:$L$137,5,FALSE),0)</f>
        <v>0</v>
      </c>
      <c r="T571" s="19">
        <v>0</v>
      </c>
      <c r="U571" s="19">
        <f>IFERROR(VLOOKUP(B571,'[8]C1-2017'!$B$1:$Q$475,14,FALSE),0)</f>
        <v>0</v>
      </c>
      <c r="V571" s="19">
        <f>IFERROR(VLOOKUP(A571,'[9]TOTAL M10 par région'!$A$1:$J$375,8,FALSE),0)</f>
        <v>29047.449999999983</v>
      </c>
      <c r="W571" s="19">
        <f>IFERROR(VLOOKUP(A571,'[10]TOTAL M11M12 par région'!$A$1:$J$479,10,FALSE),0)</f>
        <v>34242.227473945553</v>
      </c>
      <c r="X571" s="19">
        <f>IFERROR(VLOOKUP(B571,[11]Feuil1!$A$1:$G$24,7,FALSE),0)</f>
        <v>0</v>
      </c>
      <c r="Y571" s="19"/>
      <c r="Z571" s="19">
        <f>IFERROR(VLOOKUP(A571,'[12]avec LE'!$A$1:$F$22,6,FALSE),0)</f>
        <v>0</v>
      </c>
      <c r="AA571" s="19">
        <f>IFERROR(VLOOKUP(B571,[13]total!$E$20:$F$40,2,FALSE),0)</f>
        <v>0</v>
      </c>
      <c r="AB571" s="19"/>
      <c r="AC571" s="24">
        <f t="shared" si="8"/>
        <v>63289.677473945536</v>
      </c>
    </row>
    <row r="572" spans="1:29" hidden="1" x14ac:dyDescent="0.25">
      <c r="A572" s="27" t="s">
        <v>935</v>
      </c>
      <c r="B572" s="2" t="s">
        <v>936</v>
      </c>
      <c r="C572" s="2" t="s">
        <v>31</v>
      </c>
      <c r="D572" s="2" t="s">
        <v>644</v>
      </c>
      <c r="E572" s="19">
        <f>IFERROR(VLOOKUP(A572,[1]Montants!$A$1:$W$248,21,FALSE),0)</f>
        <v>0</v>
      </c>
      <c r="F572" s="19">
        <f>IFERROR(VLOOKUP(A572,[2]Feuil1!$A$1:$I$47,8,FALSE),0)</f>
        <v>0</v>
      </c>
      <c r="G572" s="19">
        <f>IFERROR(VLOOKUP(A572,[3]Feuil1!$A$1:$G$47,6,FALSE),0)</f>
        <v>0</v>
      </c>
      <c r="H572" s="19">
        <f>IFERROR(VLOOKUP(B572,[4]Feuil6!$A$23:$B$73,2,FALSE),0)</f>
        <v>0</v>
      </c>
      <c r="I572" s="19">
        <f>IFERROR(VLOOKUP(A572,[5]Feuil1!$A$1:$F$9,5,FALSE),0)</f>
        <v>0</v>
      </c>
      <c r="J572" s="19">
        <f>IFERROR(VLOOKUP(A572,'[6]CRB-ES'!$A$1:$V$382,19,FALSE),0)</f>
        <v>0</v>
      </c>
      <c r="K572" s="19">
        <f>IFERROR(VLOOKUP($A572,[7]Feuil4!$A$23:$L$137,10,FALSE),0)</f>
        <v>0</v>
      </c>
      <c r="L572" s="19">
        <f>IFERROR(VLOOKUP($A572,[7]Feuil4!$A$23:$L$137,9,FALSE),0)</f>
        <v>0</v>
      </c>
      <c r="M572" s="19">
        <f>IFERROR(VLOOKUP($A572,[7]Feuil4!$A$23:$L$137,4,FALSE),0)</f>
        <v>0</v>
      </c>
      <c r="N572" s="19">
        <f>IFERROR(VLOOKUP($A572,[7]Feuil4!$A$23:$L$81,3,FALSE),0)</f>
        <v>0</v>
      </c>
      <c r="O572" s="19">
        <f>IFERROR(VLOOKUP($A572,[7]Feuil4!$A$23:$L$137,2,FALSE),0)</f>
        <v>0</v>
      </c>
      <c r="P572" s="19">
        <f>IFERROR(VLOOKUP($A572,[7]Feuil4!$A$23:$L$81,7,FALSE),0)</f>
        <v>0</v>
      </c>
      <c r="Q572" s="19">
        <f>IFERROR(VLOOKUP($A572,[7]Feuil4!$A$23:$L$137,8,FALSE),0)</f>
        <v>0</v>
      </c>
      <c r="R572" s="19">
        <f>IFERROR(VLOOKUP($A572,[7]Feuil4!$A$23:$L$137,6,FALSE),0)</f>
        <v>0</v>
      </c>
      <c r="S572" s="19">
        <f>IFERROR(VLOOKUP($A572,[7]Feuil4!$A$23:$L$137,5,FALSE),0)</f>
        <v>0</v>
      </c>
      <c r="T572" s="19">
        <v>0</v>
      </c>
      <c r="U572" s="19">
        <f>IFERROR(VLOOKUP(B572,'[8]C1-2017'!$B$1:$Q$475,14,FALSE),0)</f>
        <v>0</v>
      </c>
      <c r="V572" s="19">
        <f>IFERROR(VLOOKUP(A572,'[9]TOTAL M10 par région'!$A$1:$J$375,8,FALSE),0)</f>
        <v>2960.9000000000087</v>
      </c>
      <c r="W572" s="19">
        <f>IFERROR(VLOOKUP(A572,'[10]TOTAL M11M12 par région'!$A$1:$J$479,10,FALSE),0)</f>
        <v>4833.4124932802051</v>
      </c>
      <c r="X572" s="19">
        <f>IFERROR(VLOOKUP(B572,[11]Feuil1!$A$1:$G$24,7,FALSE),0)</f>
        <v>0</v>
      </c>
      <c r="Y572" s="19"/>
      <c r="Z572" s="19">
        <f>IFERROR(VLOOKUP(A572,'[12]avec LE'!$A$1:$F$22,6,FALSE),0)</f>
        <v>0</v>
      </c>
      <c r="AA572" s="19">
        <f>IFERROR(VLOOKUP(B572,[13]total!$E$20:$F$40,2,FALSE),0)</f>
        <v>0</v>
      </c>
      <c r="AB572" s="19"/>
      <c r="AC572" s="24">
        <f t="shared" si="8"/>
        <v>7794.3124932802139</v>
      </c>
    </row>
    <row r="573" spans="1:29" hidden="1" x14ac:dyDescent="0.25">
      <c r="A573" s="38" t="s">
        <v>1205</v>
      </c>
      <c r="B573" s="2" t="s">
        <v>1167</v>
      </c>
      <c r="C573" s="2" t="s">
        <v>85</v>
      </c>
      <c r="D573" s="2" t="s">
        <v>644</v>
      </c>
      <c r="E573" s="19">
        <f>IFERROR(VLOOKUP(A573,[1]Montants!$A$1:$W$248,21,FALSE),0)</f>
        <v>0</v>
      </c>
      <c r="F573" s="19">
        <f>IFERROR(VLOOKUP(A573,[2]Feuil1!$A$1:$I$47,8,FALSE),0)</f>
        <v>0</v>
      </c>
      <c r="G573" s="19">
        <f>IFERROR(VLOOKUP(A573,[3]Feuil1!$A$1:$G$47,6,FALSE),0)</f>
        <v>0</v>
      </c>
      <c r="H573" s="19">
        <f>IFERROR(VLOOKUP(B573,[4]Feuil6!$A$23:$B$73,2,FALSE),0)</f>
        <v>0</v>
      </c>
      <c r="I573" s="19">
        <f>IFERROR(VLOOKUP(A573,[5]Feuil1!$A$1:$F$9,5,FALSE),0)</f>
        <v>0</v>
      </c>
      <c r="J573" s="19">
        <f>IFERROR(VLOOKUP(A573,'[6]CRB-ES'!$A$1:$V$382,19,FALSE),0)</f>
        <v>0</v>
      </c>
      <c r="K573" s="19">
        <f>IFERROR(VLOOKUP($A573,[7]Feuil4!$A$23:$L$137,10,FALSE),0)</f>
        <v>0</v>
      </c>
      <c r="L573" s="19">
        <f>IFERROR(VLOOKUP($A573,[7]Feuil4!$A$23:$L$137,9,FALSE),0)</f>
        <v>0</v>
      </c>
      <c r="M573" s="19">
        <f>IFERROR(VLOOKUP($A573,[7]Feuil4!$A$23:$L$137,4,FALSE),0)</f>
        <v>0</v>
      </c>
      <c r="N573" s="19">
        <f>IFERROR(VLOOKUP($A573,[7]Feuil4!$A$23:$L$81,3,FALSE),0)</f>
        <v>0</v>
      </c>
      <c r="O573" s="19">
        <f>IFERROR(VLOOKUP($A573,[7]Feuil4!$A$23:$L$137,2,FALSE),0)</f>
        <v>0</v>
      </c>
      <c r="P573" s="19">
        <f>IFERROR(VLOOKUP($A573,[7]Feuil4!$A$23:$L$81,7,FALSE),0)</f>
        <v>0</v>
      </c>
      <c r="Q573" s="19">
        <f>IFERROR(VLOOKUP($A573,[7]Feuil4!$A$23:$L$137,8,FALSE),0)</f>
        <v>0</v>
      </c>
      <c r="R573" s="19">
        <f>IFERROR(VLOOKUP($A573,[7]Feuil4!$A$23:$L$137,6,FALSE),0)</f>
        <v>0</v>
      </c>
      <c r="S573" s="19">
        <f>IFERROR(VLOOKUP($A573,[7]Feuil4!$A$23:$L$137,5,FALSE),0)</f>
        <v>0</v>
      </c>
      <c r="T573" s="19">
        <v>0</v>
      </c>
      <c r="U573" s="19">
        <f>IFERROR(VLOOKUP(B573,'[8]C1-2017'!$B$1:$Q$475,14,FALSE),0)</f>
        <v>0</v>
      </c>
      <c r="V573" s="19">
        <f>IFERROR(VLOOKUP(A573,'[9]TOTAL M10 par région'!$A$1:$J$375,8,FALSE),0)</f>
        <v>2960.9</v>
      </c>
      <c r="W573" s="19">
        <f>IFERROR(VLOOKUP(A573,'[10]TOTAL M11M12 par région'!$A$1:$J$479,10,FALSE),0)</f>
        <v>9666.8249865604303</v>
      </c>
      <c r="X573" s="19">
        <f>IFERROR(VLOOKUP(B573,[11]Feuil1!$A$1:$G$24,7,FALSE),0)</f>
        <v>0</v>
      </c>
      <c r="Y573" s="19"/>
      <c r="Z573" s="19">
        <f>IFERROR(VLOOKUP(A573,'[12]avec LE'!$A$1:$F$22,6,FALSE),0)</f>
        <v>0</v>
      </c>
      <c r="AA573" s="19">
        <f>IFERROR(VLOOKUP(B573,[13]total!$E$20:$F$40,2,FALSE),0)</f>
        <v>0</v>
      </c>
      <c r="AB573" s="19"/>
      <c r="AC573" s="24">
        <f t="shared" si="8"/>
        <v>12627.72498656043</v>
      </c>
    </row>
    <row r="574" spans="1:29" hidden="1" x14ac:dyDescent="0.25">
      <c r="A574" s="2" t="s">
        <v>651</v>
      </c>
      <c r="B574" s="2" t="s">
        <v>652</v>
      </c>
      <c r="C574" s="2" t="s">
        <v>31</v>
      </c>
      <c r="D574" s="2" t="s">
        <v>644</v>
      </c>
      <c r="E574" s="19">
        <f>IFERROR(VLOOKUP(A574,[1]Montants!$A$1:$W$248,21,FALSE),0)</f>
        <v>0</v>
      </c>
      <c r="F574" s="19">
        <f>IFERROR(VLOOKUP(A574,[2]Feuil1!$A$1:$I$47,8,FALSE),0)</f>
        <v>0</v>
      </c>
      <c r="G574" s="19">
        <f>IFERROR(VLOOKUP(A574,[3]Feuil1!$A$1:$G$47,6,FALSE),0)</f>
        <v>0</v>
      </c>
      <c r="H574" s="19">
        <f>IFERROR(VLOOKUP(B574,[4]Feuil6!$A$23:$B$73,2,FALSE),0)</f>
        <v>0</v>
      </c>
      <c r="I574" s="19">
        <f>IFERROR(VLOOKUP(A574,[5]Feuil1!$A$1:$F$9,5,FALSE),0)</f>
        <v>0</v>
      </c>
      <c r="J574" s="19">
        <f>IFERROR(VLOOKUP(A574,'[6]CRB-ES'!$A$1:$V$382,19,FALSE),0)</f>
        <v>0</v>
      </c>
      <c r="K574" s="19">
        <f>IFERROR(VLOOKUP($A574,[7]Feuil4!$A$23:$L$137,10,FALSE),0)</f>
        <v>0</v>
      </c>
      <c r="L574" s="19">
        <f>IFERROR(VLOOKUP($A574,[7]Feuil4!$A$23:$L$137,9,FALSE),0)</f>
        <v>0</v>
      </c>
      <c r="M574" s="19">
        <f>IFERROR(VLOOKUP($A574,[7]Feuil4!$A$23:$L$137,4,FALSE),0)</f>
        <v>0</v>
      </c>
      <c r="N574" s="19">
        <f>IFERROR(VLOOKUP($A574,[7]Feuil4!$A$23:$L$81,3,FALSE),0)</f>
        <v>0</v>
      </c>
      <c r="O574" s="19">
        <f>IFERROR(VLOOKUP($A574,[7]Feuil4!$A$23:$L$137,2,FALSE),0)</f>
        <v>0</v>
      </c>
      <c r="P574" s="19">
        <f>IFERROR(VLOOKUP($A574,[7]Feuil4!$A$23:$L$81,7,FALSE),0)</f>
        <v>0</v>
      </c>
      <c r="Q574" s="19">
        <f>IFERROR(VLOOKUP($A574,[7]Feuil4!$A$23:$L$137,8,FALSE),0)</f>
        <v>0</v>
      </c>
      <c r="R574" s="19">
        <f>IFERROR(VLOOKUP($A574,[7]Feuil4!$A$23:$L$137,6,FALSE),0)</f>
        <v>0</v>
      </c>
      <c r="S574" s="19">
        <f>IFERROR(VLOOKUP($A574,[7]Feuil4!$A$23:$L$137,5,FALSE),0)</f>
        <v>0</v>
      </c>
      <c r="T574" s="19">
        <v>0</v>
      </c>
      <c r="U574" s="19">
        <f>IFERROR(VLOOKUP(B574,'[8]C1-2017'!$B$1:$Q$475,14,FALSE),0)</f>
        <v>6864.1667792033177</v>
      </c>
      <c r="V574" s="19">
        <f>IFERROR(VLOOKUP(A574,'[9]TOTAL M10 par région'!$A$1:$J$375,8,FALSE),0)</f>
        <v>0</v>
      </c>
      <c r="W574" s="19">
        <f>IFERROR(VLOOKUP(A574,'[10]TOTAL M11M12 par région'!$A$1:$J$479,10,FALSE),0)</f>
        <v>8588.289529668873</v>
      </c>
      <c r="X574" s="19">
        <f>IFERROR(VLOOKUP(B574,[11]Feuil1!$A$1:$G$24,7,FALSE),0)</f>
        <v>0</v>
      </c>
      <c r="Y574" s="19"/>
      <c r="Z574" s="19">
        <f>IFERROR(VLOOKUP(A574,'[12]avec LE'!$A$1:$F$22,6,FALSE),0)</f>
        <v>0</v>
      </c>
      <c r="AA574" s="19">
        <f>IFERROR(VLOOKUP(B574,[13]total!$E$20:$F$40,2,FALSE),0)</f>
        <v>0</v>
      </c>
      <c r="AB574" s="19"/>
      <c r="AC574" s="24">
        <f t="shared" si="8"/>
        <v>15452.456308872192</v>
      </c>
    </row>
    <row r="575" spans="1:29" hidden="1" x14ac:dyDescent="0.25">
      <c r="A575" s="2" t="s">
        <v>664</v>
      </c>
      <c r="B575" s="2" t="s">
        <v>665</v>
      </c>
      <c r="C575" s="2" t="s">
        <v>31</v>
      </c>
      <c r="D575" s="2" t="s">
        <v>644</v>
      </c>
      <c r="E575" s="19">
        <f>IFERROR(VLOOKUP(A575,[1]Montants!$A$1:$W$248,21,FALSE),0)</f>
        <v>0</v>
      </c>
      <c r="F575" s="19">
        <f>IFERROR(VLOOKUP(A575,[2]Feuil1!$A$1:$I$47,8,FALSE),0)</f>
        <v>0</v>
      </c>
      <c r="G575" s="19">
        <f>IFERROR(VLOOKUP(A575,[3]Feuil1!$A$1:$G$47,6,FALSE),0)</f>
        <v>0</v>
      </c>
      <c r="H575" s="19">
        <f>IFERROR(VLOOKUP(B575,[4]Feuil6!$A$23:$B$73,2,FALSE),0)</f>
        <v>0</v>
      </c>
      <c r="I575" s="19">
        <f>IFERROR(VLOOKUP(A575,[5]Feuil1!$A$1:$F$9,5,FALSE),0)</f>
        <v>0</v>
      </c>
      <c r="J575" s="19">
        <f>IFERROR(VLOOKUP(A575,'[6]CRB-ES'!$A$1:$V$382,19,FALSE),0)</f>
        <v>0</v>
      </c>
      <c r="K575" s="19">
        <f>IFERROR(VLOOKUP($A575,[7]Feuil4!$A$23:$L$137,10,FALSE),0)</f>
        <v>0</v>
      </c>
      <c r="L575" s="19">
        <f>IFERROR(VLOOKUP($A575,[7]Feuil4!$A$23:$L$137,9,FALSE),0)</f>
        <v>0</v>
      </c>
      <c r="M575" s="19">
        <f>IFERROR(VLOOKUP($A575,[7]Feuil4!$A$23:$L$137,4,FALSE),0)</f>
        <v>0</v>
      </c>
      <c r="N575" s="19">
        <f>IFERROR(VLOOKUP($A575,[7]Feuil4!$A$23:$L$81,3,FALSE),0)</f>
        <v>0</v>
      </c>
      <c r="O575" s="19">
        <f>IFERROR(VLOOKUP($A575,[7]Feuil4!$A$23:$L$137,2,FALSE),0)</f>
        <v>0</v>
      </c>
      <c r="P575" s="19">
        <f>IFERROR(VLOOKUP($A575,[7]Feuil4!$A$23:$L$81,7,FALSE),0)</f>
        <v>0</v>
      </c>
      <c r="Q575" s="19">
        <f>IFERROR(VLOOKUP($A575,[7]Feuil4!$A$23:$L$137,8,FALSE),0)</f>
        <v>0</v>
      </c>
      <c r="R575" s="19">
        <f>IFERROR(VLOOKUP($A575,[7]Feuil4!$A$23:$L$137,6,FALSE),0)</f>
        <v>0</v>
      </c>
      <c r="S575" s="19">
        <f>IFERROR(VLOOKUP($A575,[7]Feuil4!$A$23:$L$137,5,FALSE),0)</f>
        <v>0</v>
      </c>
      <c r="T575" s="19">
        <v>0</v>
      </c>
      <c r="U575" s="19">
        <f>IFERROR(VLOOKUP(B575,'[8]C1-2017'!$B$1:$Q$475,14,FALSE),0)</f>
        <v>29646.532191640734</v>
      </c>
      <c r="V575" s="19">
        <f>IFERROR(VLOOKUP(A575,'[9]TOTAL M10 par région'!$A$1:$J$375,8,FALSE),0)</f>
        <v>67293.413999999932</v>
      </c>
      <c r="W575" s="19">
        <f>IFERROR(VLOOKUP(A575,'[10]TOTAL M11M12 par région'!$A$1:$J$479,10,FALSE),0)</f>
        <v>153441.99636924721</v>
      </c>
      <c r="X575" s="19">
        <f>IFERROR(VLOOKUP(B575,[11]Feuil1!$A$1:$G$24,7,FALSE),0)</f>
        <v>0</v>
      </c>
      <c r="Y575" s="19"/>
      <c r="Z575" s="19">
        <f>IFERROR(VLOOKUP(A575,'[12]avec LE'!$A$1:$F$22,6,FALSE),0)</f>
        <v>0</v>
      </c>
      <c r="AA575" s="19">
        <f>IFERROR(VLOOKUP(B575,[13]total!$E$20:$F$40,2,FALSE),0)</f>
        <v>0</v>
      </c>
      <c r="AB575" s="19"/>
      <c r="AC575" s="24">
        <f t="shared" si="8"/>
        <v>250381.94256088787</v>
      </c>
    </row>
    <row r="576" spans="1:29" hidden="1" x14ac:dyDescent="0.25">
      <c r="A576" s="2" t="s">
        <v>645</v>
      </c>
      <c r="B576" s="2" t="s">
        <v>646</v>
      </c>
      <c r="C576" s="2" t="s">
        <v>57</v>
      </c>
      <c r="D576" s="2" t="s">
        <v>644</v>
      </c>
      <c r="E576" s="19">
        <f>IFERROR(VLOOKUP(A576,[1]Montants!$A$1:$W$248,21,FALSE),0)</f>
        <v>5722425.6149879405</v>
      </c>
      <c r="F576" s="19">
        <f>IFERROR(VLOOKUP(A576,[2]Feuil1!$A$1:$I$47,8,FALSE),0)</f>
        <v>319315.02484796231</v>
      </c>
      <c r="G576" s="19">
        <f>IFERROR(VLOOKUP(A576,[3]Feuil1!$A$1:$G$47,6,FALSE),0)</f>
        <v>79828.756211990578</v>
      </c>
      <c r="H576" s="19">
        <f>IFERROR(VLOOKUP(B576,[4]Feuil6!$A$23:$B$73,2,FALSE),0)</f>
        <v>0</v>
      </c>
      <c r="I576" s="19">
        <f>IFERROR(VLOOKUP(A576,[5]Feuil1!$A$1:$F$9,5,FALSE),0)</f>
        <v>0</v>
      </c>
      <c r="J576" s="19">
        <f>IFERROR(VLOOKUP(A576,'[6]CRB-ES'!$A$1:$V$382,19,FALSE),0)</f>
        <v>158435.91682480925</v>
      </c>
      <c r="K576" s="19">
        <f>IFERROR(VLOOKUP($A576,[7]Feuil4!$A$23:$L$137,10,FALSE),0)</f>
        <v>0</v>
      </c>
      <c r="L576" s="19">
        <f>IFERROR(VLOOKUP($A576,[7]Feuil4!$A$23:$L$137,9,FALSE),0)</f>
        <v>0</v>
      </c>
      <c r="M576" s="19">
        <f>IFERROR(VLOOKUP($A576,[7]Feuil4!$A$23:$L$137,4,FALSE),0)</f>
        <v>0</v>
      </c>
      <c r="N576" s="19">
        <f>IFERROR(VLOOKUP($A576,[7]Feuil4!$A$23:$L$81,3,FALSE),0)</f>
        <v>134853</v>
      </c>
      <c r="O576" s="19">
        <f>IFERROR(VLOOKUP($A576,[7]Feuil4!$A$23:$L$137,2,FALSE),0)</f>
        <v>142712</v>
      </c>
      <c r="P576" s="19">
        <f>IFERROR(VLOOKUP($A576,[7]Feuil4!$A$23:$L$81,7,FALSE),0)</f>
        <v>0</v>
      </c>
      <c r="Q576" s="19">
        <f>IFERROR(VLOOKUP($A576,[7]Feuil4!$A$23:$L$137,8,FALSE),0)</f>
        <v>0</v>
      </c>
      <c r="R576" s="19">
        <f>IFERROR(VLOOKUP($A576,[7]Feuil4!$A$23:$L$137,6,FALSE),0)</f>
        <v>0</v>
      </c>
      <c r="S576" s="19">
        <f>IFERROR(VLOOKUP($A576,[7]Feuil4!$A$23:$L$137,5,FALSE),0)</f>
        <v>0</v>
      </c>
      <c r="T576" s="19">
        <v>0</v>
      </c>
      <c r="U576" s="19">
        <f>IFERROR(VLOOKUP(B576,'[8]C1-2017'!$B$1:$Q$475,14,FALSE),0)</f>
        <v>505957.4586902759</v>
      </c>
      <c r="V576" s="19">
        <f>IFERROR(VLOOKUP(A576,'[9]TOTAL M10 par région'!$A$1:$J$375,8,FALSE),0)</f>
        <v>457056.51300000027</v>
      </c>
      <c r="W576" s="19">
        <f>IFERROR(VLOOKUP(A576,'[10]TOTAL M11M12 par région'!$A$1:$J$479,10,FALSE),0)</f>
        <v>301370.79846229457</v>
      </c>
      <c r="X576" s="19">
        <f>IFERROR(VLOOKUP(B576,[11]Feuil1!$A$1:$G$24,7,FALSE),0)</f>
        <v>0</v>
      </c>
      <c r="Y576" s="19"/>
      <c r="Z576" s="19">
        <f>IFERROR(VLOOKUP(A576,'[12]avec LE'!$A$1:$F$22,6,FALSE),0)</f>
        <v>0</v>
      </c>
      <c r="AA576" s="19">
        <f>IFERROR(VLOOKUP(B576,[13]total!$E$20:$F$40,2,FALSE),0)</f>
        <v>0</v>
      </c>
      <c r="AB576" s="19"/>
      <c r="AC576" s="24">
        <f t="shared" si="8"/>
        <v>7821955.0830252739</v>
      </c>
    </row>
    <row r="577" spans="1:29" hidden="1" x14ac:dyDescent="0.25">
      <c r="A577" s="39" t="s">
        <v>1338</v>
      </c>
      <c r="B577" s="2" t="s">
        <v>1339</v>
      </c>
      <c r="C577" s="2" t="s">
        <v>92</v>
      </c>
      <c r="D577" s="2" t="s">
        <v>644</v>
      </c>
      <c r="E577" s="19">
        <f>IFERROR(VLOOKUP(A577,[1]Montants!$A$1:$W$248,21,FALSE),0)</f>
        <v>0</v>
      </c>
      <c r="F577" s="19">
        <f>IFERROR(VLOOKUP(A577,[2]Feuil1!$A$1:$I$47,8,FALSE),0)</f>
        <v>0</v>
      </c>
      <c r="G577" s="19">
        <f>IFERROR(VLOOKUP(A577,[3]Feuil1!$A$1:$G$47,6,FALSE),0)</f>
        <v>0</v>
      </c>
      <c r="H577" s="19">
        <f>IFERROR(VLOOKUP(B577,[4]Feuil6!$A$23:$B$73,2,FALSE),0)</f>
        <v>0</v>
      </c>
      <c r="I577" s="19">
        <f>IFERROR(VLOOKUP(A577,[5]Feuil1!$A$1:$F$9,5,FALSE),0)</f>
        <v>0</v>
      </c>
      <c r="J577" s="19">
        <f>IFERROR(VLOOKUP(A577,'[6]CRB-ES'!$A$1:$V$382,19,FALSE),0)</f>
        <v>0</v>
      </c>
      <c r="K577" s="19">
        <f>IFERROR(VLOOKUP($A577,[7]Feuil4!$A$23:$L$137,10,FALSE),0)</f>
        <v>0</v>
      </c>
      <c r="L577" s="19">
        <f>IFERROR(VLOOKUP($A577,[7]Feuil4!$A$23:$L$137,9,FALSE),0)</f>
        <v>0</v>
      </c>
      <c r="M577" s="19">
        <f>IFERROR(VLOOKUP($A577,[7]Feuil4!$A$23:$L$137,4,FALSE),0)</f>
        <v>0</v>
      </c>
      <c r="N577" s="19">
        <f>IFERROR(VLOOKUP($A577,[7]Feuil4!$A$23:$L$81,3,FALSE),0)</f>
        <v>0</v>
      </c>
      <c r="O577" s="19">
        <f>IFERROR(VLOOKUP($A577,[7]Feuil4!$A$23:$L$137,2,FALSE),0)</f>
        <v>0</v>
      </c>
      <c r="P577" s="19">
        <f>IFERROR(VLOOKUP($A577,[7]Feuil4!$A$23:$L$81,7,FALSE),0)</f>
        <v>0</v>
      </c>
      <c r="Q577" s="19">
        <f>IFERROR(VLOOKUP($A577,[7]Feuil4!$A$23:$L$137,8,FALSE),0)</f>
        <v>0</v>
      </c>
      <c r="R577" s="19">
        <f>IFERROR(VLOOKUP($A577,[7]Feuil4!$A$23:$L$137,6,FALSE),0)</f>
        <v>0</v>
      </c>
      <c r="S577" s="19">
        <f>IFERROR(VLOOKUP($A577,[7]Feuil4!$A$23:$L$137,5,FALSE),0)</f>
        <v>0</v>
      </c>
      <c r="T577" s="19">
        <v>50000</v>
      </c>
      <c r="U577" s="19">
        <f>IFERROR(VLOOKUP(B577,'[8]C1-2017'!$B$1:$Q$475,14,FALSE),0)</f>
        <v>0</v>
      </c>
      <c r="V577" s="19">
        <f>IFERROR(VLOOKUP(A577,'[9]TOTAL M10 par région'!$A$1:$J$375,8,FALSE),0)</f>
        <v>0</v>
      </c>
      <c r="W577" s="19">
        <f>IFERROR(VLOOKUP(A577,'[10]TOTAL M11M12 par région'!$A$1:$J$479,10,FALSE),0)</f>
        <v>0</v>
      </c>
      <c r="X577" s="19">
        <f>IFERROR(VLOOKUP(B577,[11]Feuil1!$A$1:$G$24,7,FALSE),0)</f>
        <v>0</v>
      </c>
      <c r="Y577" s="19"/>
      <c r="Z577" s="19">
        <f>IFERROR(VLOOKUP(A577,'[12]avec LE'!$A$1:$F$22,6,FALSE),0)</f>
        <v>0</v>
      </c>
      <c r="AA577" s="19">
        <f>IFERROR(VLOOKUP(B577,[13]total!$E$20:$F$40,2,FALSE),0)</f>
        <v>0</v>
      </c>
      <c r="AB577" s="19"/>
      <c r="AC577" s="24">
        <f t="shared" si="8"/>
        <v>50000</v>
      </c>
    </row>
    <row r="578" spans="1:29" hidden="1" x14ac:dyDescent="0.25">
      <c r="A578" s="2" t="s">
        <v>691</v>
      </c>
      <c r="B578" s="2" t="s">
        <v>692</v>
      </c>
      <c r="C578" s="2" t="s">
        <v>28</v>
      </c>
      <c r="D578" s="2" t="s">
        <v>644</v>
      </c>
      <c r="E578" s="19">
        <f>IFERROR(VLOOKUP(A578,[1]Montants!$A$1:$W$248,21,FALSE),0)</f>
        <v>0</v>
      </c>
      <c r="F578" s="19">
        <f>IFERROR(VLOOKUP(A578,[2]Feuil1!$A$1:$I$47,8,FALSE),0)</f>
        <v>0</v>
      </c>
      <c r="G578" s="19">
        <f>IFERROR(VLOOKUP(A578,[3]Feuil1!$A$1:$G$47,6,FALSE),0)</f>
        <v>0</v>
      </c>
      <c r="H578" s="19">
        <f>IFERROR(VLOOKUP(B578,[4]Feuil6!$A$23:$B$73,2,FALSE),0)</f>
        <v>0</v>
      </c>
      <c r="I578" s="19">
        <f>IFERROR(VLOOKUP(A578,[5]Feuil1!$A$1:$F$9,5,FALSE),0)</f>
        <v>0</v>
      </c>
      <c r="J578" s="19">
        <f>IFERROR(VLOOKUP(A578,'[6]CRB-ES'!$A$1:$V$382,19,FALSE),0)</f>
        <v>0</v>
      </c>
      <c r="K578" s="19">
        <f>IFERROR(VLOOKUP($A578,[7]Feuil4!$A$23:$L$137,10,FALSE),0)</f>
        <v>0</v>
      </c>
      <c r="L578" s="19">
        <f>IFERROR(VLOOKUP($A578,[7]Feuil4!$A$23:$L$137,9,FALSE),0)</f>
        <v>0</v>
      </c>
      <c r="M578" s="19">
        <f>IFERROR(VLOOKUP($A578,[7]Feuil4!$A$23:$L$137,4,FALSE),0)</f>
        <v>0</v>
      </c>
      <c r="N578" s="19">
        <f>IFERROR(VLOOKUP($A578,[7]Feuil4!$A$23:$L$81,3,FALSE),0)</f>
        <v>0</v>
      </c>
      <c r="O578" s="19">
        <f>IFERROR(VLOOKUP($A578,[7]Feuil4!$A$23:$L$137,2,FALSE),0)</f>
        <v>0</v>
      </c>
      <c r="P578" s="19">
        <f>IFERROR(VLOOKUP($A578,[7]Feuil4!$A$23:$L$81,7,FALSE),0)</f>
        <v>0</v>
      </c>
      <c r="Q578" s="19">
        <f>IFERROR(VLOOKUP($A578,[7]Feuil4!$A$23:$L$137,8,FALSE),0)</f>
        <v>0</v>
      </c>
      <c r="R578" s="19">
        <f>IFERROR(VLOOKUP($A578,[7]Feuil4!$A$23:$L$137,6,FALSE),0)</f>
        <v>0</v>
      </c>
      <c r="S578" s="19">
        <f>IFERROR(VLOOKUP($A578,[7]Feuil4!$A$23:$L$137,5,FALSE),0)</f>
        <v>0</v>
      </c>
      <c r="T578" s="19">
        <v>0</v>
      </c>
      <c r="U578" s="19">
        <f>IFERROR(VLOOKUP(B578,'[8]C1-2017'!$B$1:$Q$475,14,FALSE),0)</f>
        <v>733.59899254178777</v>
      </c>
      <c r="V578" s="19">
        <f>IFERROR(VLOOKUP(A578,'[9]TOTAL M10 par région'!$A$1:$J$375,8,FALSE),0)</f>
        <v>0</v>
      </c>
      <c r="W578" s="19">
        <f>IFERROR(VLOOKUP(A578,'[10]TOTAL M11M12 par région'!$A$1:$J$479,10,FALSE),0)</f>
        <v>0</v>
      </c>
      <c r="X578" s="19">
        <f>IFERROR(VLOOKUP(B578,[11]Feuil1!$A$1:$G$24,7,FALSE),0)</f>
        <v>0</v>
      </c>
      <c r="Y578" s="19"/>
      <c r="Z578" s="19">
        <f>IFERROR(VLOOKUP(A578,'[12]avec LE'!$A$1:$F$22,6,FALSE),0)</f>
        <v>0</v>
      </c>
      <c r="AA578" s="19">
        <f>IFERROR(VLOOKUP(B578,[13]total!$E$20:$F$40,2,FALSE),0)</f>
        <v>0</v>
      </c>
      <c r="AB578" s="19"/>
      <c r="AC578" s="24">
        <f t="shared" si="8"/>
        <v>733.59899254178777</v>
      </c>
    </row>
    <row r="579" spans="1:29" hidden="1" x14ac:dyDescent="0.25">
      <c r="A579" s="27" t="s">
        <v>937</v>
      </c>
      <c r="B579" s="2" t="s">
        <v>938</v>
      </c>
      <c r="C579" s="28" t="s">
        <v>85</v>
      </c>
      <c r="D579" s="2" t="s">
        <v>644</v>
      </c>
      <c r="E579" s="19">
        <f>IFERROR(VLOOKUP(A579,[1]Montants!$A$1:$W$248,21,FALSE),0)</f>
        <v>0</v>
      </c>
      <c r="F579" s="19">
        <f>IFERROR(VLOOKUP(A579,[2]Feuil1!$A$1:$I$47,8,FALSE),0)</f>
        <v>0</v>
      </c>
      <c r="G579" s="19">
        <f>IFERROR(VLOOKUP(A579,[3]Feuil1!$A$1:$G$47,6,FALSE),0)</f>
        <v>0</v>
      </c>
      <c r="H579" s="19">
        <f>IFERROR(VLOOKUP(B579,[4]Feuil6!$A$23:$B$73,2,FALSE),0)</f>
        <v>0</v>
      </c>
      <c r="I579" s="19">
        <f>IFERROR(VLOOKUP(A579,[5]Feuil1!$A$1:$F$9,5,FALSE),0)</f>
        <v>0</v>
      </c>
      <c r="J579" s="19">
        <f>IFERROR(VLOOKUP(A579,'[6]CRB-ES'!$A$1:$V$382,19,FALSE),0)</f>
        <v>0</v>
      </c>
      <c r="K579" s="19">
        <f>IFERROR(VLOOKUP($A579,[7]Feuil4!$A$23:$L$137,10,FALSE),0)</f>
        <v>0</v>
      </c>
      <c r="L579" s="19">
        <f>IFERROR(VLOOKUP($A579,[7]Feuil4!$A$23:$L$137,9,FALSE),0)</f>
        <v>0</v>
      </c>
      <c r="M579" s="19">
        <f>IFERROR(VLOOKUP($A579,[7]Feuil4!$A$23:$L$137,4,FALSE),0)</f>
        <v>0</v>
      </c>
      <c r="N579" s="19">
        <f>IFERROR(VLOOKUP($A579,[7]Feuil4!$A$23:$L$81,3,FALSE),0)</f>
        <v>0</v>
      </c>
      <c r="O579" s="19">
        <f>IFERROR(VLOOKUP($A579,[7]Feuil4!$A$23:$L$137,2,FALSE),0)</f>
        <v>0</v>
      </c>
      <c r="P579" s="19">
        <f>IFERROR(VLOOKUP($A579,[7]Feuil4!$A$23:$L$81,7,FALSE),0)</f>
        <v>0</v>
      </c>
      <c r="Q579" s="19">
        <f>IFERROR(VLOOKUP($A579,[7]Feuil4!$A$23:$L$137,8,FALSE),0)</f>
        <v>0</v>
      </c>
      <c r="R579" s="19">
        <f>IFERROR(VLOOKUP($A579,[7]Feuil4!$A$23:$L$137,6,FALSE),0)</f>
        <v>0</v>
      </c>
      <c r="S579" s="19">
        <f>IFERROR(VLOOKUP($A579,[7]Feuil4!$A$23:$L$137,5,FALSE),0)</f>
        <v>0</v>
      </c>
      <c r="T579" s="19">
        <v>0</v>
      </c>
      <c r="U579" s="19">
        <f>IFERROR(VLOOKUP(B579,'[8]C1-2017'!$B$1:$Q$475,14,FALSE),0)</f>
        <v>0</v>
      </c>
      <c r="V579" s="19">
        <f>IFERROR(VLOOKUP(A579,'[9]TOTAL M10 par région'!$A$1:$J$375,8,FALSE),0)</f>
        <v>42764.729999999923</v>
      </c>
      <c r="W579" s="19">
        <f>IFERROR(VLOOKUP(A579,'[10]TOTAL M11M12 par région'!$A$1:$J$479,10,FALSE),0)</f>
        <v>51612.26383159744</v>
      </c>
      <c r="X579" s="19">
        <f>IFERROR(VLOOKUP(B579,[11]Feuil1!$A$1:$G$24,7,FALSE),0)</f>
        <v>0</v>
      </c>
      <c r="Y579" s="19"/>
      <c r="Z579" s="19">
        <f>IFERROR(VLOOKUP(A579,'[12]avec LE'!$A$1:$F$22,6,FALSE),0)</f>
        <v>0</v>
      </c>
      <c r="AA579" s="19">
        <f>IFERROR(VLOOKUP(B579,[13]total!$E$20:$F$40,2,FALSE),0)</f>
        <v>0</v>
      </c>
      <c r="AB579" s="19"/>
      <c r="AC579" s="24">
        <f t="shared" si="8"/>
        <v>94376.993831597356</v>
      </c>
    </row>
    <row r="580" spans="1:29" hidden="1" x14ac:dyDescent="0.25">
      <c r="A580" s="27" t="s">
        <v>939</v>
      </c>
      <c r="B580" s="2" t="s">
        <v>940</v>
      </c>
      <c r="C580" s="28" t="s">
        <v>85</v>
      </c>
      <c r="D580" s="2" t="s">
        <v>644</v>
      </c>
      <c r="E580" s="19">
        <f>IFERROR(VLOOKUP(A580,[1]Montants!$A$1:$W$248,21,FALSE),0)</f>
        <v>0</v>
      </c>
      <c r="F580" s="19">
        <f>IFERROR(VLOOKUP(A580,[2]Feuil1!$A$1:$I$47,8,FALSE),0)</f>
        <v>0</v>
      </c>
      <c r="G580" s="19">
        <f>IFERROR(VLOOKUP(A580,[3]Feuil1!$A$1:$G$47,6,FALSE),0)</f>
        <v>0</v>
      </c>
      <c r="H580" s="19">
        <f>IFERROR(VLOOKUP(B580,[4]Feuil6!$A$23:$B$73,2,FALSE),0)</f>
        <v>0</v>
      </c>
      <c r="I580" s="19">
        <f>IFERROR(VLOOKUP(A580,[5]Feuil1!$A$1:$F$9,5,FALSE),0)</f>
        <v>0</v>
      </c>
      <c r="J580" s="19">
        <f>IFERROR(VLOOKUP(A580,'[6]CRB-ES'!$A$1:$V$382,19,FALSE),0)</f>
        <v>0</v>
      </c>
      <c r="K580" s="19">
        <f>IFERROR(VLOOKUP($A580,[7]Feuil4!$A$23:$L$137,10,FALSE),0)</f>
        <v>0</v>
      </c>
      <c r="L580" s="19">
        <f>IFERROR(VLOOKUP($A580,[7]Feuil4!$A$23:$L$137,9,FALSE),0)</f>
        <v>0</v>
      </c>
      <c r="M580" s="19">
        <f>IFERROR(VLOOKUP($A580,[7]Feuil4!$A$23:$L$137,4,FALSE),0)</f>
        <v>0</v>
      </c>
      <c r="N580" s="19">
        <f>IFERROR(VLOOKUP($A580,[7]Feuil4!$A$23:$L$81,3,FALSE),0)</f>
        <v>0</v>
      </c>
      <c r="O580" s="19">
        <f>IFERROR(VLOOKUP($A580,[7]Feuil4!$A$23:$L$137,2,FALSE),0)</f>
        <v>0</v>
      </c>
      <c r="P580" s="19">
        <f>IFERROR(VLOOKUP($A580,[7]Feuil4!$A$23:$L$81,7,FALSE),0)</f>
        <v>0</v>
      </c>
      <c r="Q580" s="19">
        <f>IFERROR(VLOOKUP($A580,[7]Feuil4!$A$23:$L$137,8,FALSE),0)</f>
        <v>0</v>
      </c>
      <c r="R580" s="19">
        <f>IFERROR(VLOOKUP($A580,[7]Feuil4!$A$23:$L$137,6,FALSE),0)</f>
        <v>0</v>
      </c>
      <c r="S580" s="19">
        <f>IFERROR(VLOOKUP($A580,[7]Feuil4!$A$23:$L$137,5,FALSE),0)</f>
        <v>0</v>
      </c>
      <c r="T580" s="19">
        <v>0</v>
      </c>
      <c r="U580" s="19">
        <f>IFERROR(VLOOKUP(B580,'[8]C1-2017'!$B$1:$Q$475,14,FALSE),0)</f>
        <v>0</v>
      </c>
      <c r="V580" s="19">
        <f>IFERROR(VLOOKUP(A580,'[9]TOTAL M10 par région'!$A$1:$J$375,8,FALSE),0)</f>
        <v>5921.8000000000029</v>
      </c>
      <c r="W580" s="19">
        <f>IFERROR(VLOOKUP(A580,'[10]TOTAL M11M12 par région'!$A$1:$J$479,10,FALSE),0)</f>
        <v>14500.237479840638</v>
      </c>
      <c r="X580" s="19">
        <f>IFERROR(VLOOKUP(B580,[11]Feuil1!$A$1:$G$24,7,FALSE),0)</f>
        <v>0</v>
      </c>
      <c r="Y580" s="19"/>
      <c r="Z580" s="19">
        <f>IFERROR(VLOOKUP(A580,'[12]avec LE'!$A$1:$F$22,6,FALSE),0)</f>
        <v>0</v>
      </c>
      <c r="AA580" s="19">
        <f>IFERROR(VLOOKUP(B580,[13]total!$E$20:$F$40,2,FALSE),0)</f>
        <v>0</v>
      </c>
      <c r="AB580" s="19"/>
      <c r="AC580" s="24">
        <f t="shared" ref="AC580:AC643" si="9">SUM(E580:AB580)</f>
        <v>20422.037479840641</v>
      </c>
    </row>
    <row r="581" spans="1:29" hidden="1" x14ac:dyDescent="0.25">
      <c r="A581" s="27" t="s">
        <v>1124</v>
      </c>
      <c r="B581" s="2" t="s">
        <v>1168</v>
      </c>
      <c r="C581" s="2" t="s">
        <v>85</v>
      </c>
      <c r="D581" s="2" t="s">
        <v>644</v>
      </c>
      <c r="E581" s="19">
        <f>IFERROR(VLOOKUP(A581,[1]Montants!$A$1:$W$248,21,FALSE),0)</f>
        <v>0</v>
      </c>
      <c r="F581" s="19">
        <f>IFERROR(VLOOKUP(A581,[2]Feuil1!$A$1:$I$47,8,FALSE),0)</f>
        <v>0</v>
      </c>
      <c r="G581" s="19">
        <f>IFERROR(VLOOKUP(A581,[3]Feuil1!$A$1:$G$47,6,FALSE),0)</f>
        <v>0</v>
      </c>
      <c r="H581" s="19">
        <f>IFERROR(VLOOKUP(B581,[4]Feuil6!$A$23:$B$73,2,FALSE),0)</f>
        <v>0</v>
      </c>
      <c r="I581" s="19">
        <f>IFERROR(VLOOKUP(A581,[5]Feuil1!$A$1:$F$9,5,FALSE),0)</f>
        <v>0</v>
      </c>
      <c r="J581" s="19">
        <f>IFERROR(VLOOKUP(A581,'[6]CRB-ES'!$A$1:$V$382,19,FALSE),0)</f>
        <v>0</v>
      </c>
      <c r="K581" s="19">
        <f>IFERROR(VLOOKUP($A581,[7]Feuil4!$A$23:$L$137,10,FALSE),0)</f>
        <v>0</v>
      </c>
      <c r="L581" s="19">
        <f>IFERROR(VLOOKUP($A581,[7]Feuil4!$A$23:$L$137,9,FALSE),0)</f>
        <v>0</v>
      </c>
      <c r="M581" s="19">
        <f>IFERROR(VLOOKUP($A581,[7]Feuil4!$A$23:$L$137,4,FALSE),0)</f>
        <v>0</v>
      </c>
      <c r="N581" s="19">
        <f>IFERROR(VLOOKUP($A581,[7]Feuil4!$A$23:$L$81,3,FALSE),0)</f>
        <v>0</v>
      </c>
      <c r="O581" s="19">
        <f>IFERROR(VLOOKUP($A581,[7]Feuil4!$A$23:$L$137,2,FALSE),0)</f>
        <v>0</v>
      </c>
      <c r="P581" s="19">
        <f>IFERROR(VLOOKUP($A581,[7]Feuil4!$A$23:$L$81,7,FALSE),0)</f>
        <v>0</v>
      </c>
      <c r="Q581" s="19">
        <f>IFERROR(VLOOKUP($A581,[7]Feuil4!$A$23:$L$137,8,FALSE),0)</f>
        <v>0</v>
      </c>
      <c r="R581" s="19">
        <f>IFERROR(VLOOKUP($A581,[7]Feuil4!$A$23:$L$137,6,FALSE),0)</f>
        <v>0</v>
      </c>
      <c r="S581" s="19">
        <f>IFERROR(VLOOKUP($A581,[7]Feuil4!$A$23:$L$137,5,FALSE),0)</f>
        <v>0</v>
      </c>
      <c r="T581" s="19">
        <v>0</v>
      </c>
      <c r="U581" s="19">
        <f>IFERROR(VLOOKUP(B581,'[8]C1-2017'!$B$1:$Q$475,14,FALSE),0)</f>
        <v>0</v>
      </c>
      <c r="V581" s="19">
        <f>IFERROR(VLOOKUP(A581,'[9]TOTAL M10 par région'!$A$1:$J$375,8,FALSE),0)</f>
        <v>0</v>
      </c>
      <c r="W581" s="19">
        <f>IFERROR(VLOOKUP(A581,'[10]TOTAL M11M12 par région'!$A$1:$J$479,10,FALSE),0)</f>
        <v>215938.52758789173</v>
      </c>
      <c r="X581" s="19">
        <f>IFERROR(VLOOKUP(B581,[11]Feuil1!$A$1:$G$24,7,FALSE),0)</f>
        <v>0</v>
      </c>
      <c r="Y581" s="19"/>
      <c r="Z581" s="19">
        <f>IFERROR(VLOOKUP(A581,'[12]avec LE'!$A$1:$F$22,6,FALSE),0)</f>
        <v>0</v>
      </c>
      <c r="AA581" s="19">
        <f>IFERROR(VLOOKUP(B581,[13]total!$E$20:$F$40,2,FALSE),0)</f>
        <v>0</v>
      </c>
      <c r="AB581" s="19"/>
      <c r="AC581" s="24">
        <f t="shared" si="9"/>
        <v>215938.52758789173</v>
      </c>
    </row>
    <row r="582" spans="1:29" hidden="1" x14ac:dyDescent="0.25">
      <c r="A582" s="32" t="s">
        <v>941</v>
      </c>
      <c r="B582" s="2" t="s">
        <v>1079</v>
      </c>
      <c r="C582" s="2" t="s">
        <v>31</v>
      </c>
      <c r="D582" s="2" t="s">
        <v>644</v>
      </c>
      <c r="E582" s="19">
        <f>IFERROR(VLOOKUP(A582,[1]Montants!$A$1:$W$248,21,FALSE),0)</f>
        <v>0</v>
      </c>
      <c r="F582" s="19">
        <f>IFERROR(VLOOKUP(A582,[2]Feuil1!$A$1:$I$47,8,FALSE),0)</f>
        <v>0</v>
      </c>
      <c r="G582" s="19">
        <f>IFERROR(VLOOKUP(A582,[3]Feuil1!$A$1:$G$47,6,FALSE),0)</f>
        <v>0</v>
      </c>
      <c r="H582" s="19">
        <f>IFERROR(VLOOKUP(B582,[4]Feuil6!$A$23:$B$73,2,FALSE),0)</f>
        <v>0</v>
      </c>
      <c r="I582" s="19">
        <f>IFERROR(VLOOKUP(A582,[5]Feuil1!$A$1:$F$9,5,FALSE),0)</f>
        <v>0</v>
      </c>
      <c r="J582" s="19">
        <f>IFERROR(VLOOKUP(A582,'[6]CRB-ES'!$A$1:$V$382,19,FALSE),0)</f>
        <v>0</v>
      </c>
      <c r="K582" s="19">
        <f>IFERROR(VLOOKUP($A582,[7]Feuil4!$A$23:$L$137,10,FALSE),0)</f>
        <v>0</v>
      </c>
      <c r="L582" s="19">
        <f>IFERROR(VLOOKUP($A582,[7]Feuil4!$A$23:$L$137,9,FALSE),0)</f>
        <v>0</v>
      </c>
      <c r="M582" s="19">
        <f>IFERROR(VLOOKUP($A582,[7]Feuil4!$A$23:$L$137,4,FALSE),0)</f>
        <v>0</v>
      </c>
      <c r="N582" s="19">
        <f>IFERROR(VLOOKUP($A582,[7]Feuil4!$A$23:$L$81,3,FALSE),0)</f>
        <v>0</v>
      </c>
      <c r="O582" s="19">
        <f>IFERROR(VLOOKUP($A582,[7]Feuil4!$A$23:$L$137,2,FALSE),0)</f>
        <v>0</v>
      </c>
      <c r="P582" s="19">
        <f>IFERROR(VLOOKUP($A582,[7]Feuil4!$A$23:$L$81,7,FALSE),0)</f>
        <v>0</v>
      </c>
      <c r="Q582" s="19">
        <f>IFERROR(VLOOKUP($A582,[7]Feuil4!$A$23:$L$137,8,FALSE),0)</f>
        <v>0</v>
      </c>
      <c r="R582" s="19">
        <f>IFERROR(VLOOKUP($A582,[7]Feuil4!$A$23:$L$137,6,FALSE),0)</f>
        <v>0</v>
      </c>
      <c r="S582" s="19">
        <f>IFERROR(VLOOKUP($A582,[7]Feuil4!$A$23:$L$137,5,FALSE),0)</f>
        <v>0</v>
      </c>
      <c r="T582" s="19">
        <v>0</v>
      </c>
      <c r="U582" s="19">
        <f>IFERROR(VLOOKUP(B582,'[8]C1-2017'!$B$1:$Q$475,14,FALSE),0)</f>
        <v>8653.2410048768706</v>
      </c>
      <c r="V582" s="19">
        <f>IFERROR(VLOOKUP(A582,'[9]TOTAL M10 par région'!$A$1:$J$375,8,FALSE),0)</f>
        <v>0</v>
      </c>
      <c r="W582" s="19">
        <f>IFERROR(VLOOKUP(A582,'[10]TOTAL M11M12 par région'!$A$1:$J$479,10,FALSE),0)</f>
        <v>0</v>
      </c>
      <c r="X582" s="19">
        <f>IFERROR(VLOOKUP(B582,[11]Feuil1!$A$1:$G$24,7,FALSE),0)</f>
        <v>0</v>
      </c>
      <c r="Y582" s="19"/>
      <c r="Z582" s="19">
        <f>IFERROR(VLOOKUP(A582,'[12]avec LE'!$A$1:$F$22,6,FALSE),0)</f>
        <v>0</v>
      </c>
      <c r="AA582" s="19">
        <f>IFERROR(VLOOKUP(B582,[13]total!$E$20:$F$40,2,FALSE),0)</f>
        <v>0</v>
      </c>
      <c r="AB582" s="19"/>
      <c r="AC582" s="24">
        <f t="shared" si="9"/>
        <v>8653.2410048768706</v>
      </c>
    </row>
    <row r="583" spans="1:29" hidden="1" x14ac:dyDescent="0.25">
      <c r="A583" s="2" t="s">
        <v>688</v>
      </c>
      <c r="B583" s="2" t="s">
        <v>689</v>
      </c>
      <c r="C583" s="2" t="s">
        <v>28</v>
      </c>
      <c r="D583" s="2" t="s">
        <v>644</v>
      </c>
      <c r="E583" s="19">
        <f>IFERROR(VLOOKUP(A583,[1]Montants!$A$1:$W$248,21,FALSE),0)</f>
        <v>0</v>
      </c>
      <c r="F583" s="19">
        <f>IFERROR(VLOOKUP(A583,[2]Feuil1!$A$1:$I$47,8,FALSE),0)</f>
        <v>0</v>
      </c>
      <c r="G583" s="19">
        <f>IFERROR(VLOOKUP(A583,[3]Feuil1!$A$1:$G$47,6,FALSE),0)</f>
        <v>0</v>
      </c>
      <c r="H583" s="19">
        <f>IFERROR(VLOOKUP(B583,[4]Feuil6!$A$23:$B$73,2,FALSE),0)</f>
        <v>0</v>
      </c>
      <c r="I583" s="19">
        <f>IFERROR(VLOOKUP(A583,[5]Feuil1!$A$1:$F$9,5,FALSE),0)</f>
        <v>0</v>
      </c>
      <c r="J583" s="19">
        <f>IFERROR(VLOOKUP(A583,'[6]CRB-ES'!$A$1:$V$382,19,FALSE),0)</f>
        <v>0</v>
      </c>
      <c r="K583" s="19">
        <f>IFERROR(VLOOKUP($A583,[7]Feuil4!$A$23:$L$137,10,FALSE),0)</f>
        <v>0</v>
      </c>
      <c r="L583" s="19">
        <f>IFERROR(VLOOKUP($A583,[7]Feuil4!$A$23:$L$137,9,FALSE),0)</f>
        <v>0</v>
      </c>
      <c r="M583" s="19">
        <f>IFERROR(VLOOKUP($A583,[7]Feuil4!$A$23:$L$137,4,FALSE),0)</f>
        <v>0</v>
      </c>
      <c r="N583" s="19">
        <f>IFERROR(VLOOKUP($A583,[7]Feuil4!$A$23:$L$81,3,FALSE),0)</f>
        <v>0</v>
      </c>
      <c r="O583" s="19">
        <f>IFERROR(VLOOKUP($A583,[7]Feuil4!$A$23:$L$137,2,FALSE),0)</f>
        <v>0</v>
      </c>
      <c r="P583" s="19">
        <f>IFERROR(VLOOKUP($A583,[7]Feuil4!$A$23:$L$81,7,FALSE),0)</f>
        <v>0</v>
      </c>
      <c r="Q583" s="19">
        <f>IFERROR(VLOOKUP($A583,[7]Feuil4!$A$23:$L$137,8,FALSE),0)</f>
        <v>0</v>
      </c>
      <c r="R583" s="19">
        <f>IFERROR(VLOOKUP($A583,[7]Feuil4!$A$23:$L$137,6,FALSE),0)</f>
        <v>0</v>
      </c>
      <c r="S583" s="19">
        <f>IFERROR(VLOOKUP($A583,[7]Feuil4!$A$23:$L$137,5,FALSE),0)</f>
        <v>0</v>
      </c>
      <c r="T583" s="19">
        <v>0</v>
      </c>
      <c r="U583" s="19">
        <f>IFERROR(VLOOKUP(B583,'[8]C1-2017'!$B$1:$Q$475,14,FALSE),0)</f>
        <v>56261.434921651497</v>
      </c>
      <c r="V583" s="19">
        <f>IFERROR(VLOOKUP(A583,'[9]TOTAL M10 par région'!$A$1:$J$375,8,FALSE),0)</f>
        <v>0</v>
      </c>
      <c r="W583" s="19">
        <f>IFERROR(VLOOKUP(A583,'[10]TOTAL M11M12 par région'!$A$1:$J$479,10,FALSE),0)</f>
        <v>1616.1707720531174</v>
      </c>
      <c r="X583" s="19">
        <f>IFERROR(VLOOKUP(B583,[11]Feuil1!$A$1:$G$24,7,FALSE),0)</f>
        <v>0</v>
      </c>
      <c r="Y583" s="19"/>
      <c r="Z583" s="19">
        <f>IFERROR(VLOOKUP(A583,'[12]avec LE'!$A$1:$F$22,6,FALSE),0)</f>
        <v>0</v>
      </c>
      <c r="AA583" s="19">
        <f>IFERROR(VLOOKUP(B583,[13]total!$E$20:$F$40,2,FALSE),0)</f>
        <v>0</v>
      </c>
      <c r="AB583" s="19"/>
      <c r="AC583" s="24">
        <f t="shared" si="9"/>
        <v>57877.605693704616</v>
      </c>
    </row>
    <row r="584" spans="1:29" hidden="1" x14ac:dyDescent="0.25">
      <c r="A584" s="2" t="s">
        <v>647</v>
      </c>
      <c r="B584" s="2" t="s">
        <v>648</v>
      </c>
      <c r="C584" s="2" t="s">
        <v>31</v>
      </c>
      <c r="D584" s="2" t="s">
        <v>644</v>
      </c>
      <c r="E584" s="19">
        <f>IFERROR(VLOOKUP(A584,[1]Montants!$A$1:$W$248,21,FALSE),0)</f>
        <v>0</v>
      </c>
      <c r="F584" s="19">
        <f>IFERROR(VLOOKUP(A584,[2]Feuil1!$A$1:$I$47,8,FALSE),0)</f>
        <v>0</v>
      </c>
      <c r="G584" s="19">
        <f>IFERROR(VLOOKUP(A584,[3]Feuil1!$A$1:$G$47,6,FALSE),0)</f>
        <v>0</v>
      </c>
      <c r="H584" s="19">
        <f>IFERROR(VLOOKUP(B584,[4]Feuil6!$A$23:$B$73,2,FALSE),0)</f>
        <v>0</v>
      </c>
      <c r="I584" s="19">
        <f>IFERROR(VLOOKUP(A584,[5]Feuil1!$A$1:$F$9,5,FALSE),0)</f>
        <v>0</v>
      </c>
      <c r="J584" s="19">
        <f>IFERROR(VLOOKUP(A584,'[6]CRB-ES'!$A$1:$V$382,19,FALSE),0)</f>
        <v>0</v>
      </c>
      <c r="K584" s="19">
        <f>IFERROR(VLOOKUP($A584,[7]Feuil4!$A$23:$L$137,10,FALSE),0)</f>
        <v>0</v>
      </c>
      <c r="L584" s="19">
        <f>IFERROR(VLOOKUP($A584,[7]Feuil4!$A$23:$L$137,9,FALSE),0)</f>
        <v>0</v>
      </c>
      <c r="M584" s="19">
        <f>IFERROR(VLOOKUP($A584,[7]Feuil4!$A$23:$L$137,4,FALSE),0)</f>
        <v>0</v>
      </c>
      <c r="N584" s="19">
        <f>IFERROR(VLOOKUP($A584,[7]Feuil4!$A$23:$L$81,3,FALSE),0)</f>
        <v>0</v>
      </c>
      <c r="O584" s="19">
        <f>IFERROR(VLOOKUP($A584,[7]Feuil4!$A$23:$L$137,2,FALSE),0)</f>
        <v>0</v>
      </c>
      <c r="P584" s="19">
        <f>IFERROR(VLOOKUP($A584,[7]Feuil4!$A$23:$L$81,7,FALSE),0)</f>
        <v>0</v>
      </c>
      <c r="Q584" s="19">
        <f>IFERROR(VLOOKUP($A584,[7]Feuil4!$A$23:$L$137,8,FALSE),0)</f>
        <v>0</v>
      </c>
      <c r="R584" s="19">
        <f>IFERROR(VLOOKUP($A584,[7]Feuil4!$A$23:$L$137,6,FALSE),0)</f>
        <v>0</v>
      </c>
      <c r="S584" s="19">
        <f>IFERROR(VLOOKUP($A584,[7]Feuil4!$A$23:$L$137,5,FALSE),0)</f>
        <v>0</v>
      </c>
      <c r="T584" s="19">
        <v>0</v>
      </c>
      <c r="U584" s="19">
        <f>IFERROR(VLOOKUP(B584,'[8]C1-2017'!$B$1:$Q$475,14,FALSE),0)</f>
        <v>24977.03875829848</v>
      </c>
      <c r="V584" s="19">
        <f>IFERROR(VLOOKUP(A584,'[9]TOTAL M10 par région'!$A$1:$J$375,8,FALSE),0)</f>
        <v>64973.81700000001</v>
      </c>
      <c r="W584" s="19">
        <f>IFERROR(VLOOKUP(A584,'[10]TOTAL M11M12 par région'!$A$1:$J$479,10,FALSE),0)</f>
        <v>35972.18643018265</v>
      </c>
      <c r="X584" s="19">
        <f>IFERROR(VLOOKUP(B584,[11]Feuil1!$A$1:$G$24,7,FALSE),0)</f>
        <v>0</v>
      </c>
      <c r="Y584" s="19"/>
      <c r="Z584" s="19">
        <f>IFERROR(VLOOKUP(A584,'[12]avec LE'!$A$1:$F$22,6,FALSE),0)</f>
        <v>0</v>
      </c>
      <c r="AA584" s="19">
        <f>IFERROR(VLOOKUP(B584,[13]total!$E$20:$F$40,2,FALSE),0)</f>
        <v>0</v>
      </c>
      <c r="AB584" s="19"/>
      <c r="AC584" s="24">
        <f t="shared" si="9"/>
        <v>125923.04218848114</v>
      </c>
    </row>
    <row r="585" spans="1:29" hidden="1" x14ac:dyDescent="0.25">
      <c r="A585" s="27" t="s">
        <v>942</v>
      </c>
      <c r="B585" s="2" t="s">
        <v>991</v>
      </c>
      <c r="C585" s="2" t="s">
        <v>31</v>
      </c>
      <c r="D585" s="2" t="s">
        <v>644</v>
      </c>
      <c r="E585" s="19">
        <f>IFERROR(VLOOKUP(A585,[1]Montants!$A$1:$W$248,21,FALSE),0)</f>
        <v>0</v>
      </c>
      <c r="F585" s="19">
        <f>IFERROR(VLOOKUP(A585,[2]Feuil1!$A$1:$I$47,8,FALSE),0)</f>
        <v>0</v>
      </c>
      <c r="G585" s="19">
        <f>IFERROR(VLOOKUP(A585,[3]Feuil1!$A$1:$G$47,6,FALSE),0)</f>
        <v>0</v>
      </c>
      <c r="H585" s="19">
        <f>IFERROR(VLOOKUP(B585,[4]Feuil6!$A$23:$B$73,2,FALSE),0)</f>
        <v>0</v>
      </c>
      <c r="I585" s="19">
        <f>IFERROR(VLOOKUP(A585,[5]Feuil1!$A$1:$F$9,5,FALSE),0)</f>
        <v>0</v>
      </c>
      <c r="J585" s="19">
        <f>IFERROR(VLOOKUP(A585,'[6]CRB-ES'!$A$1:$V$382,19,FALSE),0)</f>
        <v>0</v>
      </c>
      <c r="K585" s="19">
        <f>IFERROR(VLOOKUP($A585,[7]Feuil4!$A$23:$L$137,10,FALSE),0)</f>
        <v>0</v>
      </c>
      <c r="L585" s="19">
        <f>IFERROR(VLOOKUP($A585,[7]Feuil4!$A$23:$L$137,9,FALSE),0)</f>
        <v>0</v>
      </c>
      <c r="M585" s="19">
        <f>IFERROR(VLOOKUP($A585,[7]Feuil4!$A$23:$L$137,4,FALSE),0)</f>
        <v>0</v>
      </c>
      <c r="N585" s="19">
        <f>IFERROR(VLOOKUP($A585,[7]Feuil4!$A$23:$L$81,3,FALSE),0)</f>
        <v>0</v>
      </c>
      <c r="O585" s="19">
        <f>IFERROR(VLOOKUP($A585,[7]Feuil4!$A$23:$L$137,2,FALSE),0)</f>
        <v>0</v>
      </c>
      <c r="P585" s="19">
        <f>IFERROR(VLOOKUP($A585,[7]Feuil4!$A$23:$L$81,7,FALSE),0)</f>
        <v>0</v>
      </c>
      <c r="Q585" s="19">
        <f>IFERROR(VLOOKUP($A585,[7]Feuil4!$A$23:$L$137,8,FALSE),0)</f>
        <v>0</v>
      </c>
      <c r="R585" s="19">
        <f>IFERROR(VLOOKUP($A585,[7]Feuil4!$A$23:$L$137,6,FALSE),0)</f>
        <v>0</v>
      </c>
      <c r="S585" s="19">
        <f>IFERROR(VLOOKUP($A585,[7]Feuil4!$A$23:$L$137,5,FALSE),0)</f>
        <v>0</v>
      </c>
      <c r="T585" s="19">
        <v>0</v>
      </c>
      <c r="U585" s="19">
        <f>IFERROR(VLOOKUP(B585,'[8]C1-2017'!$B$1:$Q$475,14,FALSE),0)</f>
        <v>0</v>
      </c>
      <c r="V585" s="19">
        <f>IFERROR(VLOOKUP(A585,'[9]TOTAL M10 par région'!$A$1:$J$375,8,FALSE),0)</f>
        <v>0</v>
      </c>
      <c r="W585" s="19">
        <f>IFERROR(VLOOKUP(A585,'[10]TOTAL M11M12 par région'!$A$1:$J$479,10,FALSE),0)</f>
        <v>3411430.0599175887</v>
      </c>
      <c r="X585" s="19">
        <f>IFERROR(VLOOKUP(B585,[11]Feuil1!$A$1:$G$24,7,FALSE),0)</f>
        <v>0</v>
      </c>
      <c r="Y585" s="19"/>
      <c r="Z585" s="19">
        <f>IFERROR(VLOOKUP(A585,'[12]avec LE'!$A$1:$F$22,6,FALSE),0)</f>
        <v>0</v>
      </c>
      <c r="AA585" s="19">
        <f>IFERROR(VLOOKUP(B585,[13]total!$E$20:$F$40,2,FALSE),0)</f>
        <v>0</v>
      </c>
      <c r="AB585" s="19"/>
      <c r="AC585" s="24">
        <f t="shared" si="9"/>
        <v>3411430.0599175887</v>
      </c>
    </row>
    <row r="586" spans="1:29" hidden="1" x14ac:dyDescent="0.25">
      <c r="A586" s="2" t="s">
        <v>666</v>
      </c>
      <c r="B586" s="2" t="s">
        <v>667</v>
      </c>
      <c r="C586" s="2" t="s">
        <v>25</v>
      </c>
      <c r="D586" s="2" t="s">
        <v>644</v>
      </c>
      <c r="E586" s="19">
        <f>IFERROR(VLOOKUP(A586,[1]Montants!$A$1:$W$248,21,FALSE),0)</f>
        <v>25244995.515776042</v>
      </c>
      <c r="F586" s="19">
        <f>IFERROR(VLOOKUP(A586,[2]Feuil1!$A$1:$I$47,8,FALSE),0)</f>
        <v>814678.15782539186</v>
      </c>
      <c r="G586" s="19">
        <f>IFERROR(VLOOKUP(A586,[3]Feuil1!$A$1:$G$47,6,FALSE),0)</f>
        <v>203669.53945634796</v>
      </c>
      <c r="H586" s="19">
        <f>IFERROR(VLOOKUP(B586,[4]Feuil6!$A$23:$B$73,2,FALSE),0)</f>
        <v>480000</v>
      </c>
      <c r="I586" s="19">
        <f>IFERROR(VLOOKUP(A586,[5]Feuil1!$A$1:$F$9,5,FALSE),0)</f>
        <v>0</v>
      </c>
      <c r="J586" s="19">
        <f>IFERROR(VLOOKUP(A586,'[6]CRB-ES'!$A$1:$V$382,19,FALSE),0)</f>
        <v>253126.60220258898</v>
      </c>
      <c r="K586" s="19">
        <f>IFERROR(VLOOKUP($A586,[7]Feuil4!$A$23:$L$137,10,FALSE),0)</f>
        <v>0</v>
      </c>
      <c r="L586" s="19">
        <f>IFERROR(VLOOKUP($A586,[7]Feuil4!$A$23:$L$137,9,FALSE),0)</f>
        <v>81670</v>
      </c>
      <c r="M586" s="19">
        <f>IFERROR(VLOOKUP($A586,[7]Feuil4!$A$23:$L$137,4,FALSE),0)</f>
        <v>428564</v>
      </c>
      <c r="N586" s="19">
        <f>IFERROR(VLOOKUP($A586,[7]Feuil4!$A$23:$L$81,3,FALSE),0)</f>
        <v>0</v>
      </c>
      <c r="O586" s="19">
        <f>IFERROR(VLOOKUP($A586,[7]Feuil4!$A$23:$L$137,2,FALSE),0)</f>
        <v>187809</v>
      </c>
      <c r="P586" s="19">
        <f>IFERROR(VLOOKUP($A586,[7]Feuil4!$A$23:$L$81,7,FALSE),0)</f>
        <v>0</v>
      </c>
      <c r="Q586" s="19">
        <f>IFERROR(VLOOKUP($A586,[7]Feuil4!$A$23:$L$137,8,FALSE),0)</f>
        <v>0</v>
      </c>
      <c r="R586" s="19">
        <f>IFERROR(VLOOKUP($A586,[7]Feuil4!$A$23:$L$137,6,FALSE),0)</f>
        <v>0</v>
      </c>
      <c r="S586" s="19">
        <f>IFERROR(VLOOKUP($A586,[7]Feuil4!$A$23:$L$137,5,FALSE),0)</f>
        <v>0</v>
      </c>
      <c r="T586" s="19">
        <v>0</v>
      </c>
      <c r="U586" s="19">
        <f>IFERROR(VLOOKUP(B586,'[8]C1-2017'!$B$1:$Q$475,14,FALSE),0)</f>
        <v>7495237.9447591929</v>
      </c>
      <c r="V586" s="19">
        <f>IFERROR(VLOOKUP(A586,'[9]TOTAL M10 par région'!$A$1:$J$375,8,FALSE),0)</f>
        <v>454350.56000000006</v>
      </c>
      <c r="W586" s="19">
        <f>IFERROR(VLOOKUP(A586,'[10]TOTAL M11M12 par région'!$A$1:$J$479,10,FALSE),0)</f>
        <v>924520.73240257998</v>
      </c>
      <c r="X586" s="19">
        <f>IFERROR(VLOOKUP(B586,[11]Feuil1!$A$1:$G$24,7,FALSE),0)</f>
        <v>108321.63333333333</v>
      </c>
      <c r="Y586" s="19"/>
      <c r="Z586" s="19">
        <f>IFERROR(VLOOKUP(A586,'[12]avec LE'!$A$1:$F$22,6,FALSE),0)</f>
        <v>0</v>
      </c>
      <c r="AA586" s="19">
        <f>IFERROR(VLOOKUP(B586,[13]total!$E$20:$F$40,2,FALSE),0)</f>
        <v>0</v>
      </c>
      <c r="AB586" s="19"/>
      <c r="AC586" s="24">
        <f t="shared" si="9"/>
        <v>36676943.685755476</v>
      </c>
    </row>
    <row r="587" spans="1:29" hidden="1" x14ac:dyDescent="0.25">
      <c r="A587" s="27" t="s">
        <v>943</v>
      </c>
      <c r="B587" s="2" t="s">
        <v>944</v>
      </c>
      <c r="C587" s="28" t="s">
        <v>85</v>
      </c>
      <c r="D587" s="2" t="s">
        <v>644</v>
      </c>
      <c r="E587" s="19">
        <f>IFERROR(VLOOKUP(A587,[1]Montants!$A$1:$W$248,21,FALSE),0)</f>
        <v>0</v>
      </c>
      <c r="F587" s="19">
        <f>IFERROR(VLOOKUP(A587,[2]Feuil1!$A$1:$I$47,8,FALSE),0)</f>
        <v>0</v>
      </c>
      <c r="G587" s="19">
        <f>IFERROR(VLOOKUP(A587,[3]Feuil1!$A$1:$G$47,6,FALSE),0)</f>
        <v>0</v>
      </c>
      <c r="H587" s="19">
        <f>IFERROR(VLOOKUP(B587,[4]Feuil6!$A$23:$B$73,2,FALSE),0)</f>
        <v>0</v>
      </c>
      <c r="I587" s="19">
        <f>IFERROR(VLOOKUP(A587,[5]Feuil1!$A$1:$F$9,5,FALSE),0)</f>
        <v>0</v>
      </c>
      <c r="J587" s="19">
        <f>IFERROR(VLOOKUP(A587,'[6]CRB-ES'!$A$1:$V$382,19,FALSE),0)</f>
        <v>0</v>
      </c>
      <c r="K587" s="19">
        <f>IFERROR(VLOOKUP($A587,[7]Feuil4!$A$23:$L$137,10,FALSE),0)</f>
        <v>0</v>
      </c>
      <c r="L587" s="19">
        <f>IFERROR(VLOOKUP($A587,[7]Feuil4!$A$23:$L$137,9,FALSE),0)</f>
        <v>0</v>
      </c>
      <c r="M587" s="19">
        <f>IFERROR(VLOOKUP($A587,[7]Feuil4!$A$23:$L$137,4,FALSE),0)</f>
        <v>0</v>
      </c>
      <c r="N587" s="19">
        <f>IFERROR(VLOOKUP($A587,[7]Feuil4!$A$23:$L$81,3,FALSE),0)</f>
        <v>0</v>
      </c>
      <c r="O587" s="19">
        <f>IFERROR(VLOOKUP($A587,[7]Feuil4!$A$23:$L$137,2,FALSE),0)</f>
        <v>0</v>
      </c>
      <c r="P587" s="19">
        <f>IFERROR(VLOOKUP($A587,[7]Feuil4!$A$23:$L$81,7,FALSE),0)</f>
        <v>0</v>
      </c>
      <c r="Q587" s="19">
        <f>IFERROR(VLOOKUP($A587,[7]Feuil4!$A$23:$L$137,8,FALSE),0)</f>
        <v>0</v>
      </c>
      <c r="R587" s="19">
        <f>IFERROR(VLOOKUP($A587,[7]Feuil4!$A$23:$L$137,6,FALSE),0)</f>
        <v>0</v>
      </c>
      <c r="S587" s="19">
        <f>IFERROR(VLOOKUP($A587,[7]Feuil4!$A$23:$L$137,5,FALSE),0)</f>
        <v>0</v>
      </c>
      <c r="T587" s="19">
        <v>0</v>
      </c>
      <c r="U587" s="19">
        <f>IFERROR(VLOOKUP(B587,'[8]C1-2017'!$B$1:$Q$475,14,FALSE),0)</f>
        <v>0</v>
      </c>
      <c r="V587" s="19">
        <f>IFERROR(VLOOKUP(A587,'[9]TOTAL M10 par région'!$A$1:$J$375,8,FALSE),0)</f>
        <v>59085.429999999935</v>
      </c>
      <c r="W587" s="19">
        <f>IFERROR(VLOOKUP(A587,'[10]TOTAL M11M12 par région'!$A$1:$J$479,10,FALSE),0)</f>
        <v>171300.29162124603</v>
      </c>
      <c r="X587" s="19">
        <f>IFERROR(VLOOKUP(B587,[11]Feuil1!$A$1:$G$24,7,FALSE),0)</f>
        <v>0</v>
      </c>
      <c r="Y587" s="19"/>
      <c r="Z587" s="19">
        <f>IFERROR(VLOOKUP(A587,'[12]avec LE'!$A$1:$F$22,6,FALSE),0)</f>
        <v>0</v>
      </c>
      <c r="AA587" s="19">
        <f>IFERROR(VLOOKUP(B587,[13]total!$E$20:$F$40,2,FALSE),0)</f>
        <v>0</v>
      </c>
      <c r="AB587" s="19"/>
      <c r="AC587" s="24">
        <f t="shared" si="9"/>
        <v>230385.72162124596</v>
      </c>
    </row>
    <row r="588" spans="1:29" hidden="1" x14ac:dyDescent="0.25">
      <c r="A588" s="2" t="s">
        <v>686</v>
      </c>
      <c r="B588" s="2" t="s">
        <v>687</v>
      </c>
      <c r="C588" s="2" t="s">
        <v>28</v>
      </c>
      <c r="D588" s="2" t="s">
        <v>644</v>
      </c>
      <c r="E588" s="19">
        <f>IFERROR(VLOOKUP(A588,[1]Montants!$A$1:$W$248,21,FALSE),0)</f>
        <v>0</v>
      </c>
      <c r="F588" s="19">
        <f>IFERROR(VLOOKUP(A588,[2]Feuil1!$A$1:$I$47,8,FALSE),0)</f>
        <v>0</v>
      </c>
      <c r="G588" s="19">
        <f>IFERROR(VLOOKUP(A588,[3]Feuil1!$A$1:$G$47,6,FALSE),0)</f>
        <v>0</v>
      </c>
      <c r="H588" s="19">
        <f>IFERROR(VLOOKUP(B588,[4]Feuil6!$A$23:$B$73,2,FALSE),0)</f>
        <v>0</v>
      </c>
      <c r="I588" s="19">
        <f>IFERROR(VLOOKUP(A588,[5]Feuil1!$A$1:$F$9,5,FALSE),0)</f>
        <v>0</v>
      </c>
      <c r="J588" s="19">
        <f>IFERROR(VLOOKUP(A588,'[6]CRB-ES'!$A$1:$V$382,19,FALSE),0)</f>
        <v>0</v>
      </c>
      <c r="K588" s="19">
        <f>IFERROR(VLOOKUP($A588,[7]Feuil4!$A$23:$L$137,10,FALSE),0)</f>
        <v>0</v>
      </c>
      <c r="L588" s="19">
        <f>IFERROR(VLOOKUP($A588,[7]Feuil4!$A$23:$L$137,9,FALSE),0)</f>
        <v>0</v>
      </c>
      <c r="M588" s="19">
        <f>IFERROR(VLOOKUP($A588,[7]Feuil4!$A$23:$L$137,4,FALSE),0)</f>
        <v>0</v>
      </c>
      <c r="N588" s="19">
        <f>IFERROR(VLOOKUP($A588,[7]Feuil4!$A$23:$L$81,3,FALSE),0)</f>
        <v>0</v>
      </c>
      <c r="O588" s="19">
        <f>IFERROR(VLOOKUP($A588,[7]Feuil4!$A$23:$L$137,2,FALSE),0)</f>
        <v>0</v>
      </c>
      <c r="P588" s="19">
        <f>IFERROR(VLOOKUP($A588,[7]Feuil4!$A$23:$L$81,7,FALSE),0)</f>
        <v>0</v>
      </c>
      <c r="Q588" s="19">
        <f>IFERROR(VLOOKUP($A588,[7]Feuil4!$A$23:$L$137,8,FALSE),0)</f>
        <v>0</v>
      </c>
      <c r="R588" s="19">
        <f>IFERROR(VLOOKUP($A588,[7]Feuil4!$A$23:$L$137,6,FALSE),0)</f>
        <v>0</v>
      </c>
      <c r="S588" s="19">
        <f>IFERROR(VLOOKUP($A588,[7]Feuil4!$A$23:$L$137,5,FALSE),0)</f>
        <v>0</v>
      </c>
      <c r="T588" s="19">
        <v>0</v>
      </c>
      <c r="U588" s="19">
        <f>IFERROR(VLOOKUP(B588,'[8]C1-2017'!$B$1:$Q$475,14,FALSE),0)</f>
        <v>4426.0464744931724</v>
      </c>
      <c r="V588" s="19">
        <f>IFERROR(VLOOKUP(A588,'[9]TOTAL M10 par région'!$A$1:$J$375,8,FALSE),0)</f>
        <v>0</v>
      </c>
      <c r="W588" s="19">
        <f>IFERROR(VLOOKUP(A588,'[10]TOTAL M11M12 par région'!$A$1:$J$479,10,FALSE),0)</f>
        <v>0</v>
      </c>
      <c r="X588" s="19">
        <f>IFERROR(VLOOKUP(B588,[11]Feuil1!$A$1:$G$24,7,FALSE),0)</f>
        <v>0</v>
      </c>
      <c r="Y588" s="19"/>
      <c r="Z588" s="19">
        <f>IFERROR(VLOOKUP(A588,'[12]avec LE'!$A$1:$F$22,6,FALSE),0)</f>
        <v>0</v>
      </c>
      <c r="AA588" s="19">
        <f>IFERROR(VLOOKUP(B588,[13]total!$E$20:$F$40,2,FALSE),0)</f>
        <v>0</v>
      </c>
      <c r="AB588" s="19"/>
      <c r="AC588" s="24">
        <f t="shared" si="9"/>
        <v>4426.0464744931724</v>
      </c>
    </row>
    <row r="589" spans="1:29" ht="15" hidden="1" customHeight="1" x14ac:dyDescent="0.25">
      <c r="A589" s="2" t="s">
        <v>670</v>
      </c>
      <c r="B589" s="2" t="s">
        <v>671</v>
      </c>
      <c r="C589" s="2" t="s">
        <v>85</v>
      </c>
      <c r="D589" s="2" t="s">
        <v>644</v>
      </c>
      <c r="E589" s="19">
        <f>IFERROR(VLOOKUP(A589,[1]Montants!$A$1:$W$248,21,FALSE),0)</f>
        <v>0</v>
      </c>
      <c r="F589" s="19">
        <f>IFERROR(VLOOKUP(A589,[2]Feuil1!$A$1:$I$47,8,FALSE),0)</f>
        <v>0</v>
      </c>
      <c r="G589" s="19">
        <f>IFERROR(VLOOKUP(A589,[3]Feuil1!$A$1:$G$47,6,FALSE),0)</f>
        <v>0</v>
      </c>
      <c r="H589" s="19">
        <f>IFERROR(VLOOKUP(B589,[4]Feuil6!$A$23:$B$73,2,FALSE),0)</f>
        <v>0</v>
      </c>
      <c r="I589" s="19">
        <f>IFERROR(VLOOKUP(A589,[5]Feuil1!$A$1:$F$9,5,FALSE),0)</f>
        <v>0</v>
      </c>
      <c r="J589" s="19">
        <f>IFERROR(VLOOKUP(A589,'[6]CRB-ES'!$A$1:$V$382,19,FALSE),0)</f>
        <v>0</v>
      </c>
      <c r="K589" s="19">
        <f>IFERROR(VLOOKUP($A589,[7]Feuil4!$A$23:$L$137,10,FALSE),0)</f>
        <v>0</v>
      </c>
      <c r="L589" s="19">
        <f>IFERROR(VLOOKUP($A589,[7]Feuil4!$A$23:$L$137,9,FALSE),0)</f>
        <v>0</v>
      </c>
      <c r="M589" s="19">
        <f>IFERROR(VLOOKUP($A589,[7]Feuil4!$A$23:$L$137,4,FALSE),0)</f>
        <v>0</v>
      </c>
      <c r="N589" s="19">
        <f>IFERROR(VLOOKUP($A589,[7]Feuil4!$A$23:$L$81,3,FALSE),0)</f>
        <v>0</v>
      </c>
      <c r="O589" s="19">
        <f>IFERROR(VLOOKUP($A589,[7]Feuil4!$A$23:$L$137,2,FALSE),0)</f>
        <v>0</v>
      </c>
      <c r="P589" s="19">
        <f>IFERROR(VLOOKUP($A589,[7]Feuil4!$A$23:$L$81,7,FALSE),0)</f>
        <v>0</v>
      </c>
      <c r="Q589" s="19">
        <f>IFERROR(VLOOKUP($A589,[7]Feuil4!$A$23:$L$137,8,FALSE),0)</f>
        <v>0</v>
      </c>
      <c r="R589" s="19">
        <f>IFERROR(VLOOKUP($A589,[7]Feuil4!$A$23:$L$137,6,FALSE),0)</f>
        <v>0</v>
      </c>
      <c r="S589" s="19">
        <f>IFERROR(VLOOKUP($A589,[7]Feuil4!$A$23:$L$137,5,FALSE),0)</f>
        <v>0</v>
      </c>
      <c r="T589" s="19">
        <v>0</v>
      </c>
      <c r="U589" s="19">
        <f>IFERROR(VLOOKUP(B589,'[8]C1-2017'!$B$1:$Q$475,14,FALSE),0)</f>
        <v>0</v>
      </c>
      <c r="V589" s="19">
        <f>IFERROR(VLOOKUP(A589,'[9]TOTAL M10 par région'!$A$1:$J$375,8,FALSE),0)</f>
        <v>0</v>
      </c>
      <c r="W589" s="19">
        <f>IFERROR(VLOOKUP(A589,'[10]TOTAL M11M12 par région'!$A$1:$J$479,10,FALSE),0)</f>
        <v>0</v>
      </c>
      <c r="X589" s="19">
        <f>IFERROR(VLOOKUP(B589,[11]Feuil1!$A$1:$G$24,7,FALSE),0)</f>
        <v>0</v>
      </c>
      <c r="Y589" s="19"/>
      <c r="Z589" s="19">
        <f>IFERROR(VLOOKUP(A589,'[12]avec LE'!$A$1:$F$22,6,FALSE),0)</f>
        <v>0</v>
      </c>
      <c r="AA589" s="19">
        <f>IFERROR(VLOOKUP(B589,[13]total!$E$20:$F$40,2,FALSE),0)</f>
        <v>0</v>
      </c>
      <c r="AB589" s="19"/>
      <c r="AC589" s="24">
        <f t="shared" si="9"/>
        <v>0</v>
      </c>
    </row>
    <row r="590" spans="1:29" hidden="1" x14ac:dyDescent="0.25">
      <c r="A590" s="2" t="s">
        <v>693</v>
      </c>
      <c r="B590" s="2" t="s">
        <v>694</v>
      </c>
      <c r="C590" s="2" t="s">
        <v>57</v>
      </c>
      <c r="D590" s="2" t="s">
        <v>644</v>
      </c>
      <c r="E590" s="19">
        <f>IFERROR(VLOOKUP(A590,[1]Montants!$A$1:$W$248,21,FALSE),0)</f>
        <v>9322773.0070321076</v>
      </c>
      <c r="F590" s="19">
        <f>IFERROR(VLOOKUP(A590,[2]Feuil1!$A$1:$I$47,8,FALSE),0)</f>
        <v>484775.42104113701</v>
      </c>
      <c r="G590" s="19">
        <f>IFERROR(VLOOKUP(A590,[3]Feuil1!$A$1:$G$47,6,FALSE),0)</f>
        <v>121193.85526028425</v>
      </c>
      <c r="H590" s="19">
        <f>IFERROR(VLOOKUP(B590,[4]Feuil6!$A$23:$B$73,2,FALSE),0)</f>
        <v>960000</v>
      </c>
      <c r="I590" s="19">
        <f>IFERROR(VLOOKUP(A590,[5]Feuil1!$A$1:$F$9,5,FALSE),0)</f>
        <v>0</v>
      </c>
      <c r="J590" s="19">
        <f>IFERROR(VLOOKUP(A590,'[6]CRB-ES'!$A$1:$V$382,19,FALSE),0)</f>
        <v>702291.38706228102</v>
      </c>
      <c r="K590" s="19">
        <f>IFERROR(VLOOKUP($A590,[7]Feuil4!$A$23:$L$137,10,FALSE),0)</f>
        <v>0</v>
      </c>
      <c r="L590" s="19">
        <f>IFERROR(VLOOKUP($A590,[7]Feuil4!$A$23:$L$137,9,FALSE),0)</f>
        <v>71438</v>
      </c>
      <c r="M590" s="19">
        <f>IFERROR(VLOOKUP($A590,[7]Feuil4!$A$23:$L$137,4,FALSE),0)</f>
        <v>0</v>
      </c>
      <c r="N590" s="19">
        <f>IFERROR(VLOOKUP($A590,[7]Feuil4!$A$23:$L$81,3,FALSE),0)</f>
        <v>197593</v>
      </c>
      <c r="O590" s="19">
        <f>IFERROR(VLOOKUP($A590,[7]Feuil4!$A$23:$L$137,2,FALSE),0)</f>
        <v>81908</v>
      </c>
      <c r="P590" s="19">
        <f>IFERROR(VLOOKUP($A590,[7]Feuil4!$A$23:$L$81,7,FALSE),0)</f>
        <v>0</v>
      </c>
      <c r="Q590" s="19">
        <f>IFERROR(VLOOKUP($A590,[7]Feuil4!$A$23:$L$137,8,FALSE),0)</f>
        <v>0</v>
      </c>
      <c r="R590" s="19">
        <f>IFERROR(VLOOKUP($A590,[7]Feuil4!$A$23:$L$137,6,FALSE),0)</f>
        <v>0</v>
      </c>
      <c r="S590" s="19">
        <f>IFERROR(VLOOKUP($A590,[7]Feuil4!$A$23:$L$137,5,FALSE),0)</f>
        <v>0</v>
      </c>
      <c r="T590" s="19">
        <v>0</v>
      </c>
      <c r="U590" s="19">
        <f>IFERROR(VLOOKUP(B590,'[8]C1-2017'!$B$1:$Q$475,14,FALSE),0)</f>
        <v>4269601.9492089245</v>
      </c>
      <c r="V590" s="19">
        <f>IFERROR(VLOOKUP(A590,'[9]TOTAL M10 par région'!$A$1:$J$375,8,FALSE),0)</f>
        <v>423711.87700000033</v>
      </c>
      <c r="W590" s="19">
        <f>IFERROR(VLOOKUP(A590,'[10]TOTAL M11M12 par région'!$A$1:$J$479,10,FALSE),0)</f>
        <v>642133.20435849112</v>
      </c>
      <c r="X590" s="19">
        <f>IFERROR(VLOOKUP(B590,[11]Feuil1!$A$1:$G$24,7,FALSE),0)</f>
        <v>108321.63333333333</v>
      </c>
      <c r="Y590" s="19"/>
      <c r="Z590" s="19">
        <f>IFERROR(VLOOKUP(A590,'[12]avec LE'!$A$1:$F$22,6,FALSE),0)</f>
        <v>0</v>
      </c>
      <c r="AA590" s="19">
        <f>IFERROR(VLOOKUP(B590,[13]total!$E$20:$F$40,2,FALSE),0)</f>
        <v>0</v>
      </c>
      <c r="AB590" s="19"/>
      <c r="AC590" s="24">
        <f t="shared" si="9"/>
        <v>17385741.334296558</v>
      </c>
    </row>
    <row r="591" spans="1:29" hidden="1" x14ac:dyDescent="0.25">
      <c r="A591" s="38" t="s">
        <v>1206</v>
      </c>
      <c r="B591" s="2" t="s">
        <v>1169</v>
      </c>
      <c r="C591" s="2" t="s">
        <v>85</v>
      </c>
      <c r="D591" s="2" t="s">
        <v>644</v>
      </c>
      <c r="E591" s="19">
        <f>IFERROR(VLOOKUP(A591,[1]Montants!$A$1:$W$248,21,FALSE),0)</f>
        <v>0</v>
      </c>
      <c r="F591" s="19">
        <f>IFERROR(VLOOKUP(A591,[2]Feuil1!$A$1:$I$47,8,FALSE),0)</f>
        <v>0</v>
      </c>
      <c r="G591" s="19">
        <f>IFERROR(VLOOKUP(A591,[3]Feuil1!$A$1:$G$47,6,FALSE),0)</f>
        <v>0</v>
      </c>
      <c r="H591" s="19">
        <f>IFERROR(VLOOKUP(B591,[4]Feuil6!$A$23:$B$73,2,FALSE),0)</f>
        <v>0</v>
      </c>
      <c r="I591" s="19">
        <f>IFERROR(VLOOKUP(A591,[5]Feuil1!$A$1:$F$9,5,FALSE),0)</f>
        <v>0</v>
      </c>
      <c r="J591" s="19">
        <f>IFERROR(VLOOKUP(A591,'[6]CRB-ES'!$A$1:$V$382,19,FALSE),0)</f>
        <v>0</v>
      </c>
      <c r="K591" s="19">
        <f>IFERROR(VLOOKUP($A591,[7]Feuil4!$A$23:$L$137,10,FALSE),0)</f>
        <v>0</v>
      </c>
      <c r="L591" s="19">
        <f>IFERROR(VLOOKUP($A591,[7]Feuil4!$A$23:$L$137,9,FALSE),0)</f>
        <v>0</v>
      </c>
      <c r="M591" s="19">
        <f>IFERROR(VLOOKUP($A591,[7]Feuil4!$A$23:$L$137,4,FALSE),0)</f>
        <v>0</v>
      </c>
      <c r="N591" s="19">
        <f>IFERROR(VLOOKUP($A591,[7]Feuil4!$A$23:$L$81,3,FALSE),0)</f>
        <v>0</v>
      </c>
      <c r="O591" s="19">
        <f>IFERROR(VLOOKUP($A591,[7]Feuil4!$A$23:$L$137,2,FALSE),0)</f>
        <v>0</v>
      </c>
      <c r="P591" s="19">
        <f>IFERROR(VLOOKUP($A591,[7]Feuil4!$A$23:$L$81,7,FALSE),0)</f>
        <v>0</v>
      </c>
      <c r="Q591" s="19">
        <f>IFERROR(VLOOKUP($A591,[7]Feuil4!$A$23:$L$137,8,FALSE),0)</f>
        <v>0</v>
      </c>
      <c r="R591" s="19">
        <f>IFERROR(VLOOKUP($A591,[7]Feuil4!$A$23:$L$137,6,FALSE),0)</f>
        <v>0</v>
      </c>
      <c r="S591" s="19">
        <f>IFERROR(VLOOKUP($A591,[7]Feuil4!$A$23:$L$137,5,FALSE),0)</f>
        <v>0</v>
      </c>
      <c r="T591" s="19">
        <v>0</v>
      </c>
      <c r="U591" s="19">
        <f>IFERROR(VLOOKUP(B591,'[8]C1-2017'!$B$1:$Q$475,14,FALSE),0)</f>
        <v>0</v>
      </c>
      <c r="V591" s="19">
        <f>IFERROR(VLOOKUP(A591,'[9]TOTAL M10 par région'!$A$1:$J$375,8,FALSE),0)</f>
        <v>5921.8</v>
      </c>
      <c r="W591" s="19">
        <f>IFERROR(VLOOKUP(A591,'[10]TOTAL M11M12 par région'!$A$1:$J$479,10,FALSE),0)</f>
        <v>4833.4124932802151</v>
      </c>
      <c r="X591" s="19">
        <f>IFERROR(VLOOKUP(B591,[11]Feuil1!$A$1:$G$24,7,FALSE),0)</f>
        <v>0</v>
      </c>
      <c r="Y591" s="19"/>
      <c r="Z591" s="19">
        <f>IFERROR(VLOOKUP(A591,'[12]avec LE'!$A$1:$F$22,6,FALSE),0)</f>
        <v>0</v>
      </c>
      <c r="AA591" s="19">
        <f>IFERROR(VLOOKUP(B591,[13]total!$E$20:$F$40,2,FALSE),0)</f>
        <v>0</v>
      </c>
      <c r="AB591" s="19"/>
      <c r="AC591" s="24">
        <f t="shared" si="9"/>
        <v>10755.212493280214</v>
      </c>
    </row>
    <row r="592" spans="1:29" hidden="1" x14ac:dyDescent="0.25">
      <c r="A592" s="38" t="s">
        <v>1207</v>
      </c>
      <c r="B592" s="2" t="s">
        <v>1208</v>
      </c>
      <c r="C592" s="2" t="s">
        <v>85</v>
      </c>
      <c r="D592" s="2" t="s">
        <v>644</v>
      </c>
      <c r="E592" s="19">
        <f>IFERROR(VLOOKUP(A592,[1]Montants!$A$1:$W$248,21,FALSE),0)</f>
        <v>0</v>
      </c>
      <c r="F592" s="19">
        <f>IFERROR(VLOOKUP(A592,[2]Feuil1!$A$1:$I$47,8,FALSE),0)</f>
        <v>0</v>
      </c>
      <c r="G592" s="19">
        <f>IFERROR(VLOOKUP(A592,[3]Feuil1!$A$1:$G$47,6,FALSE),0)</f>
        <v>0</v>
      </c>
      <c r="H592" s="19">
        <f>IFERROR(VLOOKUP(B592,[4]Feuil6!$A$23:$B$73,2,FALSE),0)</f>
        <v>0</v>
      </c>
      <c r="I592" s="19">
        <f>IFERROR(VLOOKUP(A592,[5]Feuil1!$A$1:$F$9,5,FALSE),0)</f>
        <v>0</v>
      </c>
      <c r="J592" s="19">
        <f>IFERROR(VLOOKUP(A592,'[6]CRB-ES'!$A$1:$V$382,19,FALSE),0)</f>
        <v>0</v>
      </c>
      <c r="K592" s="19">
        <f>IFERROR(VLOOKUP($A592,[7]Feuil4!$A$23:$L$137,10,FALSE),0)</f>
        <v>0</v>
      </c>
      <c r="L592" s="19">
        <f>IFERROR(VLOOKUP($A592,[7]Feuil4!$A$23:$L$137,9,FALSE),0)</f>
        <v>0</v>
      </c>
      <c r="M592" s="19">
        <f>IFERROR(VLOOKUP($A592,[7]Feuil4!$A$23:$L$137,4,FALSE),0)</f>
        <v>0</v>
      </c>
      <c r="N592" s="19">
        <f>IFERROR(VLOOKUP($A592,[7]Feuil4!$A$23:$L$81,3,FALSE),0)</f>
        <v>0</v>
      </c>
      <c r="O592" s="19">
        <f>IFERROR(VLOOKUP($A592,[7]Feuil4!$A$23:$L$137,2,FALSE),0)</f>
        <v>0</v>
      </c>
      <c r="P592" s="19">
        <f>IFERROR(VLOOKUP($A592,[7]Feuil4!$A$23:$L$81,7,FALSE),0)</f>
        <v>0</v>
      </c>
      <c r="Q592" s="19">
        <f>IFERROR(VLOOKUP($A592,[7]Feuil4!$A$23:$L$137,8,FALSE),0)</f>
        <v>0</v>
      </c>
      <c r="R592" s="19">
        <f>IFERROR(VLOOKUP($A592,[7]Feuil4!$A$23:$L$137,6,FALSE),0)</f>
        <v>0</v>
      </c>
      <c r="S592" s="19">
        <f>IFERROR(VLOOKUP($A592,[7]Feuil4!$A$23:$L$137,5,FALSE),0)</f>
        <v>0</v>
      </c>
      <c r="T592" s="19">
        <v>0</v>
      </c>
      <c r="U592" s="19">
        <f>IFERROR(VLOOKUP(B592,'[8]C1-2017'!$B$1:$Q$475,14,FALSE),0)</f>
        <v>0</v>
      </c>
      <c r="V592" s="19">
        <f>IFERROR(VLOOKUP(A592,'[9]TOTAL M10 par région'!$A$1:$J$375,8,FALSE),0)</f>
        <v>6095.0399999999991</v>
      </c>
      <c r="W592" s="19">
        <f>IFERROR(VLOOKUP(A592,'[10]TOTAL M11M12 par région'!$A$1:$J$479,10,FALSE),0)</f>
        <v>2533.2768792670595</v>
      </c>
      <c r="X592" s="19">
        <f>IFERROR(VLOOKUP(B592,[11]Feuil1!$A$1:$G$24,7,FALSE),0)</f>
        <v>0</v>
      </c>
      <c r="Y592" s="19"/>
      <c r="Z592" s="19">
        <f>IFERROR(VLOOKUP(A592,'[12]avec LE'!$A$1:$F$22,6,FALSE),0)</f>
        <v>0</v>
      </c>
      <c r="AA592" s="19">
        <f>IFERROR(VLOOKUP(B592,[13]total!$E$20:$F$40,2,FALSE),0)</f>
        <v>0</v>
      </c>
      <c r="AB592" s="19"/>
      <c r="AC592" s="24">
        <f t="shared" si="9"/>
        <v>8628.3168792670585</v>
      </c>
    </row>
    <row r="593" spans="1:29" hidden="1" x14ac:dyDescent="0.25">
      <c r="A593" s="2" t="s">
        <v>658</v>
      </c>
      <c r="B593" s="2" t="s">
        <v>659</v>
      </c>
      <c r="C593" s="2" t="s">
        <v>31</v>
      </c>
      <c r="D593" s="2" t="s">
        <v>644</v>
      </c>
      <c r="E593" s="19">
        <f>IFERROR(VLOOKUP(A593,[1]Montants!$A$1:$W$248,21,FALSE),0)</f>
        <v>399571.18181184534</v>
      </c>
      <c r="F593" s="19">
        <f>IFERROR(VLOOKUP(A593,[2]Feuil1!$A$1:$I$47,8,FALSE),0)</f>
        <v>0</v>
      </c>
      <c r="G593" s="19">
        <f>IFERROR(VLOOKUP(A593,[3]Feuil1!$A$1:$G$47,6,FALSE),0)</f>
        <v>0</v>
      </c>
      <c r="H593" s="19">
        <f>IFERROR(VLOOKUP(B593,[4]Feuil6!$A$23:$B$73,2,FALSE),0)</f>
        <v>0</v>
      </c>
      <c r="I593" s="19">
        <f>IFERROR(VLOOKUP(A593,[5]Feuil1!$A$1:$F$9,5,FALSE),0)</f>
        <v>0</v>
      </c>
      <c r="J593" s="19">
        <f>IFERROR(VLOOKUP(A593,'[6]CRB-ES'!$A$1:$V$382,19,FALSE),0)</f>
        <v>0</v>
      </c>
      <c r="K593" s="19">
        <f>IFERROR(VLOOKUP($A593,[7]Feuil4!$A$23:$L$137,10,FALSE),0)</f>
        <v>0</v>
      </c>
      <c r="L593" s="19">
        <f>IFERROR(VLOOKUP($A593,[7]Feuil4!$A$23:$L$137,9,FALSE),0)</f>
        <v>0</v>
      </c>
      <c r="M593" s="19">
        <f>IFERROR(VLOOKUP($A593,[7]Feuil4!$A$23:$L$137,4,FALSE),0)</f>
        <v>0</v>
      </c>
      <c r="N593" s="19">
        <f>IFERROR(VLOOKUP($A593,[7]Feuil4!$A$23:$L$81,3,FALSE),0)</f>
        <v>0</v>
      </c>
      <c r="O593" s="19">
        <f>IFERROR(VLOOKUP($A593,[7]Feuil4!$A$23:$L$137,2,FALSE),0)</f>
        <v>0</v>
      </c>
      <c r="P593" s="19">
        <f>IFERROR(VLOOKUP($A593,[7]Feuil4!$A$23:$L$81,7,FALSE),0)</f>
        <v>0</v>
      </c>
      <c r="Q593" s="19">
        <f>IFERROR(VLOOKUP($A593,[7]Feuil4!$A$23:$L$137,8,FALSE),0)</f>
        <v>0</v>
      </c>
      <c r="R593" s="19">
        <f>IFERROR(VLOOKUP($A593,[7]Feuil4!$A$23:$L$137,6,FALSE),0)</f>
        <v>0</v>
      </c>
      <c r="S593" s="19">
        <f>IFERROR(VLOOKUP($A593,[7]Feuil4!$A$23:$L$137,5,FALSE),0)</f>
        <v>0</v>
      </c>
      <c r="T593" s="19">
        <v>0</v>
      </c>
      <c r="U593" s="19">
        <f>IFERROR(VLOOKUP(B593,'[8]C1-2017'!$B$1:$Q$475,14,FALSE),0)</f>
        <v>237765.71929560252</v>
      </c>
      <c r="V593" s="19">
        <f>IFERROR(VLOOKUP(A593,'[9]TOTAL M10 par région'!$A$1:$J$375,8,FALSE),0)</f>
        <v>99714.807999999961</v>
      </c>
      <c r="W593" s="19">
        <f>IFERROR(VLOOKUP(A593,'[10]TOTAL M11M12 par région'!$A$1:$J$479,10,FALSE),0)</f>
        <v>183722.24661446686</v>
      </c>
      <c r="X593" s="19">
        <f>IFERROR(VLOOKUP(B593,[11]Feuil1!$A$1:$G$24,7,FALSE),0)</f>
        <v>0</v>
      </c>
      <c r="Y593" s="19"/>
      <c r="Z593" s="19">
        <f>IFERROR(VLOOKUP(A593,'[12]avec LE'!$A$1:$F$22,6,FALSE),0)</f>
        <v>0</v>
      </c>
      <c r="AA593" s="19">
        <f>IFERROR(VLOOKUP(B593,[13]total!$E$20:$F$40,2,FALSE),0)</f>
        <v>0</v>
      </c>
      <c r="AB593" s="19"/>
      <c r="AC593" s="24">
        <f t="shared" si="9"/>
        <v>920773.95572191477</v>
      </c>
    </row>
    <row r="594" spans="1:29" hidden="1" x14ac:dyDescent="0.25">
      <c r="A594" s="2" t="s">
        <v>682</v>
      </c>
      <c r="B594" s="2" t="s">
        <v>683</v>
      </c>
      <c r="C594" s="2" t="s">
        <v>31</v>
      </c>
      <c r="D594" s="2" t="s">
        <v>644</v>
      </c>
      <c r="E594" s="19">
        <f>IFERROR(VLOOKUP(A594,[1]Montants!$A$1:$W$248,21,FALSE),0)</f>
        <v>0</v>
      </c>
      <c r="F594" s="19">
        <f>IFERROR(VLOOKUP(A594,[2]Feuil1!$A$1:$I$47,8,FALSE),0)</f>
        <v>0</v>
      </c>
      <c r="G594" s="19">
        <f>IFERROR(VLOOKUP(A594,[3]Feuil1!$A$1:$G$47,6,FALSE),0)</f>
        <v>0</v>
      </c>
      <c r="H594" s="19">
        <f>IFERROR(VLOOKUP(B594,[4]Feuil6!$A$23:$B$73,2,FALSE),0)</f>
        <v>600000</v>
      </c>
      <c r="I594" s="19">
        <f>IFERROR(VLOOKUP(A594,[5]Feuil1!$A$1:$F$9,5,FALSE),0)</f>
        <v>0</v>
      </c>
      <c r="J594" s="19">
        <f>IFERROR(VLOOKUP(A594,'[6]CRB-ES'!$A$1:$V$382,19,FALSE),0)</f>
        <v>0</v>
      </c>
      <c r="K594" s="19">
        <f>IFERROR(VLOOKUP($A594,[7]Feuil4!$A$23:$L$137,10,FALSE),0)</f>
        <v>0</v>
      </c>
      <c r="L594" s="19">
        <f>IFERROR(VLOOKUP($A594,[7]Feuil4!$A$23:$L$137,9,FALSE),0)</f>
        <v>0</v>
      </c>
      <c r="M594" s="19">
        <f>IFERROR(VLOOKUP($A594,[7]Feuil4!$A$23:$L$137,4,FALSE),0)</f>
        <v>0</v>
      </c>
      <c r="N594" s="19">
        <f>IFERROR(VLOOKUP($A594,[7]Feuil4!$A$23:$L$81,3,FALSE),0)</f>
        <v>0</v>
      </c>
      <c r="O594" s="19">
        <f>IFERROR(VLOOKUP($A594,[7]Feuil4!$A$23:$L$137,2,FALSE),0)</f>
        <v>0</v>
      </c>
      <c r="P594" s="19">
        <f>IFERROR(VLOOKUP($A594,[7]Feuil4!$A$23:$L$81,7,FALSE),0)</f>
        <v>0</v>
      </c>
      <c r="Q594" s="19">
        <f>IFERROR(VLOOKUP($A594,[7]Feuil4!$A$23:$L$137,8,FALSE),0)</f>
        <v>0</v>
      </c>
      <c r="R594" s="19">
        <f>IFERROR(VLOOKUP($A594,[7]Feuil4!$A$23:$L$137,6,FALSE),0)</f>
        <v>0</v>
      </c>
      <c r="S594" s="19">
        <f>IFERROR(VLOOKUP($A594,[7]Feuil4!$A$23:$L$137,5,FALSE),0)</f>
        <v>0</v>
      </c>
      <c r="T594" s="19">
        <v>0</v>
      </c>
      <c r="U594" s="19">
        <f>IFERROR(VLOOKUP(B594,'[8]C1-2017'!$B$1:$Q$475,14,FALSE),0)</f>
        <v>0</v>
      </c>
      <c r="V594" s="19">
        <f>IFERROR(VLOOKUP(A594,'[9]TOTAL M10 par région'!$A$1:$J$375,8,FALSE),0)</f>
        <v>0</v>
      </c>
      <c r="W594" s="19">
        <f>IFERROR(VLOOKUP(A594,'[10]TOTAL M11M12 par région'!$A$1:$J$479,10,FALSE),0)</f>
        <v>0</v>
      </c>
      <c r="X594" s="19">
        <f>IFERROR(VLOOKUP(B594,[11]Feuil1!$A$1:$G$24,7,FALSE),0)</f>
        <v>0</v>
      </c>
      <c r="Y594" s="19"/>
      <c r="Z594" s="19">
        <f>IFERROR(VLOOKUP(A594,'[12]avec LE'!$A$1:$F$22,6,FALSE),0)</f>
        <v>0</v>
      </c>
      <c r="AA594" s="19">
        <f>IFERROR(VLOOKUP(B594,[13]total!$E$20:$F$40,2,FALSE),0)</f>
        <v>0</v>
      </c>
      <c r="AB594" s="19"/>
      <c r="AC594" s="24">
        <f t="shared" si="9"/>
        <v>600000</v>
      </c>
    </row>
    <row r="595" spans="1:29" hidden="1" x14ac:dyDescent="0.25">
      <c r="A595" s="2" t="s">
        <v>684</v>
      </c>
      <c r="B595" s="2" t="s">
        <v>685</v>
      </c>
      <c r="C595" s="2" t="s">
        <v>28</v>
      </c>
      <c r="D595" s="2" t="s">
        <v>644</v>
      </c>
      <c r="E595" s="19">
        <f>IFERROR(VLOOKUP(A595,[1]Montants!$A$1:$W$248,21,FALSE),0)</f>
        <v>1327225.6079016821</v>
      </c>
      <c r="F595" s="19">
        <f>IFERROR(VLOOKUP(A595,[2]Feuil1!$A$1:$I$47,8,FALSE),0)</f>
        <v>0</v>
      </c>
      <c r="G595" s="19">
        <f>IFERROR(VLOOKUP(A595,[3]Feuil1!$A$1:$G$47,6,FALSE),0)</f>
        <v>0</v>
      </c>
      <c r="H595" s="19">
        <f>IFERROR(VLOOKUP(B595,[4]Feuil6!$A$23:$B$73,2,FALSE),0)</f>
        <v>0</v>
      </c>
      <c r="I595" s="19">
        <f>IFERROR(VLOOKUP(A595,[5]Feuil1!$A$1:$F$9,5,FALSE),0)</f>
        <v>0</v>
      </c>
      <c r="J595" s="19">
        <f>IFERROR(VLOOKUP(A595,'[6]CRB-ES'!$A$1:$V$382,19,FALSE),0)</f>
        <v>0</v>
      </c>
      <c r="K595" s="19">
        <f>IFERROR(VLOOKUP($A595,[7]Feuil4!$A$23:$L$137,10,FALSE),0)</f>
        <v>0</v>
      </c>
      <c r="L595" s="19">
        <f>IFERROR(VLOOKUP($A595,[7]Feuil4!$A$23:$L$137,9,FALSE),0)</f>
        <v>0</v>
      </c>
      <c r="M595" s="19">
        <f>IFERROR(VLOOKUP($A595,[7]Feuil4!$A$23:$L$137,4,FALSE),0)</f>
        <v>0</v>
      </c>
      <c r="N595" s="19">
        <f>IFERROR(VLOOKUP($A595,[7]Feuil4!$A$23:$L$81,3,FALSE),0)</f>
        <v>0</v>
      </c>
      <c r="O595" s="19">
        <f>IFERROR(VLOOKUP($A595,[7]Feuil4!$A$23:$L$137,2,FALSE),0)</f>
        <v>0</v>
      </c>
      <c r="P595" s="19">
        <f>IFERROR(VLOOKUP($A595,[7]Feuil4!$A$23:$L$81,7,FALSE),0)</f>
        <v>0</v>
      </c>
      <c r="Q595" s="19">
        <f>IFERROR(VLOOKUP($A595,[7]Feuil4!$A$23:$L$137,8,FALSE),0)</f>
        <v>0</v>
      </c>
      <c r="R595" s="19">
        <f>IFERROR(VLOOKUP($A595,[7]Feuil4!$A$23:$L$137,6,FALSE),0)</f>
        <v>0</v>
      </c>
      <c r="S595" s="19">
        <f>IFERROR(VLOOKUP($A595,[7]Feuil4!$A$23:$L$137,5,FALSE),0)</f>
        <v>0</v>
      </c>
      <c r="T595" s="19">
        <v>0</v>
      </c>
      <c r="U595" s="19">
        <f>IFERROR(VLOOKUP(B595,'[8]C1-2017'!$B$1:$Q$475,14,FALSE),0)</f>
        <v>130470.28506838562</v>
      </c>
      <c r="V595" s="19">
        <f>IFERROR(VLOOKUP(A595,'[9]TOTAL M10 par région'!$A$1:$J$375,8,FALSE),0)</f>
        <v>120077.54999999993</v>
      </c>
      <c r="W595" s="19">
        <f>IFERROR(VLOOKUP(A595,'[10]TOTAL M11M12 par région'!$A$1:$J$479,10,FALSE),0)</f>
        <v>259548.9210597745</v>
      </c>
      <c r="X595" s="19">
        <f>IFERROR(VLOOKUP(B595,[11]Feuil1!$A$1:$G$24,7,FALSE),0)</f>
        <v>0</v>
      </c>
      <c r="Y595" s="19"/>
      <c r="Z595" s="19">
        <f>IFERROR(VLOOKUP(A595,'[12]avec LE'!$A$1:$F$22,6,FALSE),0)</f>
        <v>0</v>
      </c>
      <c r="AA595" s="19">
        <f>IFERROR(VLOOKUP(B595,[13]total!$E$20:$F$40,2,FALSE),0)</f>
        <v>0</v>
      </c>
      <c r="AB595" s="19"/>
      <c r="AC595" s="24">
        <f t="shared" si="9"/>
        <v>1837322.3640298422</v>
      </c>
    </row>
    <row r="596" spans="1:29" hidden="1" x14ac:dyDescent="0.25">
      <c r="A596" s="27" t="s">
        <v>945</v>
      </c>
      <c r="B596" s="2" t="s">
        <v>1080</v>
      </c>
      <c r="C596" s="28" t="s">
        <v>85</v>
      </c>
      <c r="D596" s="2" t="s">
        <v>644</v>
      </c>
      <c r="E596" s="19">
        <f>IFERROR(VLOOKUP(A596,[1]Montants!$A$1:$W$248,21,FALSE),0)</f>
        <v>0</v>
      </c>
      <c r="F596" s="19">
        <f>IFERROR(VLOOKUP(A596,[2]Feuil1!$A$1:$I$47,8,FALSE),0)</f>
        <v>0</v>
      </c>
      <c r="G596" s="19">
        <f>IFERROR(VLOOKUP(A596,[3]Feuil1!$A$1:$G$47,6,FALSE),0)</f>
        <v>0</v>
      </c>
      <c r="H596" s="19">
        <f>IFERROR(VLOOKUP(B596,[4]Feuil6!$A$23:$B$73,2,FALSE),0)</f>
        <v>0</v>
      </c>
      <c r="I596" s="19">
        <f>IFERROR(VLOOKUP(A596,[5]Feuil1!$A$1:$F$9,5,FALSE),0)</f>
        <v>0</v>
      </c>
      <c r="J596" s="19">
        <f>IFERROR(VLOOKUP(A596,'[6]CRB-ES'!$A$1:$V$382,19,FALSE),0)</f>
        <v>0</v>
      </c>
      <c r="K596" s="19">
        <f>IFERROR(VLOOKUP($A596,[7]Feuil4!$A$23:$L$137,10,FALSE),0)</f>
        <v>0</v>
      </c>
      <c r="L596" s="19">
        <f>IFERROR(VLOOKUP($A596,[7]Feuil4!$A$23:$L$137,9,FALSE),0)</f>
        <v>0</v>
      </c>
      <c r="M596" s="19">
        <f>IFERROR(VLOOKUP($A596,[7]Feuil4!$A$23:$L$137,4,FALSE),0)</f>
        <v>0</v>
      </c>
      <c r="N596" s="19">
        <f>IFERROR(VLOOKUP($A596,[7]Feuil4!$A$23:$L$81,3,FALSE),0)</f>
        <v>0</v>
      </c>
      <c r="O596" s="19">
        <f>IFERROR(VLOOKUP($A596,[7]Feuil4!$A$23:$L$137,2,FALSE),0)</f>
        <v>0</v>
      </c>
      <c r="P596" s="19">
        <f>IFERROR(VLOOKUP($A596,[7]Feuil4!$A$23:$L$81,7,FALSE),0)</f>
        <v>0</v>
      </c>
      <c r="Q596" s="19">
        <f>IFERROR(VLOOKUP($A596,[7]Feuil4!$A$23:$L$137,8,FALSE),0)</f>
        <v>0</v>
      </c>
      <c r="R596" s="19">
        <f>IFERROR(VLOOKUP($A596,[7]Feuil4!$A$23:$L$137,6,FALSE),0)</f>
        <v>0</v>
      </c>
      <c r="S596" s="19">
        <f>IFERROR(VLOOKUP($A596,[7]Feuil4!$A$23:$L$137,5,FALSE),0)</f>
        <v>0</v>
      </c>
      <c r="T596" s="19">
        <v>0</v>
      </c>
      <c r="U596" s="19">
        <f>IFERROR(VLOOKUP(B596,'[8]C1-2017'!$B$1:$Q$475,14,FALSE),0)</f>
        <v>4161.375</v>
      </c>
      <c r="V596" s="19">
        <f>IFERROR(VLOOKUP(A596,'[9]TOTAL M10 par région'!$A$1:$J$375,8,FALSE),0)</f>
        <v>137926.89000000001</v>
      </c>
      <c r="W596" s="19">
        <f>IFERROR(VLOOKUP(A596,'[10]TOTAL M11M12 par région'!$A$1:$J$479,10,FALSE),0)</f>
        <v>246291.62754074682</v>
      </c>
      <c r="X596" s="19">
        <f>IFERROR(VLOOKUP(B596,[11]Feuil1!$A$1:$G$24,7,FALSE),0)</f>
        <v>0</v>
      </c>
      <c r="Y596" s="19"/>
      <c r="Z596" s="19">
        <f>IFERROR(VLOOKUP(A596,'[12]avec LE'!$A$1:$F$22,6,FALSE),0)</f>
        <v>0</v>
      </c>
      <c r="AA596" s="19">
        <f>IFERROR(VLOOKUP(B596,[13]total!$E$20:$F$40,2,FALSE),0)</f>
        <v>0</v>
      </c>
      <c r="AB596" s="19"/>
      <c r="AC596" s="24">
        <f t="shared" si="9"/>
        <v>388379.89254074683</v>
      </c>
    </row>
    <row r="597" spans="1:29" hidden="1" x14ac:dyDescent="0.25">
      <c r="A597" s="2" t="s">
        <v>649</v>
      </c>
      <c r="B597" s="2" t="s">
        <v>650</v>
      </c>
      <c r="C597" s="2" t="s">
        <v>31</v>
      </c>
      <c r="D597" s="2" t="s">
        <v>644</v>
      </c>
      <c r="E597" s="19">
        <f>IFERROR(VLOOKUP(A597,[1]Montants!$A$1:$W$248,21,FALSE),0)</f>
        <v>0</v>
      </c>
      <c r="F597" s="19">
        <f>IFERROR(VLOOKUP(A597,[2]Feuil1!$A$1:$I$47,8,FALSE),0)</f>
        <v>0</v>
      </c>
      <c r="G597" s="19">
        <f>IFERROR(VLOOKUP(A597,[3]Feuil1!$A$1:$G$47,6,FALSE),0)</f>
        <v>0</v>
      </c>
      <c r="H597" s="19">
        <f>IFERROR(VLOOKUP(B597,[4]Feuil6!$A$23:$B$73,2,FALSE),0)</f>
        <v>0</v>
      </c>
      <c r="I597" s="19">
        <f>IFERROR(VLOOKUP(A597,[5]Feuil1!$A$1:$F$9,5,FALSE),0)</f>
        <v>0</v>
      </c>
      <c r="J597" s="19">
        <f>IFERROR(VLOOKUP(A597,'[6]CRB-ES'!$A$1:$V$382,19,FALSE),0)</f>
        <v>0</v>
      </c>
      <c r="K597" s="19">
        <f>IFERROR(VLOOKUP($A597,[7]Feuil4!$A$23:$L$137,10,FALSE),0)</f>
        <v>0</v>
      </c>
      <c r="L597" s="19">
        <f>IFERROR(VLOOKUP($A597,[7]Feuil4!$A$23:$L$137,9,FALSE),0)</f>
        <v>0</v>
      </c>
      <c r="M597" s="19">
        <f>IFERROR(VLOOKUP($A597,[7]Feuil4!$A$23:$L$137,4,FALSE),0)</f>
        <v>0</v>
      </c>
      <c r="N597" s="19">
        <f>IFERROR(VLOOKUP($A597,[7]Feuil4!$A$23:$L$81,3,FALSE),0)</f>
        <v>0</v>
      </c>
      <c r="O597" s="19">
        <f>IFERROR(VLOOKUP($A597,[7]Feuil4!$A$23:$L$137,2,FALSE),0)</f>
        <v>0</v>
      </c>
      <c r="P597" s="19">
        <f>IFERROR(VLOOKUP($A597,[7]Feuil4!$A$23:$L$81,7,FALSE),0)</f>
        <v>0</v>
      </c>
      <c r="Q597" s="19">
        <f>IFERROR(VLOOKUP($A597,[7]Feuil4!$A$23:$L$137,8,FALSE),0)</f>
        <v>0</v>
      </c>
      <c r="R597" s="19">
        <f>IFERROR(VLOOKUP($A597,[7]Feuil4!$A$23:$L$137,6,FALSE),0)</f>
        <v>0</v>
      </c>
      <c r="S597" s="19">
        <f>IFERROR(VLOOKUP($A597,[7]Feuil4!$A$23:$L$137,5,FALSE),0)</f>
        <v>0</v>
      </c>
      <c r="T597" s="19">
        <v>0</v>
      </c>
      <c r="U597" s="19">
        <f>IFERROR(VLOOKUP(B597,'[8]C1-2017'!$B$1:$Q$475,14,FALSE),0)</f>
        <v>10675.773304593858</v>
      </c>
      <c r="V597" s="19">
        <f>IFERROR(VLOOKUP(A597,'[9]TOTAL M10 par région'!$A$1:$J$375,8,FALSE),0)</f>
        <v>8882.7000000000007</v>
      </c>
      <c r="W597" s="19">
        <f>IFERROR(VLOOKUP(A597,'[10]TOTAL M11M12 par région'!$A$1:$J$479,10,FALSE),0)</f>
        <v>0</v>
      </c>
      <c r="X597" s="19">
        <f>IFERROR(VLOOKUP(B597,[11]Feuil1!$A$1:$G$24,7,FALSE),0)</f>
        <v>0</v>
      </c>
      <c r="Y597" s="19"/>
      <c r="Z597" s="19">
        <f>IFERROR(VLOOKUP(A597,'[12]avec LE'!$A$1:$F$22,6,FALSE),0)</f>
        <v>0</v>
      </c>
      <c r="AA597" s="19">
        <f>IFERROR(VLOOKUP(B597,[13]total!$E$20:$F$40,2,FALSE),0)</f>
        <v>0</v>
      </c>
      <c r="AB597" s="19"/>
      <c r="AC597" s="24">
        <f t="shared" si="9"/>
        <v>19558.473304593859</v>
      </c>
    </row>
    <row r="598" spans="1:29" hidden="1" x14ac:dyDescent="0.25">
      <c r="A598" s="27" t="s">
        <v>946</v>
      </c>
      <c r="B598" s="2" t="s">
        <v>992</v>
      </c>
      <c r="C598" s="28" t="s">
        <v>85</v>
      </c>
      <c r="D598" s="2" t="s">
        <v>644</v>
      </c>
      <c r="E598" s="19">
        <f>IFERROR(VLOOKUP(A598,[1]Montants!$A$1:$W$248,21,FALSE),0)</f>
        <v>0</v>
      </c>
      <c r="F598" s="19">
        <f>IFERROR(VLOOKUP(A598,[2]Feuil1!$A$1:$I$47,8,FALSE),0)</f>
        <v>0</v>
      </c>
      <c r="G598" s="19">
        <f>IFERROR(VLOOKUP(A598,[3]Feuil1!$A$1:$G$47,6,FALSE),0)</f>
        <v>0</v>
      </c>
      <c r="H598" s="19">
        <f>IFERROR(VLOOKUP(B598,[4]Feuil6!$A$23:$B$73,2,FALSE),0)</f>
        <v>0</v>
      </c>
      <c r="I598" s="19">
        <f>IFERROR(VLOOKUP(A598,[5]Feuil1!$A$1:$F$9,5,FALSE),0)</f>
        <v>0</v>
      </c>
      <c r="J598" s="19">
        <f>IFERROR(VLOOKUP(A598,'[6]CRB-ES'!$A$1:$V$382,19,FALSE),0)</f>
        <v>0</v>
      </c>
      <c r="K598" s="19">
        <f>IFERROR(VLOOKUP($A598,[7]Feuil4!$A$23:$L$137,10,FALSE),0)</f>
        <v>0</v>
      </c>
      <c r="L598" s="19">
        <f>IFERROR(VLOOKUP($A598,[7]Feuil4!$A$23:$L$137,9,FALSE),0)</f>
        <v>0</v>
      </c>
      <c r="M598" s="19">
        <f>IFERROR(VLOOKUP($A598,[7]Feuil4!$A$23:$L$137,4,FALSE),0)</f>
        <v>0</v>
      </c>
      <c r="N598" s="19">
        <f>IFERROR(VLOOKUP($A598,[7]Feuil4!$A$23:$L$81,3,FALSE),0)</f>
        <v>0</v>
      </c>
      <c r="O598" s="19">
        <f>IFERROR(VLOOKUP($A598,[7]Feuil4!$A$23:$L$137,2,FALSE),0)</f>
        <v>0</v>
      </c>
      <c r="P598" s="19">
        <f>IFERROR(VLOOKUP($A598,[7]Feuil4!$A$23:$L$81,7,FALSE),0)</f>
        <v>0</v>
      </c>
      <c r="Q598" s="19">
        <f>IFERROR(VLOOKUP($A598,[7]Feuil4!$A$23:$L$137,8,FALSE),0)</f>
        <v>0</v>
      </c>
      <c r="R598" s="19">
        <f>IFERROR(VLOOKUP($A598,[7]Feuil4!$A$23:$L$137,6,FALSE),0)</f>
        <v>0</v>
      </c>
      <c r="S598" s="19">
        <f>IFERROR(VLOOKUP($A598,[7]Feuil4!$A$23:$L$137,5,FALSE),0)</f>
        <v>0</v>
      </c>
      <c r="T598" s="19">
        <v>0</v>
      </c>
      <c r="U598" s="19">
        <f>IFERROR(VLOOKUP(B598,'[8]C1-2017'!$B$1:$Q$475,14,FALSE),0)</f>
        <v>1362.4277697875787</v>
      </c>
      <c r="V598" s="19">
        <f>IFERROR(VLOOKUP(A598,'[9]TOTAL M10 par région'!$A$1:$J$375,8,FALSE),0)</f>
        <v>41661.989999999991</v>
      </c>
      <c r="W598" s="19">
        <f>IFERROR(VLOOKUP(A598,'[10]TOTAL M11M12 par région'!$A$1:$J$479,10,FALSE),0)</f>
        <v>74100.805500554226</v>
      </c>
      <c r="X598" s="19">
        <f>IFERROR(VLOOKUP(B598,[11]Feuil1!$A$1:$G$24,7,FALSE),0)</f>
        <v>0</v>
      </c>
      <c r="Y598" s="19"/>
      <c r="Z598" s="19">
        <f>IFERROR(VLOOKUP(A598,'[12]avec LE'!$A$1:$F$22,6,FALSE),0)</f>
        <v>0</v>
      </c>
      <c r="AA598" s="19">
        <f>IFERROR(VLOOKUP(B598,[13]total!$E$20:$F$40,2,FALSE),0)</f>
        <v>0</v>
      </c>
      <c r="AB598" s="19"/>
      <c r="AC598" s="24">
        <f t="shared" si="9"/>
        <v>117125.2232703418</v>
      </c>
    </row>
    <row r="599" spans="1:29" hidden="1" x14ac:dyDescent="0.25">
      <c r="A599" s="27" t="s">
        <v>947</v>
      </c>
      <c r="B599" s="2" t="s">
        <v>948</v>
      </c>
      <c r="C599" s="28" t="s">
        <v>85</v>
      </c>
      <c r="D599" s="2" t="s">
        <v>644</v>
      </c>
      <c r="E599" s="19">
        <f>IFERROR(VLOOKUP(A599,[1]Montants!$A$1:$W$248,21,FALSE),0)</f>
        <v>0</v>
      </c>
      <c r="F599" s="19">
        <f>IFERROR(VLOOKUP(A599,[2]Feuil1!$A$1:$I$47,8,FALSE),0)</f>
        <v>0</v>
      </c>
      <c r="G599" s="19">
        <f>IFERROR(VLOOKUP(A599,[3]Feuil1!$A$1:$G$47,6,FALSE),0)</f>
        <v>0</v>
      </c>
      <c r="H599" s="19">
        <f>IFERROR(VLOOKUP(B599,[4]Feuil6!$A$23:$B$73,2,FALSE),0)</f>
        <v>0</v>
      </c>
      <c r="I599" s="19">
        <f>IFERROR(VLOOKUP(A599,[5]Feuil1!$A$1:$F$9,5,FALSE),0)</f>
        <v>0</v>
      </c>
      <c r="J599" s="19">
        <f>IFERROR(VLOOKUP(A599,'[6]CRB-ES'!$A$1:$V$382,19,FALSE),0)</f>
        <v>0</v>
      </c>
      <c r="K599" s="19">
        <f>IFERROR(VLOOKUP($A599,[7]Feuil4!$A$23:$L$137,10,FALSE),0)</f>
        <v>0</v>
      </c>
      <c r="L599" s="19">
        <f>IFERROR(VLOOKUP($A599,[7]Feuil4!$A$23:$L$137,9,FALSE),0)</f>
        <v>0</v>
      </c>
      <c r="M599" s="19">
        <f>IFERROR(VLOOKUP($A599,[7]Feuil4!$A$23:$L$137,4,FALSE),0)</f>
        <v>0</v>
      </c>
      <c r="N599" s="19">
        <f>IFERROR(VLOOKUP($A599,[7]Feuil4!$A$23:$L$81,3,FALSE),0)</f>
        <v>0</v>
      </c>
      <c r="O599" s="19">
        <f>IFERROR(VLOOKUP($A599,[7]Feuil4!$A$23:$L$137,2,FALSE),0)</f>
        <v>0</v>
      </c>
      <c r="P599" s="19">
        <f>IFERROR(VLOOKUP($A599,[7]Feuil4!$A$23:$L$81,7,FALSE),0)</f>
        <v>0</v>
      </c>
      <c r="Q599" s="19">
        <f>IFERROR(VLOOKUP($A599,[7]Feuil4!$A$23:$L$137,8,FALSE),0)</f>
        <v>0</v>
      </c>
      <c r="R599" s="19">
        <f>IFERROR(VLOOKUP($A599,[7]Feuil4!$A$23:$L$137,6,FALSE),0)</f>
        <v>0</v>
      </c>
      <c r="S599" s="19">
        <f>IFERROR(VLOOKUP($A599,[7]Feuil4!$A$23:$L$137,5,FALSE),0)</f>
        <v>0</v>
      </c>
      <c r="T599" s="19">
        <v>0</v>
      </c>
      <c r="U599" s="19">
        <f>IFERROR(VLOOKUP(B599,'[8]C1-2017'!$B$1:$Q$475,14,FALSE),0)</f>
        <v>0</v>
      </c>
      <c r="V599" s="19">
        <f>IFERROR(VLOOKUP(A599,'[9]TOTAL M10 par région'!$A$1:$J$375,8,FALSE),0)</f>
        <v>2900</v>
      </c>
      <c r="W599" s="19">
        <f>IFERROR(VLOOKUP(A599,'[10]TOTAL M11M12 par région'!$A$1:$J$479,10,FALSE),0)</f>
        <v>9467.9970485410668</v>
      </c>
      <c r="X599" s="19">
        <f>IFERROR(VLOOKUP(B599,[11]Feuil1!$A$1:$G$24,7,FALSE),0)</f>
        <v>0</v>
      </c>
      <c r="Y599" s="19"/>
      <c r="Z599" s="19">
        <f>IFERROR(VLOOKUP(A599,'[12]avec LE'!$A$1:$F$22,6,FALSE),0)</f>
        <v>0</v>
      </c>
      <c r="AA599" s="19">
        <f>IFERROR(VLOOKUP(B599,[13]total!$E$20:$F$40,2,FALSE),0)</f>
        <v>0</v>
      </c>
      <c r="AB599" s="19"/>
      <c r="AC599" s="24">
        <f t="shared" si="9"/>
        <v>12367.997048541067</v>
      </c>
    </row>
    <row r="600" spans="1:29" hidden="1" x14ac:dyDescent="0.25">
      <c r="A600" s="27" t="s">
        <v>949</v>
      </c>
      <c r="B600" s="2" t="s">
        <v>950</v>
      </c>
      <c r="C600" s="2" t="s">
        <v>31</v>
      </c>
      <c r="D600" s="2" t="s">
        <v>644</v>
      </c>
      <c r="E600" s="19">
        <f>IFERROR(VLOOKUP(A600,[1]Montants!$A$1:$W$248,21,FALSE),0)</f>
        <v>0</v>
      </c>
      <c r="F600" s="19">
        <f>IFERROR(VLOOKUP(A600,[2]Feuil1!$A$1:$I$47,8,FALSE),0)</f>
        <v>0</v>
      </c>
      <c r="G600" s="19">
        <f>IFERROR(VLOOKUP(A600,[3]Feuil1!$A$1:$G$47,6,FALSE),0)</f>
        <v>0</v>
      </c>
      <c r="H600" s="19">
        <f>IFERROR(VLOOKUP(B600,[4]Feuil6!$A$23:$B$73,2,FALSE),0)</f>
        <v>0</v>
      </c>
      <c r="I600" s="19">
        <f>IFERROR(VLOOKUP(A600,[5]Feuil1!$A$1:$F$9,5,FALSE),0)</f>
        <v>0</v>
      </c>
      <c r="J600" s="19">
        <f>IFERROR(VLOOKUP(A600,'[6]CRB-ES'!$A$1:$V$382,19,FALSE),0)</f>
        <v>0</v>
      </c>
      <c r="K600" s="19">
        <f>IFERROR(VLOOKUP($A600,[7]Feuil4!$A$23:$L$137,10,FALSE),0)</f>
        <v>0</v>
      </c>
      <c r="L600" s="19">
        <f>IFERROR(VLOOKUP($A600,[7]Feuil4!$A$23:$L$137,9,FALSE),0)</f>
        <v>0</v>
      </c>
      <c r="M600" s="19">
        <f>IFERROR(VLOOKUP($A600,[7]Feuil4!$A$23:$L$137,4,FALSE),0)</f>
        <v>0</v>
      </c>
      <c r="N600" s="19">
        <f>IFERROR(VLOOKUP($A600,[7]Feuil4!$A$23:$L$81,3,FALSE),0)</f>
        <v>0</v>
      </c>
      <c r="O600" s="19">
        <f>IFERROR(VLOOKUP($A600,[7]Feuil4!$A$23:$L$137,2,FALSE),0)</f>
        <v>0</v>
      </c>
      <c r="P600" s="19">
        <f>IFERROR(VLOOKUP($A600,[7]Feuil4!$A$23:$L$81,7,FALSE),0)</f>
        <v>0</v>
      </c>
      <c r="Q600" s="19">
        <f>IFERROR(VLOOKUP($A600,[7]Feuil4!$A$23:$L$137,8,FALSE),0)</f>
        <v>0</v>
      </c>
      <c r="R600" s="19">
        <f>IFERROR(VLOOKUP($A600,[7]Feuil4!$A$23:$L$137,6,FALSE),0)</f>
        <v>0</v>
      </c>
      <c r="S600" s="19">
        <f>IFERROR(VLOOKUP($A600,[7]Feuil4!$A$23:$L$137,5,FALSE),0)</f>
        <v>0</v>
      </c>
      <c r="T600" s="19">
        <v>0</v>
      </c>
      <c r="U600" s="19">
        <f>IFERROR(VLOOKUP(B600,'[8]C1-2017'!$B$1:$Q$475,14,FALSE),0)</f>
        <v>0</v>
      </c>
      <c r="V600" s="19">
        <f>IFERROR(VLOOKUP(A600,'[9]TOTAL M10 par région'!$A$1:$J$375,8,FALSE),0)</f>
        <v>29149.570000000007</v>
      </c>
      <c r="W600" s="19">
        <f>IFERROR(VLOOKUP(A600,'[10]TOTAL M11M12 par région'!$A$1:$J$479,10,FALSE),0)</f>
        <v>49596.812932287852</v>
      </c>
      <c r="X600" s="19">
        <f>IFERROR(VLOOKUP(B600,[11]Feuil1!$A$1:$G$24,7,FALSE),0)</f>
        <v>0</v>
      </c>
      <c r="Y600" s="19"/>
      <c r="Z600" s="19">
        <f>IFERROR(VLOOKUP(A600,'[12]avec LE'!$A$1:$F$22,6,FALSE),0)</f>
        <v>0</v>
      </c>
      <c r="AA600" s="19">
        <f>IFERROR(VLOOKUP(B600,[13]total!$E$20:$F$40,2,FALSE),0)</f>
        <v>0</v>
      </c>
      <c r="AB600" s="19"/>
      <c r="AC600" s="24">
        <f t="shared" si="9"/>
        <v>78746.382932287859</v>
      </c>
    </row>
    <row r="601" spans="1:29" hidden="1" x14ac:dyDescent="0.25">
      <c r="A601" s="27">
        <v>130783327</v>
      </c>
      <c r="B601" s="2" t="s">
        <v>951</v>
      </c>
      <c r="C601" s="2" t="s">
        <v>85</v>
      </c>
      <c r="D601" s="2" t="s">
        <v>644</v>
      </c>
      <c r="E601" s="19">
        <f>IFERROR(VLOOKUP(A601,[1]Montants!$A$1:$W$248,21,FALSE),0)</f>
        <v>0</v>
      </c>
      <c r="F601" s="19">
        <f>IFERROR(VLOOKUP(A601,[2]Feuil1!$A$1:$I$47,8,FALSE),0)</f>
        <v>0</v>
      </c>
      <c r="G601" s="19">
        <f>IFERROR(VLOOKUP(A601,[3]Feuil1!$A$1:$G$47,6,FALSE),0)</f>
        <v>0</v>
      </c>
      <c r="H601" s="19">
        <f>IFERROR(VLOOKUP(B601,[4]Feuil6!$A$23:$B$73,2,FALSE),0)</f>
        <v>0</v>
      </c>
      <c r="I601" s="19">
        <f>IFERROR(VLOOKUP(A601,[5]Feuil1!$A$1:$F$9,5,FALSE),0)</f>
        <v>0</v>
      </c>
      <c r="J601" s="19">
        <f>IFERROR(VLOOKUP(A601,'[6]CRB-ES'!$A$1:$V$382,19,FALSE),0)</f>
        <v>0</v>
      </c>
      <c r="K601" s="19">
        <f>IFERROR(VLOOKUP($A601,[7]Feuil4!$A$23:$L$137,10,FALSE),0)</f>
        <v>0</v>
      </c>
      <c r="L601" s="19">
        <f>IFERROR(VLOOKUP($A601,[7]Feuil4!$A$23:$L$137,9,FALSE),0)</f>
        <v>0</v>
      </c>
      <c r="M601" s="19">
        <f>IFERROR(VLOOKUP($A601,[7]Feuil4!$A$23:$L$137,4,FALSE),0)</f>
        <v>0</v>
      </c>
      <c r="N601" s="19">
        <f>IFERROR(VLOOKUP($A601,[7]Feuil4!$A$23:$L$81,3,FALSE),0)</f>
        <v>0</v>
      </c>
      <c r="O601" s="19">
        <f>IFERROR(VLOOKUP($A601,[7]Feuil4!$A$23:$L$137,2,FALSE),0)</f>
        <v>0</v>
      </c>
      <c r="P601" s="19">
        <f>IFERROR(VLOOKUP($A601,[7]Feuil4!$A$23:$L$81,7,FALSE),0)</f>
        <v>0</v>
      </c>
      <c r="Q601" s="19">
        <f>IFERROR(VLOOKUP($A601,[7]Feuil4!$A$23:$L$137,8,FALSE),0)</f>
        <v>0</v>
      </c>
      <c r="R601" s="19">
        <f>IFERROR(VLOOKUP($A601,[7]Feuil4!$A$23:$L$137,6,FALSE),0)</f>
        <v>0</v>
      </c>
      <c r="S601" s="19">
        <f>IFERROR(VLOOKUP($A601,[7]Feuil4!$A$23:$L$137,5,FALSE),0)</f>
        <v>0</v>
      </c>
      <c r="T601" s="19">
        <v>0</v>
      </c>
      <c r="U601" s="19">
        <f>IFERROR(VLOOKUP(B601,'[8]C1-2017'!$B$1:$Q$475,14,FALSE),0)</f>
        <v>14627.664209642624</v>
      </c>
      <c r="V601" s="19">
        <f>IFERROR(VLOOKUP(A601,'[9]TOTAL M10 par région'!$A$1:$J$375,8,FALSE),0)</f>
        <v>0</v>
      </c>
      <c r="W601" s="19">
        <f>IFERROR(VLOOKUP(A601,'[10]TOTAL M11M12 par région'!$A$1:$J$479,10,FALSE),0)</f>
        <v>0</v>
      </c>
      <c r="X601" s="19">
        <f>IFERROR(VLOOKUP(B601,[11]Feuil1!$A$1:$G$24,7,FALSE),0)</f>
        <v>0</v>
      </c>
      <c r="Y601" s="19"/>
      <c r="Z601" s="19">
        <f>IFERROR(VLOOKUP(A601,'[12]avec LE'!$A$1:$F$22,6,FALSE),0)</f>
        <v>0</v>
      </c>
      <c r="AA601" s="19">
        <f>IFERROR(VLOOKUP(B601,[13]total!$E$20:$F$40,2,FALSE),0)</f>
        <v>0</v>
      </c>
      <c r="AB601" s="19"/>
      <c r="AC601" s="24">
        <f t="shared" si="9"/>
        <v>14627.664209642624</v>
      </c>
    </row>
    <row r="602" spans="1:29" ht="15" hidden="1" customHeight="1" x14ac:dyDescent="0.25">
      <c r="A602" s="2" t="s">
        <v>678</v>
      </c>
      <c r="B602" s="2" t="s">
        <v>679</v>
      </c>
      <c r="C602" s="2" t="s">
        <v>85</v>
      </c>
      <c r="D602" s="2" t="s">
        <v>644</v>
      </c>
      <c r="E602" s="19">
        <f>IFERROR(VLOOKUP(A602,[1]Montants!$A$1:$W$248,21,FALSE),0)</f>
        <v>0</v>
      </c>
      <c r="F602" s="19">
        <f>IFERROR(VLOOKUP(A602,[2]Feuil1!$A$1:$I$47,8,FALSE),0)</f>
        <v>0</v>
      </c>
      <c r="G602" s="19">
        <f>IFERROR(VLOOKUP(A602,[3]Feuil1!$A$1:$G$47,6,FALSE),0)</f>
        <v>0</v>
      </c>
      <c r="H602" s="19">
        <f>IFERROR(VLOOKUP(B602,[4]Feuil6!$A$23:$B$73,2,FALSE),0)</f>
        <v>0</v>
      </c>
      <c r="I602" s="19">
        <f>IFERROR(VLOOKUP(A602,[5]Feuil1!$A$1:$F$9,5,FALSE),0)</f>
        <v>0</v>
      </c>
      <c r="J602" s="19">
        <f>IFERROR(VLOOKUP(A602,'[6]CRB-ES'!$A$1:$V$382,19,FALSE),0)</f>
        <v>0</v>
      </c>
      <c r="K602" s="19">
        <f>IFERROR(VLOOKUP($A602,[7]Feuil4!$A$23:$L$137,10,FALSE),0)</f>
        <v>0</v>
      </c>
      <c r="L602" s="19">
        <f>IFERROR(VLOOKUP($A602,[7]Feuil4!$A$23:$L$137,9,FALSE),0)</f>
        <v>0</v>
      </c>
      <c r="M602" s="19">
        <f>IFERROR(VLOOKUP($A602,[7]Feuil4!$A$23:$L$137,4,FALSE),0)</f>
        <v>0</v>
      </c>
      <c r="N602" s="19">
        <f>IFERROR(VLOOKUP($A602,[7]Feuil4!$A$23:$L$81,3,FALSE),0)</f>
        <v>0</v>
      </c>
      <c r="O602" s="19">
        <f>IFERROR(VLOOKUP($A602,[7]Feuil4!$A$23:$L$137,2,FALSE),0)</f>
        <v>0</v>
      </c>
      <c r="P602" s="19">
        <f>IFERROR(VLOOKUP($A602,[7]Feuil4!$A$23:$L$81,7,FALSE),0)</f>
        <v>0</v>
      </c>
      <c r="Q602" s="19">
        <f>IFERROR(VLOOKUP($A602,[7]Feuil4!$A$23:$L$137,8,FALSE),0)</f>
        <v>0</v>
      </c>
      <c r="R602" s="19">
        <f>IFERROR(VLOOKUP($A602,[7]Feuil4!$A$23:$L$137,6,FALSE),0)</f>
        <v>0</v>
      </c>
      <c r="S602" s="19">
        <f>IFERROR(VLOOKUP($A602,[7]Feuil4!$A$23:$L$137,5,FALSE),0)</f>
        <v>0</v>
      </c>
      <c r="T602" s="19">
        <v>0</v>
      </c>
      <c r="U602" s="19">
        <f>IFERROR(VLOOKUP(B602,'[8]C1-2017'!$B$1:$Q$475,14,FALSE),0)</f>
        <v>0</v>
      </c>
      <c r="V602" s="19">
        <f>IFERROR(VLOOKUP(A602,'[9]TOTAL M10 par région'!$A$1:$J$375,8,FALSE),0)</f>
        <v>0</v>
      </c>
      <c r="W602" s="19">
        <f>IFERROR(VLOOKUP(A602,'[10]TOTAL M11M12 par région'!$A$1:$J$479,10,FALSE),0)</f>
        <v>0</v>
      </c>
      <c r="X602" s="19">
        <f>IFERROR(VLOOKUP(B602,[11]Feuil1!$A$1:$G$24,7,FALSE),0)</f>
        <v>0</v>
      </c>
      <c r="Y602" s="19"/>
      <c r="Z602" s="19">
        <f>IFERROR(VLOOKUP(A602,'[12]avec LE'!$A$1:$F$22,6,FALSE),0)</f>
        <v>0</v>
      </c>
      <c r="AA602" s="19">
        <f>IFERROR(VLOOKUP(B602,[13]total!$E$20:$F$40,2,FALSE),0)</f>
        <v>0</v>
      </c>
      <c r="AB602" s="19"/>
      <c r="AC602" s="24">
        <f t="shared" si="9"/>
        <v>0</v>
      </c>
    </row>
    <row r="603" spans="1:29" hidden="1" x14ac:dyDescent="0.25">
      <c r="A603" s="27" t="s">
        <v>690</v>
      </c>
      <c r="B603" s="2" t="s">
        <v>993</v>
      </c>
      <c r="C603" s="28" t="s">
        <v>85</v>
      </c>
      <c r="D603" s="2" t="s">
        <v>644</v>
      </c>
      <c r="E603" s="19">
        <f>IFERROR(VLOOKUP(A603,[1]Montants!$A$1:$W$248,21,FALSE),0)</f>
        <v>0</v>
      </c>
      <c r="F603" s="19">
        <f>IFERROR(VLOOKUP(A603,[2]Feuil1!$A$1:$I$47,8,FALSE),0)</f>
        <v>0</v>
      </c>
      <c r="G603" s="19">
        <f>IFERROR(VLOOKUP(A603,[3]Feuil1!$A$1:$G$47,6,FALSE),0)</f>
        <v>0</v>
      </c>
      <c r="H603" s="19">
        <f>IFERROR(VLOOKUP(B603,[4]Feuil6!$A$23:$B$73,2,FALSE),0)</f>
        <v>0</v>
      </c>
      <c r="I603" s="19">
        <f>IFERROR(VLOOKUP(A603,[5]Feuil1!$A$1:$F$9,5,FALSE),0)</f>
        <v>0</v>
      </c>
      <c r="J603" s="19">
        <f>IFERROR(VLOOKUP(A603,'[6]CRB-ES'!$A$1:$V$382,19,FALSE),0)</f>
        <v>0</v>
      </c>
      <c r="K603" s="19">
        <f>IFERROR(VLOOKUP($A603,[7]Feuil4!$A$23:$L$137,10,FALSE),0)</f>
        <v>0</v>
      </c>
      <c r="L603" s="19">
        <f>IFERROR(VLOOKUP($A603,[7]Feuil4!$A$23:$L$137,9,FALSE),0)</f>
        <v>0</v>
      </c>
      <c r="M603" s="19">
        <f>IFERROR(VLOOKUP($A603,[7]Feuil4!$A$23:$L$137,4,FALSE),0)</f>
        <v>0</v>
      </c>
      <c r="N603" s="19">
        <f>IFERROR(VLOOKUP($A603,[7]Feuil4!$A$23:$L$81,3,FALSE),0)</f>
        <v>0</v>
      </c>
      <c r="O603" s="19">
        <f>IFERROR(VLOOKUP($A603,[7]Feuil4!$A$23:$L$137,2,FALSE),0)</f>
        <v>0</v>
      </c>
      <c r="P603" s="19">
        <f>IFERROR(VLOOKUP($A603,[7]Feuil4!$A$23:$L$81,7,FALSE),0)</f>
        <v>0</v>
      </c>
      <c r="Q603" s="19">
        <f>IFERROR(VLOOKUP($A603,[7]Feuil4!$A$23:$L$137,8,FALSE),0)</f>
        <v>0</v>
      </c>
      <c r="R603" s="19">
        <f>IFERROR(VLOOKUP($A603,[7]Feuil4!$A$23:$L$137,6,FALSE),0)</f>
        <v>0</v>
      </c>
      <c r="S603" s="19">
        <f>IFERROR(VLOOKUP($A603,[7]Feuil4!$A$23:$L$137,5,FALSE),0)</f>
        <v>0</v>
      </c>
      <c r="T603" s="19">
        <v>0</v>
      </c>
      <c r="U603" s="19">
        <f>IFERROR(VLOOKUP(B603,'[8]C1-2017'!$B$1:$Q$475,14,FALSE),0)</f>
        <v>0</v>
      </c>
      <c r="V603" s="19">
        <f>IFERROR(VLOOKUP(A603,'[9]TOTAL M10 par région'!$A$1:$J$375,8,FALSE),0)</f>
        <v>87233.375999999815</v>
      </c>
      <c r="W603" s="19">
        <f>IFERROR(VLOOKUP(A603,'[10]TOTAL M11M12 par région'!$A$1:$J$479,10,FALSE),0)</f>
        <v>185823.33228225406</v>
      </c>
      <c r="X603" s="19">
        <f>IFERROR(VLOOKUP(B603,[11]Feuil1!$A$1:$G$24,7,FALSE),0)</f>
        <v>0</v>
      </c>
      <c r="Y603" s="19"/>
      <c r="Z603" s="19">
        <f>IFERROR(VLOOKUP(A603,'[12]avec LE'!$A$1:$F$22,6,FALSE),0)</f>
        <v>0</v>
      </c>
      <c r="AA603" s="19">
        <f>IFERROR(VLOOKUP(B603,[13]total!$E$20:$F$40,2,FALSE),0)</f>
        <v>0</v>
      </c>
      <c r="AB603" s="19"/>
      <c r="AC603" s="24">
        <f t="shared" si="9"/>
        <v>273056.70828225388</v>
      </c>
    </row>
    <row r="604" spans="1:29" hidden="1" x14ac:dyDescent="0.25">
      <c r="A604" s="38" t="s">
        <v>1314</v>
      </c>
      <c r="B604" s="2" t="s">
        <v>1313</v>
      </c>
      <c r="C604" s="28" t="s">
        <v>85</v>
      </c>
      <c r="D604" s="2" t="s">
        <v>644</v>
      </c>
      <c r="E604" s="19">
        <f>IFERROR(VLOOKUP(A604,[1]Montants!$A$1:$W$248,21,FALSE),0)</f>
        <v>0</v>
      </c>
      <c r="F604" s="19">
        <f>IFERROR(VLOOKUP(A604,[2]Feuil1!$A$1:$I$47,8,FALSE),0)</f>
        <v>0</v>
      </c>
      <c r="G604" s="19">
        <f>IFERROR(VLOOKUP(A604,[3]Feuil1!$A$1:$G$47,6,FALSE),0)</f>
        <v>0</v>
      </c>
      <c r="H604" s="19">
        <f>IFERROR(VLOOKUP(B604,[4]Feuil6!$A$23:$B$73,2,FALSE),0)</f>
        <v>0</v>
      </c>
      <c r="I604" s="19">
        <f>IFERROR(VLOOKUP(A604,[5]Feuil1!$A$1:$F$9,5,FALSE),0)</f>
        <v>0</v>
      </c>
      <c r="J604" s="19">
        <f>IFERROR(VLOOKUP(A604,'[6]CRB-ES'!$A$1:$V$382,19,FALSE),0)</f>
        <v>0</v>
      </c>
      <c r="K604" s="19">
        <f>IFERROR(VLOOKUP($A604,[7]Feuil4!$A$23:$L$137,10,FALSE),0)</f>
        <v>0</v>
      </c>
      <c r="L604" s="19">
        <f>IFERROR(VLOOKUP($A604,[7]Feuil4!$A$23:$L$137,9,FALSE),0)</f>
        <v>0</v>
      </c>
      <c r="M604" s="19">
        <f>IFERROR(VLOOKUP($A604,[7]Feuil4!$A$23:$L$137,4,FALSE),0)</f>
        <v>0</v>
      </c>
      <c r="N604" s="19">
        <f>IFERROR(VLOOKUP($A604,[7]Feuil4!$A$23:$L$81,3,FALSE),0)</f>
        <v>0</v>
      </c>
      <c r="O604" s="19">
        <f>IFERROR(VLOOKUP($A604,[7]Feuil4!$A$23:$L$137,2,FALSE),0)</f>
        <v>0</v>
      </c>
      <c r="P604" s="19">
        <f>IFERROR(VLOOKUP($A604,[7]Feuil4!$A$23:$L$81,7,FALSE),0)</f>
        <v>0</v>
      </c>
      <c r="Q604" s="19">
        <f>IFERROR(VLOOKUP($A604,[7]Feuil4!$A$23:$L$137,8,FALSE),0)</f>
        <v>0</v>
      </c>
      <c r="R604" s="19">
        <f>IFERROR(VLOOKUP($A604,[7]Feuil4!$A$23:$L$137,6,FALSE),0)</f>
        <v>0</v>
      </c>
      <c r="S604" s="19">
        <f>IFERROR(VLOOKUP($A604,[7]Feuil4!$A$23:$L$137,5,FALSE),0)</f>
        <v>0</v>
      </c>
      <c r="T604" s="19">
        <v>0</v>
      </c>
      <c r="U604" s="19">
        <f>IFERROR(VLOOKUP(B604,'[8]C1-2017'!$B$1:$Q$475,14,FALSE),0)</f>
        <v>0</v>
      </c>
      <c r="V604" s="19">
        <f>IFERROR(VLOOKUP(A604,'[9]TOTAL M10 par région'!$A$1:$J$375,8,FALSE),0)</f>
        <v>0</v>
      </c>
      <c r="W604" s="19">
        <f>IFERROR(VLOOKUP(A604,'[10]TOTAL M11M12 par région'!$A$1:$J$479,10,FALSE),0)</f>
        <v>2859.6779154490905</v>
      </c>
      <c r="X604" s="19">
        <f>IFERROR(VLOOKUP(B604,[11]Feuil1!$A$1:$G$24,7,FALSE),0)</f>
        <v>0</v>
      </c>
      <c r="Y604" s="19"/>
      <c r="Z604" s="19">
        <f>IFERROR(VLOOKUP(A604,'[12]avec LE'!$A$1:$F$22,6,FALSE),0)</f>
        <v>0</v>
      </c>
      <c r="AA604" s="19">
        <f>IFERROR(VLOOKUP(B604,[13]total!$E$20:$F$40,2,FALSE),0)</f>
        <v>0</v>
      </c>
      <c r="AB604" s="19"/>
      <c r="AC604" s="24">
        <f t="shared" si="9"/>
        <v>2859.6779154490905</v>
      </c>
    </row>
    <row r="605" spans="1:29" hidden="1" x14ac:dyDescent="0.25">
      <c r="A605" s="2" t="s">
        <v>680</v>
      </c>
      <c r="B605" s="2" t="s">
        <v>681</v>
      </c>
      <c r="C605" s="2" t="s">
        <v>28</v>
      </c>
      <c r="D605" s="2" t="s">
        <v>644</v>
      </c>
      <c r="E605" s="19">
        <f>IFERROR(VLOOKUP(A605,[1]Montants!$A$1:$W$248,21,FALSE),0)</f>
        <v>1812293.8497479688</v>
      </c>
      <c r="F605" s="19">
        <f>IFERROR(VLOOKUP(A605,[2]Feuil1!$A$1:$I$47,8,FALSE),0)</f>
        <v>0</v>
      </c>
      <c r="G605" s="19">
        <f>IFERROR(VLOOKUP(A605,[3]Feuil1!$A$1:$G$47,6,FALSE),0)</f>
        <v>0</v>
      </c>
      <c r="H605" s="19">
        <f>IFERROR(VLOOKUP(B605,[4]Feuil6!$A$23:$B$73,2,FALSE),0)</f>
        <v>0</v>
      </c>
      <c r="I605" s="19">
        <f>IFERROR(VLOOKUP(A605,[5]Feuil1!$A$1:$F$9,5,FALSE),0)</f>
        <v>0</v>
      </c>
      <c r="J605" s="19">
        <f>IFERROR(VLOOKUP(A605,'[6]CRB-ES'!$A$1:$V$382,19,FALSE),0)</f>
        <v>0</v>
      </c>
      <c r="K605" s="19">
        <f>IFERROR(VLOOKUP($A605,[7]Feuil4!$A$23:$L$137,10,FALSE),0)</f>
        <v>0</v>
      </c>
      <c r="L605" s="19">
        <f>IFERROR(VLOOKUP($A605,[7]Feuil4!$A$23:$L$137,9,FALSE),0)</f>
        <v>0</v>
      </c>
      <c r="M605" s="19">
        <f>IFERROR(VLOOKUP($A605,[7]Feuil4!$A$23:$L$137,4,FALSE),0)</f>
        <v>0</v>
      </c>
      <c r="N605" s="19">
        <f>IFERROR(VLOOKUP($A605,[7]Feuil4!$A$23:$L$81,3,FALSE),0)</f>
        <v>0</v>
      </c>
      <c r="O605" s="19">
        <f>IFERROR(VLOOKUP($A605,[7]Feuil4!$A$23:$L$137,2,FALSE),0)</f>
        <v>0</v>
      </c>
      <c r="P605" s="19">
        <f>IFERROR(VLOOKUP($A605,[7]Feuil4!$A$23:$L$81,7,FALSE),0)</f>
        <v>0</v>
      </c>
      <c r="Q605" s="19">
        <f>IFERROR(VLOOKUP($A605,[7]Feuil4!$A$23:$L$137,8,FALSE),0)</f>
        <v>0</v>
      </c>
      <c r="R605" s="19">
        <f>IFERROR(VLOOKUP($A605,[7]Feuil4!$A$23:$L$137,6,FALSE),0)</f>
        <v>0</v>
      </c>
      <c r="S605" s="19">
        <f>IFERROR(VLOOKUP($A605,[7]Feuil4!$A$23:$L$137,5,FALSE),0)</f>
        <v>0</v>
      </c>
      <c r="T605" s="19">
        <v>0</v>
      </c>
      <c r="U605" s="19">
        <f>IFERROR(VLOOKUP(B605,'[8]C1-2017'!$B$1:$Q$475,14,FALSE),0)</f>
        <v>146740.18666699706</v>
      </c>
      <c r="V605" s="19">
        <f>IFERROR(VLOOKUP(A605,'[9]TOTAL M10 par région'!$A$1:$J$375,8,FALSE),0)</f>
        <v>149885.53000000003</v>
      </c>
      <c r="W605" s="19">
        <f>IFERROR(VLOOKUP(A605,'[10]TOTAL M11M12 par région'!$A$1:$J$479,10,FALSE),0)</f>
        <v>376202.37417470134</v>
      </c>
      <c r="X605" s="19">
        <f>IFERROR(VLOOKUP(B605,[11]Feuil1!$A$1:$G$24,7,FALSE),0)</f>
        <v>0</v>
      </c>
      <c r="Y605" s="19"/>
      <c r="Z605" s="19">
        <f>IFERROR(VLOOKUP(A605,'[12]avec LE'!$A$1:$F$22,6,FALSE),0)</f>
        <v>0</v>
      </c>
      <c r="AA605" s="19">
        <f>IFERROR(VLOOKUP(B605,[13]total!$E$20:$F$40,2,FALSE),0)</f>
        <v>0</v>
      </c>
      <c r="AB605" s="19"/>
      <c r="AC605" s="24">
        <f t="shared" si="9"/>
        <v>2485121.9405896678</v>
      </c>
    </row>
    <row r="606" spans="1:29" hidden="1" x14ac:dyDescent="0.25">
      <c r="A606" s="2" t="s">
        <v>676</v>
      </c>
      <c r="B606" s="2" t="s">
        <v>677</v>
      </c>
      <c r="C606" s="2" t="s">
        <v>85</v>
      </c>
      <c r="D606" s="2" t="s">
        <v>644</v>
      </c>
      <c r="E606" s="19">
        <f>IFERROR(VLOOKUP(A606,[1]Montants!$A$1:$W$248,21,FALSE),0)</f>
        <v>0</v>
      </c>
      <c r="F606" s="19">
        <f>IFERROR(VLOOKUP(A606,[2]Feuil1!$A$1:$I$47,8,FALSE),0)</f>
        <v>0</v>
      </c>
      <c r="G606" s="19">
        <f>IFERROR(VLOOKUP(A606,[3]Feuil1!$A$1:$G$47,6,FALSE),0)</f>
        <v>0</v>
      </c>
      <c r="H606" s="19">
        <f>IFERROR(VLOOKUP(B606,[4]Feuil6!$A$23:$B$73,2,FALSE),0)</f>
        <v>0</v>
      </c>
      <c r="I606" s="19">
        <f>IFERROR(VLOOKUP(A606,[5]Feuil1!$A$1:$F$9,5,FALSE),0)</f>
        <v>0</v>
      </c>
      <c r="J606" s="19">
        <f>IFERROR(VLOOKUP(A606,'[6]CRB-ES'!$A$1:$V$382,19,FALSE),0)</f>
        <v>0</v>
      </c>
      <c r="K606" s="19">
        <f>IFERROR(VLOOKUP($A606,[7]Feuil4!$A$23:$L$137,10,FALSE),0)</f>
        <v>0</v>
      </c>
      <c r="L606" s="19">
        <f>IFERROR(VLOOKUP($A606,[7]Feuil4!$A$23:$L$137,9,FALSE),0)</f>
        <v>0</v>
      </c>
      <c r="M606" s="19">
        <f>IFERROR(VLOOKUP($A606,[7]Feuil4!$A$23:$L$137,4,FALSE),0)</f>
        <v>0</v>
      </c>
      <c r="N606" s="19">
        <f>IFERROR(VLOOKUP($A606,[7]Feuil4!$A$23:$L$81,3,FALSE),0)</f>
        <v>0</v>
      </c>
      <c r="O606" s="19">
        <f>IFERROR(VLOOKUP($A606,[7]Feuil4!$A$23:$L$137,2,FALSE),0)</f>
        <v>0</v>
      </c>
      <c r="P606" s="19">
        <f>IFERROR(VLOOKUP($A606,[7]Feuil4!$A$23:$L$81,7,FALSE),0)</f>
        <v>0</v>
      </c>
      <c r="Q606" s="19">
        <f>IFERROR(VLOOKUP($A606,[7]Feuil4!$A$23:$L$137,8,FALSE),0)</f>
        <v>0</v>
      </c>
      <c r="R606" s="19">
        <f>IFERROR(VLOOKUP($A606,[7]Feuil4!$A$23:$L$137,6,FALSE),0)</f>
        <v>0</v>
      </c>
      <c r="S606" s="19">
        <f>IFERROR(VLOOKUP($A606,[7]Feuil4!$A$23:$L$137,5,FALSE),0)</f>
        <v>0</v>
      </c>
      <c r="T606" s="19">
        <v>0</v>
      </c>
      <c r="U606" s="19">
        <f>IFERROR(VLOOKUP(B606,'[8]C1-2017'!$B$1:$Q$475,14,FALSE),0)</f>
        <v>0</v>
      </c>
      <c r="V606" s="19">
        <f>IFERROR(VLOOKUP(A606,'[9]TOTAL M10 par région'!$A$1:$J$375,8,FALSE),0)</f>
        <v>10184.490000000005</v>
      </c>
      <c r="W606" s="19">
        <f>IFERROR(VLOOKUP(A606,'[10]TOTAL M11M12 par région'!$A$1:$J$479,10,FALSE),0)</f>
        <v>24225.470213710862</v>
      </c>
      <c r="X606" s="19">
        <f>IFERROR(VLOOKUP(B606,[11]Feuil1!$A$1:$G$24,7,FALSE),0)</f>
        <v>0</v>
      </c>
      <c r="Y606" s="19"/>
      <c r="Z606" s="19">
        <f>IFERROR(VLOOKUP(A606,'[12]avec LE'!$A$1:$F$22,6,FALSE),0)</f>
        <v>0</v>
      </c>
      <c r="AA606" s="19">
        <f>IFERROR(VLOOKUP(B606,[13]total!$E$20:$F$40,2,FALSE),0)</f>
        <v>0</v>
      </c>
      <c r="AB606" s="19"/>
      <c r="AC606" s="24">
        <f t="shared" si="9"/>
        <v>34409.960213710867</v>
      </c>
    </row>
    <row r="607" spans="1:29" hidden="1" x14ac:dyDescent="0.25">
      <c r="A607" s="2" t="s">
        <v>642</v>
      </c>
      <c r="B607" s="2" t="s">
        <v>643</v>
      </c>
      <c r="C607" s="2" t="s">
        <v>25</v>
      </c>
      <c r="D607" s="2" t="s">
        <v>644</v>
      </c>
      <c r="E607" s="19">
        <f>IFERROR(VLOOKUP(A607,[1]Montants!$A$1:$W$248,21,FALSE),0)</f>
        <v>67573553.656742245</v>
      </c>
      <c r="F607" s="19">
        <f>IFERROR(VLOOKUP(A607,[2]Feuil1!$A$1:$I$47,8,FALSE),0)</f>
        <v>2279653.958840122</v>
      </c>
      <c r="G607" s="19">
        <f>IFERROR(VLOOKUP(A607,[3]Feuil1!$A$1:$G$47,6,FALSE),0)</f>
        <v>544913.4897100305</v>
      </c>
      <c r="H607" s="19">
        <f>IFERROR(VLOOKUP(B607,[4]Feuil6!$A$23:$B$73,2,FALSE),0)</f>
        <v>865000</v>
      </c>
      <c r="I607" s="19">
        <f>IFERROR(VLOOKUP(A607,[5]Feuil1!$A$1:$F$9,5,FALSE),0)</f>
        <v>1099983.043478261</v>
      </c>
      <c r="J607" s="19">
        <f>IFERROR(VLOOKUP(A607,'[6]CRB-ES'!$A$1:$V$382,19,FALSE),0)</f>
        <v>491901.59514077316</v>
      </c>
      <c r="K607" s="19">
        <f>IFERROR(VLOOKUP($A607,[7]Feuil4!$A$23:$L$137,10,FALSE),0)</f>
        <v>0</v>
      </c>
      <c r="L607" s="19">
        <f>IFERROR(VLOOKUP($A607,[7]Feuil4!$A$23:$L$137,9,FALSE),0)</f>
        <v>0</v>
      </c>
      <c r="M607" s="19">
        <f>IFERROR(VLOOKUP($A607,[7]Feuil4!$A$23:$L$137,4,FALSE),0)</f>
        <v>272220</v>
      </c>
      <c r="N607" s="19">
        <f>IFERROR(VLOOKUP($A607,[7]Feuil4!$A$23:$L$81,3,FALSE),0)</f>
        <v>224595</v>
      </c>
      <c r="O607" s="19">
        <f>IFERROR(VLOOKUP($A607,[7]Feuil4!$A$23:$L$137,2,FALSE),0)</f>
        <v>205425</v>
      </c>
      <c r="P607" s="19">
        <f>IFERROR(VLOOKUP($A607,[7]Feuil4!$A$23:$L$81,7,FALSE),0)</f>
        <v>0</v>
      </c>
      <c r="Q607" s="19">
        <f>IFERROR(VLOOKUP($A607,[7]Feuil4!$A$23:$L$137,8,FALSE),0)</f>
        <v>0</v>
      </c>
      <c r="R607" s="19">
        <f>IFERROR(VLOOKUP($A607,[7]Feuil4!$A$23:$L$137,6,FALSE),0)</f>
        <v>0</v>
      </c>
      <c r="S607" s="19">
        <f>IFERROR(VLOOKUP($A607,[7]Feuil4!$A$23:$L$137,5,FALSE),0)</f>
        <v>55327</v>
      </c>
      <c r="T607" s="19">
        <v>0</v>
      </c>
      <c r="U607" s="19">
        <f>IFERROR(VLOOKUP(B607,'[8]C1-2017'!$B$1:$Q$475,14,FALSE),0)</f>
        <v>13101692.320370492</v>
      </c>
      <c r="V607" s="19">
        <f>IFERROR(VLOOKUP(A607,'[9]TOTAL M10 par région'!$A$1:$J$375,8,FALSE),0)</f>
        <v>1953706.4899999972</v>
      </c>
      <c r="W607" s="19">
        <f>IFERROR(VLOOKUP(A607,'[10]TOTAL M11M12 par région'!$A$1:$J$479,10,FALSE),0)</f>
        <v>2046411.6838803154</v>
      </c>
      <c r="X607" s="19">
        <f>IFERROR(VLOOKUP(B607,[11]Feuil1!$A$1:$G$24,7,FALSE),0)</f>
        <v>216643.26666666666</v>
      </c>
      <c r="Y607" s="19"/>
      <c r="Z607" s="19">
        <f>IFERROR(VLOOKUP(A607,'[12]avec LE'!$A$1:$F$22,6,FALSE),0)</f>
        <v>0</v>
      </c>
      <c r="AA607" s="19">
        <f>IFERROR(VLOOKUP(B607,[13]total!$E$20:$F$40,2,FALSE),0)</f>
        <v>5500</v>
      </c>
      <c r="AB607" s="19"/>
      <c r="AC607" s="24">
        <f t="shared" si="9"/>
        <v>90936526.5048289</v>
      </c>
    </row>
    <row r="608" spans="1:29" hidden="1" x14ac:dyDescent="0.25">
      <c r="A608" s="39" t="s">
        <v>1216</v>
      </c>
      <c r="B608" s="2" t="s">
        <v>1217</v>
      </c>
      <c r="C608" s="2" t="s">
        <v>28</v>
      </c>
      <c r="D608" s="2" t="s">
        <v>644</v>
      </c>
      <c r="E608" s="19">
        <f>IFERROR(VLOOKUP(A608,[1]Montants!$A$1:$W$248,21,FALSE),0)</f>
        <v>0</v>
      </c>
      <c r="F608" s="19">
        <f>IFERROR(VLOOKUP(A608,[2]Feuil1!$A$1:$I$47,8,FALSE),0)</f>
        <v>0</v>
      </c>
      <c r="G608" s="19">
        <f>IFERROR(VLOOKUP(A608,[3]Feuil1!$A$1:$G$47,6,FALSE),0)</f>
        <v>0</v>
      </c>
      <c r="H608" s="19">
        <f>IFERROR(VLOOKUP(B608,[4]Feuil6!$A$23:$B$73,2,FALSE),0)</f>
        <v>0</v>
      </c>
      <c r="I608" s="19">
        <f>IFERROR(VLOOKUP(A608,[5]Feuil1!$A$1:$F$9,5,FALSE),0)</f>
        <v>0</v>
      </c>
      <c r="J608" s="19">
        <f>IFERROR(VLOOKUP(A608,'[6]CRB-ES'!$A$1:$V$382,19,FALSE),0)</f>
        <v>0</v>
      </c>
      <c r="K608" s="19">
        <f>IFERROR(VLOOKUP($A608,[7]Feuil4!$A$23:$L$137,10,FALSE),0)</f>
        <v>0</v>
      </c>
      <c r="L608" s="19">
        <f>IFERROR(VLOOKUP($A608,[7]Feuil4!$A$23:$L$137,9,FALSE),0)</f>
        <v>0</v>
      </c>
      <c r="M608" s="19">
        <f>IFERROR(VLOOKUP($A608,[7]Feuil4!$A$23:$L$137,4,FALSE),0)</f>
        <v>0</v>
      </c>
      <c r="N608" s="19">
        <f>IFERROR(VLOOKUP($A608,[7]Feuil4!$A$23:$L$81,3,FALSE),0)</f>
        <v>0</v>
      </c>
      <c r="O608" s="19">
        <f>IFERROR(VLOOKUP($A608,[7]Feuil4!$A$23:$L$137,2,FALSE),0)</f>
        <v>0</v>
      </c>
      <c r="P608" s="19">
        <f>IFERROR(VLOOKUP($A608,[7]Feuil4!$A$23:$L$81,7,FALSE),0)</f>
        <v>0</v>
      </c>
      <c r="Q608" s="19">
        <f>IFERROR(VLOOKUP($A608,[7]Feuil4!$A$23:$L$137,8,FALSE),0)</f>
        <v>0</v>
      </c>
      <c r="R608" s="19">
        <f>IFERROR(VLOOKUP($A608,[7]Feuil4!$A$23:$L$137,6,FALSE),0)</f>
        <v>0</v>
      </c>
      <c r="S608" s="19">
        <f>IFERROR(VLOOKUP($A608,[7]Feuil4!$A$23:$L$137,5,FALSE),0)</f>
        <v>0</v>
      </c>
      <c r="T608" s="19">
        <v>0</v>
      </c>
      <c r="U608" s="19">
        <f>IFERROR(VLOOKUP(B608,'[8]C1-2017'!$B$1:$Q$475,14,FALSE),0)</f>
        <v>462.375</v>
      </c>
      <c r="V608" s="19">
        <f>IFERROR(VLOOKUP(A608,'[9]TOTAL M10 par région'!$A$1:$J$375,8,FALSE),0)</f>
        <v>0</v>
      </c>
      <c r="W608" s="19">
        <f>IFERROR(VLOOKUP(A608,'[10]TOTAL M11M12 par région'!$A$1:$J$479,10,FALSE),0)</f>
        <v>0</v>
      </c>
      <c r="X608" s="19">
        <f>IFERROR(VLOOKUP(B608,[11]Feuil1!$A$1:$G$24,7,FALSE),0)</f>
        <v>0</v>
      </c>
      <c r="Y608" s="19"/>
      <c r="Z608" s="19">
        <f>IFERROR(VLOOKUP(A608,'[12]avec LE'!$A$1:$F$22,6,FALSE),0)</f>
        <v>0</v>
      </c>
      <c r="AA608" s="19">
        <f>IFERROR(VLOOKUP(B608,[13]total!$E$20:$F$40,2,FALSE),0)</f>
        <v>0</v>
      </c>
      <c r="AB608" s="19"/>
      <c r="AC608" s="24">
        <f t="shared" si="9"/>
        <v>462.375</v>
      </c>
    </row>
    <row r="609" spans="1:29" hidden="1" x14ac:dyDescent="0.25">
      <c r="A609" s="27" t="s">
        <v>655</v>
      </c>
      <c r="B609" s="40" t="s">
        <v>1320</v>
      </c>
      <c r="C609" s="2" t="s">
        <v>31</v>
      </c>
      <c r="D609" s="2" t="s">
        <v>644</v>
      </c>
      <c r="E609" s="19">
        <f>IFERROR(VLOOKUP(A609,[1]Montants!$A$1:$W$248,21,FALSE),0)</f>
        <v>0</v>
      </c>
      <c r="F609" s="19">
        <f>IFERROR(VLOOKUP(A609,[2]Feuil1!$A$1:$I$47,8,FALSE),0)</f>
        <v>0</v>
      </c>
      <c r="G609" s="19">
        <f>IFERROR(VLOOKUP(A609,[3]Feuil1!$A$1:$G$47,6,FALSE),0)</f>
        <v>0</v>
      </c>
      <c r="H609" s="19">
        <f>IFERROR(VLOOKUP(#REF!,[4]Feuil6!$A$23:$B$73,2,FALSE),0)</f>
        <v>0</v>
      </c>
      <c r="I609" s="19">
        <f>IFERROR(VLOOKUP(A609,[5]Feuil1!$A$1:$F$9,5,FALSE),0)</f>
        <v>0</v>
      </c>
      <c r="J609" s="19">
        <f>IFERROR(VLOOKUP(A609,'[6]CRB-ES'!$A$1:$V$382,19,FALSE),0)</f>
        <v>0</v>
      </c>
      <c r="K609" s="19">
        <f>IFERROR(VLOOKUP($A609,[7]Feuil4!$A$23:$L$137,10,FALSE),0)</f>
        <v>0</v>
      </c>
      <c r="L609" s="19">
        <f>IFERROR(VLOOKUP($A609,[7]Feuil4!$A$23:$L$137,9,FALSE),0)</f>
        <v>0</v>
      </c>
      <c r="M609" s="19">
        <f>IFERROR(VLOOKUP($A609,[7]Feuil4!$A$23:$L$137,4,FALSE),0)</f>
        <v>0</v>
      </c>
      <c r="N609" s="19">
        <f>IFERROR(VLOOKUP($A609,[7]Feuil4!$A$23:$L$81,3,FALSE),0)</f>
        <v>0</v>
      </c>
      <c r="O609" s="19">
        <f>IFERROR(VLOOKUP($A609,[7]Feuil4!$A$23:$L$137,2,FALSE),0)</f>
        <v>0</v>
      </c>
      <c r="P609" s="19">
        <f>IFERROR(VLOOKUP($A609,[7]Feuil4!$A$23:$L$81,7,FALSE),0)</f>
        <v>0</v>
      </c>
      <c r="Q609" s="19">
        <f>IFERROR(VLOOKUP($A609,[7]Feuil4!$A$23:$L$137,8,FALSE),0)</f>
        <v>0</v>
      </c>
      <c r="R609" s="19">
        <f>IFERROR(VLOOKUP($A609,[7]Feuil4!$A$23:$L$137,6,FALSE),0)</f>
        <v>0</v>
      </c>
      <c r="S609" s="19">
        <f>IFERROR(VLOOKUP($A609,[7]Feuil4!$A$23:$L$137,5,FALSE),0)</f>
        <v>0</v>
      </c>
      <c r="T609" s="19">
        <v>0</v>
      </c>
      <c r="U609" s="19">
        <f>IFERROR(VLOOKUP(B609,'[8]C1-2017'!$B$1:$Q$475,14,FALSE),0)</f>
        <v>1101.9321178392722</v>
      </c>
      <c r="V609" s="19">
        <f>IFERROR(VLOOKUP(A609,'[9]TOTAL M10 par région'!$A$1:$J$375,8,FALSE),0)</f>
        <v>14918.194000000003</v>
      </c>
      <c r="W609" s="19">
        <f>IFERROR(VLOOKUP(A609,'[10]TOTAL M11M12 par région'!$A$1:$J$479,10,FALSE),0)</f>
        <v>45424.67147149027</v>
      </c>
      <c r="X609" s="19">
        <f>IFERROR(VLOOKUP(B609,[11]Feuil1!$A$1:$G$24,7,FALSE),0)</f>
        <v>0</v>
      </c>
      <c r="Y609" s="19"/>
      <c r="Z609" s="19">
        <f>IFERROR(VLOOKUP(A609,'[12]avec LE'!$A$1:$F$22,6,FALSE),0)</f>
        <v>0</v>
      </c>
      <c r="AA609" s="19">
        <f>IFERROR(VLOOKUP(B609,[13]total!$E$20:$F$40,2,FALSE),0)</f>
        <v>0</v>
      </c>
      <c r="AB609" s="19"/>
      <c r="AC609" s="24">
        <f t="shared" si="9"/>
        <v>61444.797589329544</v>
      </c>
    </row>
    <row r="610" spans="1:29" hidden="1" x14ac:dyDescent="0.25">
      <c r="A610" s="2" t="s">
        <v>656</v>
      </c>
      <c r="B610" s="2" t="s">
        <v>657</v>
      </c>
      <c r="C610" s="2" t="s">
        <v>31</v>
      </c>
      <c r="D610" s="2" t="s">
        <v>644</v>
      </c>
      <c r="E610" s="19">
        <f>IFERROR(VLOOKUP(A610,[1]Montants!$A$1:$W$248,21,FALSE),0)</f>
        <v>0</v>
      </c>
      <c r="F610" s="19">
        <f>IFERROR(VLOOKUP(A610,[2]Feuil1!$A$1:$I$47,8,FALSE),0)</f>
        <v>0</v>
      </c>
      <c r="G610" s="19">
        <f>IFERROR(VLOOKUP(A610,[3]Feuil1!$A$1:$G$47,6,FALSE),0)</f>
        <v>0</v>
      </c>
      <c r="H610" s="19">
        <f>IFERROR(VLOOKUP(B610,[4]Feuil6!$A$23:$B$73,2,FALSE),0)</f>
        <v>0</v>
      </c>
      <c r="I610" s="19">
        <f>IFERROR(VLOOKUP(A610,[5]Feuil1!$A$1:$F$9,5,FALSE),0)</f>
        <v>0</v>
      </c>
      <c r="J610" s="19">
        <f>IFERROR(VLOOKUP(A610,'[6]CRB-ES'!$A$1:$V$382,19,FALSE),0)</f>
        <v>0</v>
      </c>
      <c r="K610" s="19">
        <f>IFERROR(VLOOKUP($A610,[7]Feuil4!$A$23:$L$137,10,FALSE),0)</f>
        <v>0</v>
      </c>
      <c r="L610" s="19">
        <f>IFERROR(VLOOKUP($A610,[7]Feuil4!$A$23:$L$137,9,FALSE),0)</f>
        <v>0</v>
      </c>
      <c r="M610" s="19">
        <f>IFERROR(VLOOKUP($A610,[7]Feuil4!$A$23:$L$137,4,FALSE),0)</f>
        <v>0</v>
      </c>
      <c r="N610" s="19">
        <f>IFERROR(VLOOKUP($A610,[7]Feuil4!$A$23:$L$81,3,FALSE),0)</f>
        <v>0</v>
      </c>
      <c r="O610" s="19">
        <f>IFERROR(VLOOKUP($A610,[7]Feuil4!$A$23:$L$137,2,FALSE),0)</f>
        <v>0</v>
      </c>
      <c r="P610" s="19">
        <f>IFERROR(VLOOKUP($A610,[7]Feuil4!$A$23:$L$81,7,FALSE),0)</f>
        <v>0</v>
      </c>
      <c r="Q610" s="19">
        <f>IFERROR(VLOOKUP($A610,[7]Feuil4!$A$23:$L$137,8,FALSE),0)</f>
        <v>0</v>
      </c>
      <c r="R610" s="19">
        <f>IFERROR(VLOOKUP($A610,[7]Feuil4!$A$23:$L$137,6,FALSE),0)</f>
        <v>0</v>
      </c>
      <c r="S610" s="19">
        <f>IFERROR(VLOOKUP($A610,[7]Feuil4!$A$23:$L$137,5,FALSE),0)</f>
        <v>0</v>
      </c>
      <c r="T610" s="19">
        <v>0</v>
      </c>
      <c r="U610" s="19">
        <f>IFERROR(VLOOKUP(B610,'[8]C1-2017'!$B$1:$Q$475,14,FALSE),0)</f>
        <v>26599.604604095846</v>
      </c>
      <c r="V610" s="19">
        <f>IFERROR(VLOOKUP(A610,'[9]TOTAL M10 par région'!$A$1:$J$375,8,FALSE),0)</f>
        <v>56139.685000000012</v>
      </c>
      <c r="W610" s="19">
        <f>IFERROR(VLOOKUP(A610,'[10]TOTAL M11M12 par région'!$A$1:$J$479,10,FALSE),0)</f>
        <v>42260.695395727606</v>
      </c>
      <c r="X610" s="19">
        <f>IFERROR(VLOOKUP(B610,[11]Feuil1!$A$1:$G$24,7,FALSE),0)</f>
        <v>0</v>
      </c>
      <c r="Y610" s="19"/>
      <c r="Z610" s="19">
        <f>IFERROR(VLOOKUP(A610,'[12]avec LE'!$A$1:$F$22,6,FALSE),0)</f>
        <v>0</v>
      </c>
      <c r="AA610" s="19">
        <f>IFERROR(VLOOKUP(B610,[13]total!$E$20:$F$40,2,FALSE),0)</f>
        <v>0</v>
      </c>
      <c r="AB610" s="19"/>
      <c r="AC610" s="24">
        <f t="shared" si="9"/>
        <v>124999.98499982347</v>
      </c>
    </row>
    <row r="611" spans="1:29" ht="15" hidden="1" customHeight="1" x14ac:dyDescent="0.25">
      <c r="A611" s="2" t="s">
        <v>668</v>
      </c>
      <c r="B611" s="2" t="s">
        <v>669</v>
      </c>
      <c r="C611" s="2" t="s">
        <v>85</v>
      </c>
      <c r="D611" s="2" t="s">
        <v>644</v>
      </c>
      <c r="E611" s="19">
        <f>IFERROR(VLOOKUP(A611,[1]Montants!$A$1:$W$248,21,FALSE),0)</f>
        <v>0</v>
      </c>
      <c r="F611" s="19">
        <f>IFERROR(VLOOKUP(A611,[2]Feuil1!$A$1:$I$47,8,FALSE),0)</f>
        <v>0</v>
      </c>
      <c r="G611" s="19">
        <f>IFERROR(VLOOKUP(A611,[3]Feuil1!$A$1:$G$47,6,FALSE),0)</f>
        <v>0</v>
      </c>
      <c r="H611" s="19">
        <f>IFERROR(VLOOKUP(B611,[4]Feuil6!$A$23:$B$73,2,FALSE),0)</f>
        <v>0</v>
      </c>
      <c r="I611" s="19">
        <f>IFERROR(VLOOKUP(A611,[5]Feuil1!$A$1:$F$9,5,FALSE),0)</f>
        <v>0</v>
      </c>
      <c r="J611" s="19">
        <f>IFERROR(VLOOKUP(A611,'[6]CRB-ES'!$A$1:$V$382,19,FALSE),0)</f>
        <v>0</v>
      </c>
      <c r="K611" s="19">
        <f>IFERROR(VLOOKUP($A611,[7]Feuil4!$A$23:$L$137,10,FALSE),0)</f>
        <v>0</v>
      </c>
      <c r="L611" s="19">
        <f>IFERROR(VLOOKUP($A611,[7]Feuil4!$A$23:$L$137,9,FALSE),0)</f>
        <v>0</v>
      </c>
      <c r="M611" s="19">
        <f>IFERROR(VLOOKUP($A611,[7]Feuil4!$A$23:$L$137,4,FALSE),0)</f>
        <v>0</v>
      </c>
      <c r="N611" s="19">
        <f>IFERROR(VLOOKUP($A611,[7]Feuil4!$A$23:$L$81,3,FALSE),0)</f>
        <v>0</v>
      </c>
      <c r="O611" s="19">
        <f>IFERROR(VLOOKUP($A611,[7]Feuil4!$A$23:$L$137,2,FALSE),0)</f>
        <v>0</v>
      </c>
      <c r="P611" s="19">
        <f>IFERROR(VLOOKUP($A611,[7]Feuil4!$A$23:$L$81,7,FALSE),0)</f>
        <v>0</v>
      </c>
      <c r="Q611" s="19">
        <f>IFERROR(VLOOKUP($A611,[7]Feuil4!$A$23:$L$137,8,FALSE),0)</f>
        <v>0</v>
      </c>
      <c r="R611" s="19">
        <f>IFERROR(VLOOKUP($A611,[7]Feuil4!$A$23:$L$137,6,FALSE),0)</f>
        <v>0</v>
      </c>
      <c r="S611" s="19">
        <f>IFERROR(VLOOKUP($A611,[7]Feuil4!$A$23:$L$137,5,FALSE),0)</f>
        <v>0</v>
      </c>
      <c r="T611" s="19">
        <v>0</v>
      </c>
      <c r="U611" s="19">
        <f>IFERROR(VLOOKUP(B611,'[8]C1-2017'!$B$1:$Q$475,14,FALSE),0)</f>
        <v>0</v>
      </c>
      <c r="V611" s="19">
        <f>IFERROR(VLOOKUP(A611,'[9]TOTAL M10 par région'!$A$1:$J$375,8,FALSE),0)</f>
        <v>0</v>
      </c>
      <c r="W611" s="19">
        <f>IFERROR(VLOOKUP(A611,'[10]TOTAL M11M12 par région'!$A$1:$J$479,10,FALSE),0)</f>
        <v>0</v>
      </c>
      <c r="X611" s="19">
        <f>IFERROR(VLOOKUP(B611,[11]Feuil1!$A$1:$G$24,7,FALSE),0)</f>
        <v>0</v>
      </c>
      <c r="Y611" s="19"/>
      <c r="Z611" s="19">
        <f>IFERROR(VLOOKUP(A611,'[12]avec LE'!$A$1:$F$22,6,FALSE),0)</f>
        <v>0</v>
      </c>
      <c r="AA611" s="19">
        <f>IFERROR(VLOOKUP(B611,[13]total!$E$20:$F$40,2,FALSE),0)</f>
        <v>0</v>
      </c>
      <c r="AB611" s="19"/>
      <c r="AC611" s="24">
        <f t="shared" si="9"/>
        <v>0</v>
      </c>
    </row>
    <row r="612" spans="1:29" hidden="1" x14ac:dyDescent="0.25">
      <c r="A612" s="27" t="s">
        <v>952</v>
      </c>
      <c r="B612" s="2" t="s">
        <v>953</v>
      </c>
      <c r="C612" s="28" t="s">
        <v>85</v>
      </c>
      <c r="D612" s="2" t="s">
        <v>644</v>
      </c>
      <c r="E612" s="19">
        <f>IFERROR(VLOOKUP(A612,[1]Montants!$A$1:$W$248,21,FALSE),0)</f>
        <v>0</v>
      </c>
      <c r="F612" s="19">
        <f>IFERROR(VLOOKUP(A612,[2]Feuil1!$A$1:$I$47,8,FALSE),0)</f>
        <v>0</v>
      </c>
      <c r="G612" s="19">
        <f>IFERROR(VLOOKUP(A612,[3]Feuil1!$A$1:$G$47,6,FALSE),0)</f>
        <v>0</v>
      </c>
      <c r="H612" s="19">
        <f>IFERROR(VLOOKUP(B612,[4]Feuil6!$A$23:$B$73,2,FALSE),0)</f>
        <v>0</v>
      </c>
      <c r="I612" s="19">
        <f>IFERROR(VLOOKUP(A612,[5]Feuil1!$A$1:$F$9,5,FALSE),0)</f>
        <v>0</v>
      </c>
      <c r="J612" s="19">
        <f>IFERROR(VLOOKUP(A612,'[6]CRB-ES'!$A$1:$V$382,19,FALSE),0)</f>
        <v>0</v>
      </c>
      <c r="K612" s="19">
        <f>IFERROR(VLOOKUP($A612,[7]Feuil4!$A$23:$L$137,10,FALSE),0)</f>
        <v>0</v>
      </c>
      <c r="L612" s="19">
        <f>IFERROR(VLOOKUP($A612,[7]Feuil4!$A$23:$L$137,9,FALSE),0)</f>
        <v>0</v>
      </c>
      <c r="M612" s="19">
        <f>IFERROR(VLOOKUP($A612,[7]Feuil4!$A$23:$L$137,4,FALSE),0)</f>
        <v>0</v>
      </c>
      <c r="N612" s="19">
        <f>IFERROR(VLOOKUP($A612,[7]Feuil4!$A$23:$L$81,3,FALSE),0)</f>
        <v>0</v>
      </c>
      <c r="O612" s="19">
        <f>IFERROR(VLOOKUP($A612,[7]Feuil4!$A$23:$L$137,2,FALSE),0)</f>
        <v>0</v>
      </c>
      <c r="P612" s="19">
        <f>IFERROR(VLOOKUP($A612,[7]Feuil4!$A$23:$L$81,7,FALSE),0)</f>
        <v>0</v>
      </c>
      <c r="Q612" s="19">
        <f>IFERROR(VLOOKUP($A612,[7]Feuil4!$A$23:$L$137,8,FALSE),0)</f>
        <v>0</v>
      </c>
      <c r="R612" s="19">
        <f>IFERROR(VLOOKUP($A612,[7]Feuil4!$A$23:$L$137,6,FALSE),0)</f>
        <v>0</v>
      </c>
      <c r="S612" s="19">
        <f>IFERROR(VLOOKUP($A612,[7]Feuil4!$A$23:$L$137,5,FALSE),0)</f>
        <v>0</v>
      </c>
      <c r="T612" s="19">
        <v>0</v>
      </c>
      <c r="U612" s="19">
        <f>IFERROR(VLOOKUP(B612,'[8]C1-2017'!$B$1:$Q$475,14,FALSE),0)</f>
        <v>0</v>
      </c>
      <c r="V612" s="19">
        <f>IFERROR(VLOOKUP(A612,'[9]TOTAL M10 par région'!$A$1:$J$375,8,FALSE),0)</f>
        <v>76238.259999999893</v>
      </c>
      <c r="W612" s="19">
        <f>IFERROR(VLOOKUP(A612,'[10]TOTAL M11M12 par région'!$A$1:$J$479,10,FALSE),0)</f>
        <v>162057.50230939745</v>
      </c>
      <c r="X612" s="19">
        <f>IFERROR(VLOOKUP(B612,[11]Feuil1!$A$1:$G$24,7,FALSE),0)</f>
        <v>0</v>
      </c>
      <c r="Y612" s="19"/>
      <c r="Z612" s="19">
        <f>IFERROR(VLOOKUP(A612,'[12]avec LE'!$A$1:$F$22,6,FALSE),0)</f>
        <v>0</v>
      </c>
      <c r="AA612" s="19">
        <f>IFERROR(VLOOKUP(B612,[13]total!$E$20:$F$40,2,FALSE),0)</f>
        <v>0</v>
      </c>
      <c r="AB612" s="19"/>
      <c r="AC612" s="24">
        <f t="shared" si="9"/>
        <v>238295.76230939734</v>
      </c>
    </row>
    <row r="613" spans="1:29" hidden="1" x14ac:dyDescent="0.25">
      <c r="A613" s="27" t="s">
        <v>954</v>
      </c>
      <c r="B613" s="2" t="s">
        <v>955</v>
      </c>
      <c r="C613" s="28" t="s">
        <v>85</v>
      </c>
      <c r="D613" s="2" t="s">
        <v>644</v>
      </c>
      <c r="E613" s="19">
        <f>IFERROR(VLOOKUP(A613,[1]Montants!$A$1:$W$248,21,FALSE),0)</f>
        <v>0</v>
      </c>
      <c r="F613" s="19">
        <f>IFERROR(VLOOKUP(A613,[2]Feuil1!$A$1:$I$47,8,FALSE),0)</f>
        <v>0</v>
      </c>
      <c r="G613" s="19">
        <f>IFERROR(VLOOKUP(A613,[3]Feuil1!$A$1:$G$47,6,FALSE),0)</f>
        <v>0</v>
      </c>
      <c r="H613" s="19">
        <f>IFERROR(VLOOKUP(B613,[4]Feuil6!$A$23:$B$73,2,FALSE),0)</f>
        <v>0</v>
      </c>
      <c r="I613" s="19">
        <f>IFERROR(VLOOKUP(A613,[5]Feuil1!$A$1:$F$9,5,FALSE),0)</f>
        <v>0</v>
      </c>
      <c r="J613" s="19">
        <f>IFERROR(VLOOKUP(A613,'[6]CRB-ES'!$A$1:$V$382,19,FALSE),0)</f>
        <v>0</v>
      </c>
      <c r="K613" s="19">
        <f>IFERROR(VLOOKUP($A613,[7]Feuil4!$A$23:$L$137,10,FALSE),0)</f>
        <v>0</v>
      </c>
      <c r="L613" s="19">
        <f>IFERROR(VLOOKUP($A613,[7]Feuil4!$A$23:$L$137,9,FALSE),0)</f>
        <v>0</v>
      </c>
      <c r="M613" s="19">
        <f>IFERROR(VLOOKUP($A613,[7]Feuil4!$A$23:$L$137,4,FALSE),0)</f>
        <v>0</v>
      </c>
      <c r="N613" s="19">
        <f>IFERROR(VLOOKUP($A613,[7]Feuil4!$A$23:$L$81,3,FALSE),0)</f>
        <v>0</v>
      </c>
      <c r="O613" s="19">
        <f>IFERROR(VLOOKUP($A613,[7]Feuil4!$A$23:$L$137,2,FALSE),0)</f>
        <v>0</v>
      </c>
      <c r="P613" s="19">
        <f>IFERROR(VLOOKUP($A613,[7]Feuil4!$A$23:$L$81,7,FALSE),0)</f>
        <v>0</v>
      </c>
      <c r="Q613" s="19">
        <f>IFERROR(VLOOKUP($A613,[7]Feuil4!$A$23:$L$137,8,FALSE),0)</f>
        <v>0</v>
      </c>
      <c r="R613" s="19">
        <f>IFERROR(VLOOKUP($A613,[7]Feuil4!$A$23:$L$137,6,FALSE),0)</f>
        <v>0</v>
      </c>
      <c r="S613" s="19">
        <f>IFERROR(VLOOKUP($A613,[7]Feuil4!$A$23:$L$137,5,FALSE),0)</f>
        <v>0</v>
      </c>
      <c r="T613" s="19">
        <v>0</v>
      </c>
      <c r="U613" s="19">
        <f>IFERROR(VLOOKUP(B613,'[8]C1-2017'!$B$1:$Q$475,14,FALSE),0)</f>
        <v>235.47051401114979</v>
      </c>
      <c r="V613" s="19">
        <f>IFERROR(VLOOKUP(A613,'[9]TOTAL M10 par région'!$A$1:$J$375,8,FALSE),0)</f>
        <v>44229.830000000016</v>
      </c>
      <c r="W613" s="19">
        <f>IFERROR(VLOOKUP(A613,'[10]TOTAL M11M12 par région'!$A$1:$J$479,10,FALSE),0)</f>
        <v>78376.487671144001</v>
      </c>
      <c r="X613" s="19">
        <f>IFERROR(VLOOKUP(B613,[11]Feuil1!$A$1:$G$24,7,FALSE),0)</f>
        <v>0</v>
      </c>
      <c r="Y613" s="19"/>
      <c r="Z613" s="19">
        <f>IFERROR(VLOOKUP(A613,'[12]avec LE'!$A$1:$F$22,6,FALSE),0)</f>
        <v>0</v>
      </c>
      <c r="AA613" s="19">
        <f>IFERROR(VLOOKUP(B613,[13]total!$E$20:$F$40,2,FALSE),0)</f>
        <v>0</v>
      </c>
      <c r="AB613" s="19"/>
      <c r="AC613" s="24">
        <f t="shared" si="9"/>
        <v>122841.78818515516</v>
      </c>
    </row>
    <row r="614" spans="1:29" hidden="1" x14ac:dyDescent="0.25">
      <c r="A614" s="38" t="s">
        <v>1243</v>
      </c>
      <c r="B614" s="2" t="s">
        <v>1244</v>
      </c>
      <c r="C614" s="28" t="s">
        <v>85</v>
      </c>
      <c r="D614" s="2" t="s">
        <v>644</v>
      </c>
      <c r="E614" s="19">
        <f>IFERROR(VLOOKUP(A614,[1]Montants!$A$1:$W$248,21,FALSE),0)</f>
        <v>0</v>
      </c>
      <c r="F614" s="19">
        <f>IFERROR(VLOOKUP(A614,[2]Feuil1!$A$1:$I$47,8,FALSE),0)</f>
        <v>0</v>
      </c>
      <c r="G614" s="19">
        <f>IFERROR(VLOOKUP(A614,[3]Feuil1!$A$1:$G$47,6,FALSE),0)</f>
        <v>0</v>
      </c>
      <c r="H614" s="19">
        <f>IFERROR(VLOOKUP(B614,[4]Feuil6!$A$23:$B$73,2,FALSE),0)</f>
        <v>0</v>
      </c>
      <c r="I614" s="19">
        <f>IFERROR(VLOOKUP(A614,[5]Feuil1!$A$1:$F$9,5,FALSE),0)</f>
        <v>0</v>
      </c>
      <c r="J614" s="19">
        <f>IFERROR(VLOOKUP(A614,'[6]CRB-ES'!$A$1:$V$382,19,FALSE),0)</f>
        <v>0</v>
      </c>
      <c r="K614" s="19">
        <f>IFERROR(VLOOKUP($A614,[7]Feuil4!$A$23:$L$137,10,FALSE),0)</f>
        <v>0</v>
      </c>
      <c r="L614" s="19">
        <f>IFERROR(VLOOKUP($A614,[7]Feuil4!$A$23:$L$137,9,FALSE),0)</f>
        <v>0</v>
      </c>
      <c r="M614" s="19">
        <f>IFERROR(VLOOKUP($A614,[7]Feuil4!$A$23:$L$137,4,FALSE),0)</f>
        <v>0</v>
      </c>
      <c r="N614" s="19">
        <f>IFERROR(VLOOKUP($A614,[7]Feuil4!$A$23:$L$81,3,FALSE),0)</f>
        <v>0</v>
      </c>
      <c r="O614" s="19">
        <f>IFERROR(VLOOKUP($A614,[7]Feuil4!$A$23:$L$137,2,FALSE),0)</f>
        <v>0</v>
      </c>
      <c r="P614" s="19">
        <f>IFERROR(VLOOKUP($A614,[7]Feuil4!$A$23:$L$81,7,FALSE),0)</f>
        <v>0</v>
      </c>
      <c r="Q614" s="19">
        <f>IFERROR(VLOOKUP($A614,[7]Feuil4!$A$23:$L$137,8,FALSE),0)</f>
        <v>0</v>
      </c>
      <c r="R614" s="19">
        <f>IFERROR(VLOOKUP($A614,[7]Feuil4!$A$23:$L$137,6,FALSE),0)</f>
        <v>0</v>
      </c>
      <c r="S614" s="19">
        <f>IFERROR(VLOOKUP($A614,[7]Feuil4!$A$23:$L$137,5,FALSE),0)</f>
        <v>0</v>
      </c>
      <c r="T614" s="19">
        <v>0</v>
      </c>
      <c r="U614" s="19">
        <f>IFERROR(VLOOKUP(B614,'[8]C1-2017'!$B$1:$Q$475,14,FALSE),0)</f>
        <v>507.74603926184329</v>
      </c>
      <c r="V614" s="19">
        <f>IFERROR(VLOOKUP(A614,'[9]TOTAL M10 par région'!$A$1:$J$375,8,FALSE),0)</f>
        <v>0</v>
      </c>
      <c r="W614" s="19">
        <f>IFERROR(VLOOKUP(A614,'[10]TOTAL M11M12 par région'!$A$1:$J$479,10,FALSE),0)</f>
        <v>0</v>
      </c>
      <c r="X614" s="19">
        <f>IFERROR(VLOOKUP(B614,[11]Feuil1!$A$1:$G$24,7,FALSE),0)</f>
        <v>0</v>
      </c>
      <c r="Y614" s="19"/>
      <c r="Z614" s="19">
        <f>IFERROR(VLOOKUP(A614,'[12]avec LE'!$A$1:$F$22,6,FALSE),0)</f>
        <v>0</v>
      </c>
      <c r="AA614" s="19">
        <f>IFERROR(VLOOKUP(B614,[13]total!$E$20:$F$40,2,FALSE),0)</f>
        <v>0</v>
      </c>
      <c r="AB614" s="19"/>
      <c r="AC614" s="24">
        <f t="shared" si="9"/>
        <v>507.74603926184329</v>
      </c>
    </row>
    <row r="615" spans="1:29" hidden="1" x14ac:dyDescent="0.25">
      <c r="A615" s="27" t="s">
        <v>956</v>
      </c>
      <c r="B615" s="2" t="s">
        <v>888</v>
      </c>
      <c r="C615" s="28" t="s">
        <v>85</v>
      </c>
      <c r="D615" s="2" t="s">
        <v>644</v>
      </c>
      <c r="E615" s="19">
        <f>IFERROR(VLOOKUP(A615,[1]Montants!$A$1:$W$248,21,FALSE),0)</f>
        <v>0</v>
      </c>
      <c r="F615" s="19">
        <f>IFERROR(VLOOKUP(A615,[2]Feuil1!$A$1:$I$47,8,FALSE),0)</f>
        <v>0</v>
      </c>
      <c r="G615" s="19">
        <f>IFERROR(VLOOKUP(A615,[3]Feuil1!$A$1:$G$47,6,FALSE),0)</f>
        <v>0</v>
      </c>
      <c r="H615" s="19">
        <f>IFERROR(VLOOKUP(B615,[4]Feuil6!$A$23:$B$73,2,FALSE),0)</f>
        <v>0</v>
      </c>
      <c r="I615" s="19">
        <f>IFERROR(VLOOKUP(A615,[5]Feuil1!$A$1:$F$9,5,FALSE),0)</f>
        <v>0</v>
      </c>
      <c r="J615" s="19">
        <f>IFERROR(VLOOKUP(A615,'[6]CRB-ES'!$A$1:$V$382,19,FALSE),0)</f>
        <v>0</v>
      </c>
      <c r="K615" s="19">
        <f>IFERROR(VLOOKUP($A615,[7]Feuil4!$A$23:$L$137,10,FALSE),0)</f>
        <v>0</v>
      </c>
      <c r="L615" s="19">
        <f>IFERROR(VLOOKUP($A615,[7]Feuil4!$A$23:$L$137,9,FALSE),0)</f>
        <v>0</v>
      </c>
      <c r="M615" s="19">
        <f>IFERROR(VLOOKUP($A615,[7]Feuil4!$A$23:$L$137,4,FALSE),0)</f>
        <v>0</v>
      </c>
      <c r="N615" s="19">
        <f>IFERROR(VLOOKUP($A615,[7]Feuil4!$A$23:$L$81,3,FALSE),0)</f>
        <v>0</v>
      </c>
      <c r="O615" s="19">
        <f>IFERROR(VLOOKUP($A615,[7]Feuil4!$A$23:$L$137,2,FALSE),0)</f>
        <v>0</v>
      </c>
      <c r="P615" s="19">
        <f>IFERROR(VLOOKUP($A615,[7]Feuil4!$A$23:$L$81,7,FALSE),0)</f>
        <v>0</v>
      </c>
      <c r="Q615" s="19">
        <f>IFERROR(VLOOKUP($A615,[7]Feuil4!$A$23:$L$137,8,FALSE),0)</f>
        <v>0</v>
      </c>
      <c r="R615" s="19">
        <f>IFERROR(VLOOKUP($A615,[7]Feuil4!$A$23:$L$137,6,FALSE),0)</f>
        <v>0</v>
      </c>
      <c r="S615" s="19">
        <f>IFERROR(VLOOKUP($A615,[7]Feuil4!$A$23:$L$137,5,FALSE),0)</f>
        <v>0</v>
      </c>
      <c r="T615" s="19">
        <v>0</v>
      </c>
      <c r="U615" s="19">
        <f>IFERROR(VLOOKUP(B615,'[8]C1-2017'!$B$1:$Q$475,14,FALSE),0)</f>
        <v>0</v>
      </c>
      <c r="V615" s="19">
        <f>IFERROR(VLOOKUP(A615,'[9]TOTAL M10 par région'!$A$1:$J$375,8,FALSE),0)</f>
        <v>43935.77999999997</v>
      </c>
      <c r="W615" s="19">
        <f>IFERROR(VLOOKUP(A615,'[10]TOTAL M11M12 par région'!$A$1:$J$479,10,FALSE),0)</f>
        <v>62824.959712125667</v>
      </c>
      <c r="X615" s="19">
        <f>IFERROR(VLOOKUP(B615,[11]Feuil1!$A$1:$G$24,7,FALSE),0)</f>
        <v>0</v>
      </c>
      <c r="Y615" s="19"/>
      <c r="Z615" s="19">
        <f>IFERROR(VLOOKUP(A615,'[12]avec LE'!$A$1:$F$22,6,FALSE),0)</f>
        <v>0</v>
      </c>
      <c r="AA615" s="19">
        <f>IFERROR(VLOOKUP(B615,[13]total!$E$20:$F$40,2,FALSE),0)</f>
        <v>0</v>
      </c>
      <c r="AB615" s="19"/>
      <c r="AC615" s="24">
        <f t="shared" si="9"/>
        <v>106760.73971212564</v>
      </c>
    </row>
    <row r="616" spans="1:29" hidden="1" x14ac:dyDescent="0.25">
      <c r="A616" s="27" t="s">
        <v>957</v>
      </c>
      <c r="B616" s="2" t="s">
        <v>1025</v>
      </c>
      <c r="C616" s="2" t="s">
        <v>31</v>
      </c>
      <c r="D616" s="2" t="s">
        <v>644</v>
      </c>
      <c r="E616" s="19">
        <f>IFERROR(VLOOKUP(A616,[1]Montants!$A$1:$W$248,21,FALSE),0)</f>
        <v>0</v>
      </c>
      <c r="F616" s="19">
        <f>IFERROR(VLOOKUP(A616,[2]Feuil1!$A$1:$I$47,8,FALSE),0)</f>
        <v>0</v>
      </c>
      <c r="G616" s="19">
        <f>IFERROR(VLOOKUP(A616,[3]Feuil1!$A$1:$G$47,6,FALSE),0)</f>
        <v>0</v>
      </c>
      <c r="H616" s="19">
        <f>IFERROR(VLOOKUP(B616,[4]Feuil6!$A$23:$B$73,2,FALSE),0)</f>
        <v>0</v>
      </c>
      <c r="I616" s="19">
        <f>IFERROR(VLOOKUP(A616,[5]Feuil1!$A$1:$F$9,5,FALSE),0)</f>
        <v>0</v>
      </c>
      <c r="J616" s="19">
        <f>IFERROR(VLOOKUP(A616,'[6]CRB-ES'!$A$1:$V$382,19,FALSE),0)</f>
        <v>0</v>
      </c>
      <c r="K616" s="19">
        <f>IFERROR(VLOOKUP($A616,[7]Feuil4!$A$23:$L$137,10,FALSE),0)</f>
        <v>0</v>
      </c>
      <c r="L616" s="19">
        <f>IFERROR(VLOOKUP($A616,[7]Feuil4!$A$23:$L$137,9,FALSE),0)</f>
        <v>0</v>
      </c>
      <c r="M616" s="19">
        <f>IFERROR(VLOOKUP($A616,[7]Feuil4!$A$23:$L$137,4,FALSE),0)</f>
        <v>0</v>
      </c>
      <c r="N616" s="19">
        <f>IFERROR(VLOOKUP($A616,[7]Feuil4!$A$23:$L$81,3,FALSE),0)</f>
        <v>0</v>
      </c>
      <c r="O616" s="19">
        <f>IFERROR(VLOOKUP($A616,[7]Feuil4!$A$23:$L$137,2,FALSE),0)</f>
        <v>0</v>
      </c>
      <c r="P616" s="19">
        <f>IFERROR(VLOOKUP($A616,[7]Feuil4!$A$23:$L$81,7,FALSE),0)</f>
        <v>0</v>
      </c>
      <c r="Q616" s="19">
        <f>IFERROR(VLOOKUP($A616,[7]Feuil4!$A$23:$L$137,8,FALSE),0)</f>
        <v>0</v>
      </c>
      <c r="R616" s="19">
        <f>IFERROR(VLOOKUP($A616,[7]Feuil4!$A$23:$L$137,6,FALSE),0)</f>
        <v>0</v>
      </c>
      <c r="S616" s="19">
        <f>IFERROR(VLOOKUP($A616,[7]Feuil4!$A$23:$L$137,5,FALSE),0)</f>
        <v>0</v>
      </c>
      <c r="T616" s="19">
        <v>0</v>
      </c>
      <c r="U616" s="19">
        <f>IFERROR(VLOOKUP(B616,'[8]C1-2017'!$B$1:$Q$475,14,FALSE),0)</f>
        <v>0</v>
      </c>
      <c r="V616" s="19">
        <f>IFERROR(VLOOKUP(A616,'[9]TOTAL M10 par région'!$A$1:$J$375,8,FALSE),0)</f>
        <v>124505.84999999998</v>
      </c>
      <c r="W616" s="19">
        <f>IFERROR(VLOOKUP(A616,'[10]TOTAL M11M12 par région'!$A$1:$J$479,10,FALSE),0)</f>
        <v>92722.347826694851</v>
      </c>
      <c r="X616" s="19">
        <f>IFERROR(VLOOKUP(B616,[11]Feuil1!$A$1:$G$24,7,FALSE),0)</f>
        <v>0</v>
      </c>
      <c r="Y616" s="19"/>
      <c r="Z616" s="19">
        <f>IFERROR(VLOOKUP(A616,'[12]avec LE'!$A$1:$F$22,6,FALSE),0)</f>
        <v>0</v>
      </c>
      <c r="AA616" s="19">
        <f>IFERROR(VLOOKUP(B616,[13]total!$E$20:$F$40,2,FALSE),0)</f>
        <v>0</v>
      </c>
      <c r="AB616" s="19"/>
      <c r="AC616" s="24">
        <f t="shared" si="9"/>
        <v>217228.19782669481</v>
      </c>
    </row>
    <row r="617" spans="1:29" hidden="1" x14ac:dyDescent="0.25">
      <c r="A617" s="32" t="s">
        <v>958</v>
      </c>
      <c r="B617" s="2" t="s">
        <v>1026</v>
      </c>
      <c r="C617" s="2" t="s">
        <v>31</v>
      </c>
      <c r="D617" s="2" t="s">
        <v>644</v>
      </c>
      <c r="E617" s="19">
        <f>IFERROR(VLOOKUP(A617,[1]Montants!$A$1:$W$248,21,FALSE),0)</f>
        <v>0</v>
      </c>
      <c r="F617" s="19">
        <f>IFERROR(VLOOKUP(A617,[2]Feuil1!$A$1:$I$47,8,FALSE),0)</f>
        <v>0</v>
      </c>
      <c r="G617" s="19">
        <f>IFERROR(VLOOKUP(A617,[3]Feuil1!$A$1:$G$47,6,FALSE),0)</f>
        <v>0</v>
      </c>
      <c r="H617" s="19">
        <f>IFERROR(VLOOKUP(B617,[4]Feuil6!$A$23:$B$73,2,FALSE),0)</f>
        <v>0</v>
      </c>
      <c r="I617" s="19">
        <f>IFERROR(VLOOKUP(A617,[5]Feuil1!$A$1:$F$9,5,FALSE),0)</f>
        <v>0</v>
      </c>
      <c r="J617" s="19">
        <f>IFERROR(VLOOKUP(A617,'[6]CRB-ES'!$A$1:$V$382,19,FALSE),0)</f>
        <v>0</v>
      </c>
      <c r="K617" s="19">
        <f>IFERROR(VLOOKUP($A617,[7]Feuil4!$A$23:$L$137,10,FALSE),0)</f>
        <v>0</v>
      </c>
      <c r="L617" s="19">
        <f>IFERROR(VLOOKUP($A617,[7]Feuil4!$A$23:$L$137,9,FALSE),0)</f>
        <v>0</v>
      </c>
      <c r="M617" s="19">
        <f>IFERROR(VLOOKUP($A617,[7]Feuil4!$A$23:$L$137,4,FALSE),0)</f>
        <v>0</v>
      </c>
      <c r="N617" s="19">
        <f>IFERROR(VLOOKUP($A617,[7]Feuil4!$A$23:$L$81,3,FALSE),0)</f>
        <v>0</v>
      </c>
      <c r="O617" s="19">
        <f>IFERROR(VLOOKUP($A617,[7]Feuil4!$A$23:$L$137,2,FALSE),0)</f>
        <v>0</v>
      </c>
      <c r="P617" s="19">
        <f>IFERROR(VLOOKUP($A617,[7]Feuil4!$A$23:$L$81,7,FALSE),0)</f>
        <v>0</v>
      </c>
      <c r="Q617" s="19">
        <f>IFERROR(VLOOKUP($A617,[7]Feuil4!$A$23:$L$137,8,FALSE),0)</f>
        <v>0</v>
      </c>
      <c r="R617" s="19">
        <f>IFERROR(VLOOKUP($A617,[7]Feuil4!$A$23:$L$137,6,FALSE),0)</f>
        <v>0</v>
      </c>
      <c r="S617" s="19">
        <f>IFERROR(VLOOKUP($A617,[7]Feuil4!$A$23:$L$137,5,FALSE),0)</f>
        <v>0</v>
      </c>
      <c r="T617" s="19">
        <v>0</v>
      </c>
      <c r="U617" s="19">
        <f>IFERROR(VLOOKUP(B617,'[8]C1-2017'!$B$1:$Q$475,14,FALSE),0)</f>
        <v>0</v>
      </c>
      <c r="V617" s="19">
        <f>IFERROR(VLOOKUP(A617,'[9]TOTAL M10 par région'!$A$1:$J$375,8,FALSE),0)</f>
        <v>0</v>
      </c>
      <c r="W617" s="19">
        <f>IFERROR(VLOOKUP(A617,'[10]TOTAL M11M12 par région'!$A$1:$J$479,10,FALSE),0)</f>
        <v>7250.1187399203218</v>
      </c>
      <c r="X617" s="19">
        <f>IFERROR(VLOOKUP(B617,[11]Feuil1!$A$1:$G$24,7,FALSE),0)</f>
        <v>0</v>
      </c>
      <c r="Y617" s="19"/>
      <c r="Z617" s="19">
        <f>IFERROR(VLOOKUP(A617,'[12]avec LE'!$A$1:$F$22,6,FALSE),0)</f>
        <v>0</v>
      </c>
      <c r="AA617" s="19">
        <f>IFERROR(VLOOKUP(B617,[13]total!$E$20:$F$40,2,FALSE),0)</f>
        <v>0</v>
      </c>
      <c r="AB617" s="19"/>
      <c r="AC617" s="24">
        <f t="shared" si="9"/>
        <v>7250.1187399203218</v>
      </c>
    </row>
    <row r="618" spans="1:29" hidden="1" x14ac:dyDescent="0.25">
      <c r="A618" s="2" t="s">
        <v>660</v>
      </c>
      <c r="B618" s="2" t="s">
        <v>661</v>
      </c>
      <c r="C618" s="2" t="s">
        <v>31</v>
      </c>
      <c r="D618" s="2" t="s">
        <v>644</v>
      </c>
      <c r="E618" s="19">
        <f>IFERROR(VLOOKUP(A618,[1]Montants!$A$1:$W$248,21,FALSE),0)</f>
        <v>0</v>
      </c>
      <c r="F618" s="19">
        <f>IFERROR(VLOOKUP(A618,[2]Feuil1!$A$1:$I$47,8,FALSE),0)</f>
        <v>0</v>
      </c>
      <c r="G618" s="19">
        <f>IFERROR(VLOOKUP(A618,[3]Feuil1!$A$1:$G$47,6,FALSE),0)</f>
        <v>0</v>
      </c>
      <c r="H618" s="19">
        <f>IFERROR(VLOOKUP(B618,[4]Feuil6!$A$23:$B$73,2,FALSE),0)</f>
        <v>0</v>
      </c>
      <c r="I618" s="19">
        <f>IFERROR(VLOOKUP(A618,[5]Feuil1!$A$1:$F$9,5,FALSE),0)</f>
        <v>0</v>
      </c>
      <c r="J618" s="19">
        <f>IFERROR(VLOOKUP(A618,'[6]CRB-ES'!$A$1:$V$382,19,FALSE),0)</f>
        <v>0</v>
      </c>
      <c r="K618" s="19">
        <f>IFERROR(VLOOKUP($A618,[7]Feuil4!$A$23:$L$137,10,FALSE),0)</f>
        <v>0</v>
      </c>
      <c r="L618" s="19">
        <f>IFERROR(VLOOKUP($A618,[7]Feuil4!$A$23:$L$137,9,FALSE),0)</f>
        <v>0</v>
      </c>
      <c r="M618" s="19">
        <f>IFERROR(VLOOKUP($A618,[7]Feuil4!$A$23:$L$137,4,FALSE),0)</f>
        <v>0</v>
      </c>
      <c r="N618" s="19">
        <f>IFERROR(VLOOKUP($A618,[7]Feuil4!$A$23:$L$81,3,FALSE),0)</f>
        <v>0</v>
      </c>
      <c r="O618" s="19">
        <f>IFERROR(VLOOKUP($A618,[7]Feuil4!$A$23:$L$137,2,FALSE),0)</f>
        <v>0</v>
      </c>
      <c r="P618" s="19">
        <f>IFERROR(VLOOKUP($A618,[7]Feuil4!$A$23:$L$81,7,FALSE),0)</f>
        <v>0</v>
      </c>
      <c r="Q618" s="19">
        <f>IFERROR(VLOOKUP($A618,[7]Feuil4!$A$23:$L$137,8,FALSE),0)</f>
        <v>0</v>
      </c>
      <c r="R618" s="19">
        <f>IFERROR(VLOOKUP($A618,[7]Feuil4!$A$23:$L$137,6,FALSE),0)</f>
        <v>0</v>
      </c>
      <c r="S618" s="19">
        <f>IFERROR(VLOOKUP($A618,[7]Feuil4!$A$23:$L$137,5,FALSE),0)</f>
        <v>0</v>
      </c>
      <c r="T618" s="19">
        <v>0</v>
      </c>
      <c r="U618" s="19">
        <f>IFERROR(VLOOKUP(B618,'[8]C1-2017'!$B$1:$Q$475,14,FALSE),0)</f>
        <v>0</v>
      </c>
      <c r="V618" s="19">
        <f>IFERROR(VLOOKUP(A618,'[9]TOTAL M10 par région'!$A$1:$J$375,8,FALSE),0)</f>
        <v>25617.832000000053</v>
      </c>
      <c r="W618" s="19">
        <f>IFERROR(VLOOKUP(A618,'[10]TOTAL M11M12 par région'!$A$1:$J$479,10,FALSE),0)</f>
        <v>58230.433762653127</v>
      </c>
      <c r="X618" s="19">
        <f>IFERROR(VLOOKUP(B618,[11]Feuil1!$A$1:$G$24,7,FALSE),0)</f>
        <v>0</v>
      </c>
      <c r="Y618" s="19"/>
      <c r="Z618" s="19">
        <f>IFERROR(VLOOKUP(A618,'[12]avec LE'!$A$1:$F$22,6,FALSE),0)</f>
        <v>0</v>
      </c>
      <c r="AA618" s="19">
        <f>IFERROR(VLOOKUP(B618,[13]total!$E$20:$F$40,2,FALSE),0)</f>
        <v>0</v>
      </c>
      <c r="AB618" s="19"/>
      <c r="AC618" s="24">
        <f t="shared" si="9"/>
        <v>83848.265762653173</v>
      </c>
    </row>
    <row r="619" spans="1:29" hidden="1" x14ac:dyDescent="0.25">
      <c r="A619" s="32" t="s">
        <v>959</v>
      </c>
      <c r="B619" s="2" t="s">
        <v>1081</v>
      </c>
      <c r="C619" s="2" t="s">
        <v>31</v>
      </c>
      <c r="D619" s="2" t="s">
        <v>644</v>
      </c>
      <c r="E619" s="19">
        <f>IFERROR(VLOOKUP(A619,[1]Montants!$A$1:$W$248,21,FALSE),0)</f>
        <v>0</v>
      </c>
      <c r="F619" s="19">
        <f>IFERROR(VLOOKUP(A619,[2]Feuil1!$A$1:$I$47,8,FALSE),0)</f>
        <v>0</v>
      </c>
      <c r="G619" s="19">
        <f>IFERROR(VLOOKUP(A619,[3]Feuil1!$A$1:$G$47,6,FALSE),0)</f>
        <v>0</v>
      </c>
      <c r="H619" s="19">
        <f>IFERROR(VLOOKUP(B619,[4]Feuil6!$A$23:$B$73,2,FALSE),0)</f>
        <v>0</v>
      </c>
      <c r="I619" s="19">
        <f>IFERROR(VLOOKUP(A619,[5]Feuil1!$A$1:$F$9,5,FALSE),0)</f>
        <v>0</v>
      </c>
      <c r="J619" s="19">
        <f>IFERROR(VLOOKUP(A619,'[6]CRB-ES'!$A$1:$V$382,19,FALSE),0)</f>
        <v>0</v>
      </c>
      <c r="K619" s="19">
        <f>IFERROR(VLOOKUP($A619,[7]Feuil4!$A$23:$L$137,10,FALSE),0)</f>
        <v>0</v>
      </c>
      <c r="L619" s="19">
        <f>IFERROR(VLOOKUP($A619,[7]Feuil4!$A$23:$L$137,9,FALSE),0)</f>
        <v>0</v>
      </c>
      <c r="M619" s="19">
        <f>IFERROR(VLOOKUP($A619,[7]Feuil4!$A$23:$L$137,4,FALSE),0)</f>
        <v>0</v>
      </c>
      <c r="N619" s="19">
        <f>IFERROR(VLOOKUP($A619,[7]Feuil4!$A$23:$L$81,3,FALSE),0)</f>
        <v>0</v>
      </c>
      <c r="O619" s="19">
        <f>IFERROR(VLOOKUP($A619,[7]Feuil4!$A$23:$L$137,2,FALSE),0)</f>
        <v>0</v>
      </c>
      <c r="P619" s="19">
        <f>IFERROR(VLOOKUP($A619,[7]Feuil4!$A$23:$L$81,7,FALSE),0)</f>
        <v>0</v>
      </c>
      <c r="Q619" s="19">
        <f>IFERROR(VLOOKUP($A619,[7]Feuil4!$A$23:$L$137,8,FALSE),0)</f>
        <v>0</v>
      </c>
      <c r="R619" s="19">
        <f>IFERROR(VLOOKUP($A619,[7]Feuil4!$A$23:$L$137,6,FALSE),0)</f>
        <v>0</v>
      </c>
      <c r="S619" s="19">
        <f>IFERROR(VLOOKUP($A619,[7]Feuil4!$A$23:$L$137,5,FALSE),0)</f>
        <v>0</v>
      </c>
      <c r="T619" s="19">
        <v>0</v>
      </c>
      <c r="U619" s="19">
        <f>IFERROR(VLOOKUP(B619,'[8]C1-2017'!$B$1:$Q$475,14,FALSE),0)</f>
        <v>0</v>
      </c>
      <c r="V619" s="19">
        <f>IFERROR(VLOOKUP(A619,'[9]TOTAL M10 par région'!$A$1:$J$375,8,FALSE),0)</f>
        <v>8882.7000000000044</v>
      </c>
      <c r="W619" s="19">
        <f>IFERROR(VLOOKUP(A619,'[10]TOTAL M11M12 par région'!$A$1:$J$479,10,FALSE),0)</f>
        <v>12083.531233200536</v>
      </c>
      <c r="X619" s="19">
        <f>IFERROR(VLOOKUP(B619,[11]Feuil1!$A$1:$G$24,7,FALSE),0)</f>
        <v>0</v>
      </c>
      <c r="Y619" s="19"/>
      <c r="Z619" s="19">
        <f>IFERROR(VLOOKUP(A619,'[12]avec LE'!$A$1:$F$22,6,FALSE),0)</f>
        <v>0</v>
      </c>
      <c r="AA619" s="19">
        <f>IFERROR(VLOOKUP(B619,[13]total!$E$20:$F$40,2,FALSE),0)</f>
        <v>0</v>
      </c>
      <c r="AB619" s="19"/>
      <c r="AC619" s="24">
        <f t="shared" si="9"/>
        <v>20966.231233200539</v>
      </c>
    </row>
    <row r="620" spans="1:29" hidden="1" x14ac:dyDescent="0.25">
      <c r="A620" s="2" t="s">
        <v>662</v>
      </c>
      <c r="B620" s="2" t="s">
        <v>663</v>
      </c>
      <c r="C620" s="2" t="s">
        <v>31</v>
      </c>
      <c r="D620" s="2" t="s">
        <v>644</v>
      </c>
      <c r="E620" s="19">
        <f>IFERROR(VLOOKUP(A620,[1]Montants!$A$1:$W$248,21,FALSE),0)</f>
        <v>1053999.2105844442</v>
      </c>
      <c r="F620" s="19">
        <f>IFERROR(VLOOKUP(A620,[2]Feuil1!$A$1:$I$47,8,FALSE),0)</f>
        <v>0</v>
      </c>
      <c r="G620" s="19">
        <f>IFERROR(VLOOKUP(A620,[3]Feuil1!$A$1:$G$47,6,FALSE),0)</f>
        <v>0</v>
      </c>
      <c r="H620" s="19">
        <f>IFERROR(VLOOKUP(B620,[4]Feuil6!$A$23:$B$73,2,FALSE),0)</f>
        <v>0</v>
      </c>
      <c r="I620" s="19">
        <f>IFERROR(VLOOKUP(A620,[5]Feuil1!$A$1:$F$9,5,FALSE),0)</f>
        <v>0</v>
      </c>
      <c r="J620" s="19">
        <f>IFERROR(VLOOKUP(A620,'[6]CRB-ES'!$A$1:$V$382,19,FALSE),0)</f>
        <v>0</v>
      </c>
      <c r="K620" s="19">
        <f>IFERROR(VLOOKUP($A620,[7]Feuil4!$A$23:$L$137,10,FALSE),0)</f>
        <v>0</v>
      </c>
      <c r="L620" s="19">
        <f>IFERROR(VLOOKUP($A620,[7]Feuil4!$A$23:$L$137,9,FALSE),0)</f>
        <v>0</v>
      </c>
      <c r="M620" s="19">
        <f>IFERROR(VLOOKUP($A620,[7]Feuil4!$A$23:$L$137,4,FALSE),0)</f>
        <v>0</v>
      </c>
      <c r="N620" s="19">
        <f>IFERROR(VLOOKUP($A620,[7]Feuil4!$A$23:$L$81,3,FALSE),0)</f>
        <v>0</v>
      </c>
      <c r="O620" s="19">
        <f>IFERROR(VLOOKUP($A620,[7]Feuil4!$A$23:$L$137,2,FALSE),0)</f>
        <v>0</v>
      </c>
      <c r="P620" s="19">
        <f>IFERROR(VLOOKUP($A620,[7]Feuil4!$A$23:$L$81,7,FALSE),0)</f>
        <v>0</v>
      </c>
      <c r="Q620" s="19">
        <f>IFERROR(VLOOKUP($A620,[7]Feuil4!$A$23:$L$137,8,FALSE),0)</f>
        <v>0</v>
      </c>
      <c r="R620" s="19">
        <f>IFERROR(VLOOKUP($A620,[7]Feuil4!$A$23:$L$137,6,FALSE),0)</f>
        <v>0</v>
      </c>
      <c r="S620" s="19">
        <f>IFERROR(VLOOKUP($A620,[7]Feuil4!$A$23:$L$137,5,FALSE),0)</f>
        <v>0</v>
      </c>
      <c r="T620" s="19">
        <v>0</v>
      </c>
      <c r="U620" s="19">
        <f>IFERROR(VLOOKUP(B620,'[8]C1-2017'!$B$1:$Q$475,14,FALSE),0)</f>
        <v>619578.35073827754</v>
      </c>
      <c r="V620" s="19">
        <f>IFERROR(VLOOKUP(A620,'[9]TOTAL M10 par région'!$A$1:$J$375,8,FALSE),0)</f>
        <v>393040.44199999981</v>
      </c>
      <c r="W620" s="19">
        <f>IFERROR(VLOOKUP(A620,'[10]TOTAL M11M12 par région'!$A$1:$J$479,10,FALSE),0)</f>
        <v>409684.683881398</v>
      </c>
      <c r="X620" s="19">
        <f>IFERROR(VLOOKUP(B620,[11]Feuil1!$A$1:$G$24,7,FALSE),0)</f>
        <v>0</v>
      </c>
      <c r="Y620" s="19"/>
      <c r="Z620" s="19">
        <f>IFERROR(VLOOKUP(A620,'[12]avec LE'!$A$1:$F$22,6,FALSE),0)</f>
        <v>0</v>
      </c>
      <c r="AA620" s="19">
        <f>IFERROR(VLOOKUP(B620,[13]total!$E$20:$F$40,2,FALSE),0)</f>
        <v>0</v>
      </c>
      <c r="AB620" s="19"/>
      <c r="AC620" s="24">
        <f t="shared" si="9"/>
        <v>2476302.6872041193</v>
      </c>
    </row>
    <row r="621" spans="1:29" hidden="1" x14ac:dyDescent="0.25">
      <c r="A621" s="27" t="s">
        <v>1125</v>
      </c>
      <c r="B621" s="2" t="s">
        <v>1170</v>
      </c>
      <c r="C621" s="2" t="s">
        <v>31</v>
      </c>
      <c r="D621" s="2" t="s">
        <v>644</v>
      </c>
      <c r="E621" s="19">
        <f>IFERROR(VLOOKUP(A621,[1]Montants!$A$1:$W$248,21,FALSE),0)</f>
        <v>0</v>
      </c>
      <c r="F621" s="19">
        <f>IFERROR(VLOOKUP(A621,[2]Feuil1!$A$1:$I$47,8,FALSE),0)</f>
        <v>0</v>
      </c>
      <c r="G621" s="19">
        <f>IFERROR(VLOOKUP(A621,[3]Feuil1!$A$1:$G$47,6,FALSE),0)</f>
        <v>0</v>
      </c>
      <c r="H621" s="19">
        <f>IFERROR(VLOOKUP(B621,[4]Feuil6!$A$23:$B$73,2,FALSE),0)</f>
        <v>0</v>
      </c>
      <c r="I621" s="19">
        <f>IFERROR(VLOOKUP(A621,[5]Feuil1!$A$1:$F$9,5,FALSE),0)</f>
        <v>0</v>
      </c>
      <c r="J621" s="19">
        <f>IFERROR(VLOOKUP(A621,'[6]CRB-ES'!$A$1:$V$382,19,FALSE),0)</f>
        <v>0</v>
      </c>
      <c r="K621" s="19">
        <f>IFERROR(VLOOKUP($A621,[7]Feuil4!$A$23:$L$137,10,FALSE),0)</f>
        <v>0</v>
      </c>
      <c r="L621" s="19">
        <f>IFERROR(VLOOKUP($A621,[7]Feuil4!$A$23:$L$137,9,FALSE),0)</f>
        <v>0</v>
      </c>
      <c r="M621" s="19">
        <f>IFERROR(VLOOKUP($A621,[7]Feuil4!$A$23:$L$137,4,FALSE),0)</f>
        <v>0</v>
      </c>
      <c r="N621" s="19">
        <f>IFERROR(VLOOKUP($A621,[7]Feuil4!$A$23:$L$81,3,FALSE),0)</f>
        <v>0</v>
      </c>
      <c r="O621" s="19">
        <f>IFERROR(VLOOKUP($A621,[7]Feuil4!$A$23:$L$137,2,FALSE),0)</f>
        <v>0</v>
      </c>
      <c r="P621" s="19">
        <f>IFERROR(VLOOKUP($A621,[7]Feuil4!$A$23:$L$81,7,FALSE),0)</f>
        <v>0</v>
      </c>
      <c r="Q621" s="19">
        <f>IFERROR(VLOOKUP($A621,[7]Feuil4!$A$23:$L$137,8,FALSE),0)</f>
        <v>0</v>
      </c>
      <c r="R621" s="19">
        <f>IFERROR(VLOOKUP($A621,[7]Feuil4!$A$23:$L$137,6,FALSE),0)</f>
        <v>0</v>
      </c>
      <c r="S621" s="19">
        <f>IFERROR(VLOOKUP($A621,[7]Feuil4!$A$23:$L$137,5,FALSE),0)</f>
        <v>0</v>
      </c>
      <c r="T621" s="19">
        <v>0</v>
      </c>
      <c r="U621" s="19">
        <f>IFERROR(VLOOKUP(B621,'[8]C1-2017'!$B$1:$Q$475,14,FALSE),0)</f>
        <v>0</v>
      </c>
      <c r="V621" s="19">
        <f>IFERROR(VLOOKUP(A621,'[9]TOTAL M10 par région'!$A$1:$J$375,8,FALSE),0)</f>
        <v>0</v>
      </c>
      <c r="W621" s="19">
        <f>IFERROR(VLOOKUP(A621,'[10]TOTAL M11M12 par région'!$A$1:$J$479,10,FALSE),0)</f>
        <v>61518.849519279378</v>
      </c>
      <c r="X621" s="19">
        <f>IFERROR(VLOOKUP(B621,[11]Feuil1!$A$1:$G$24,7,FALSE),0)</f>
        <v>0</v>
      </c>
      <c r="Y621" s="19"/>
      <c r="Z621" s="19">
        <f>IFERROR(VLOOKUP(A621,'[12]avec LE'!$A$1:$F$22,6,FALSE),0)</f>
        <v>0</v>
      </c>
      <c r="AA621" s="19">
        <f>IFERROR(VLOOKUP(B621,[13]total!$E$20:$F$40,2,FALSE),0)</f>
        <v>0</v>
      </c>
      <c r="AB621" s="19"/>
      <c r="AC621" s="24">
        <f t="shared" si="9"/>
        <v>61518.849519279378</v>
      </c>
    </row>
    <row r="622" spans="1:29" hidden="1" x14ac:dyDescent="0.25">
      <c r="A622" s="27" t="s">
        <v>1126</v>
      </c>
      <c r="B622" s="2" t="s">
        <v>1171</v>
      </c>
      <c r="C622" s="2" t="s">
        <v>31</v>
      </c>
      <c r="D622" s="2" t="s">
        <v>644</v>
      </c>
      <c r="E622" s="19">
        <f>IFERROR(VLOOKUP(A622,[1]Montants!$A$1:$W$248,21,FALSE),0)</f>
        <v>0</v>
      </c>
      <c r="F622" s="19">
        <f>IFERROR(VLOOKUP(A622,[2]Feuil1!$A$1:$I$47,8,FALSE),0)</f>
        <v>0</v>
      </c>
      <c r="G622" s="19">
        <f>IFERROR(VLOOKUP(A622,[3]Feuil1!$A$1:$G$47,6,FALSE),0)</f>
        <v>0</v>
      </c>
      <c r="H622" s="19">
        <f>IFERROR(VLOOKUP(B622,[4]Feuil6!$A$23:$B$73,2,FALSE),0)</f>
        <v>0</v>
      </c>
      <c r="I622" s="19">
        <f>IFERROR(VLOOKUP(A622,[5]Feuil1!$A$1:$F$9,5,FALSE),0)</f>
        <v>0</v>
      </c>
      <c r="J622" s="19">
        <f>IFERROR(VLOOKUP(A622,'[6]CRB-ES'!$A$1:$V$382,19,FALSE),0)</f>
        <v>0</v>
      </c>
      <c r="K622" s="19">
        <f>IFERROR(VLOOKUP($A622,[7]Feuil4!$A$23:$L$137,10,FALSE),0)</f>
        <v>0</v>
      </c>
      <c r="L622" s="19">
        <f>IFERROR(VLOOKUP($A622,[7]Feuil4!$A$23:$L$137,9,FALSE),0)</f>
        <v>0</v>
      </c>
      <c r="M622" s="19">
        <f>IFERROR(VLOOKUP($A622,[7]Feuil4!$A$23:$L$137,4,FALSE),0)</f>
        <v>0</v>
      </c>
      <c r="N622" s="19">
        <f>IFERROR(VLOOKUP($A622,[7]Feuil4!$A$23:$L$81,3,FALSE),0)</f>
        <v>0</v>
      </c>
      <c r="O622" s="19">
        <f>IFERROR(VLOOKUP($A622,[7]Feuil4!$A$23:$L$137,2,FALSE),0)</f>
        <v>0</v>
      </c>
      <c r="P622" s="19">
        <f>IFERROR(VLOOKUP($A622,[7]Feuil4!$A$23:$L$81,7,FALSE),0)</f>
        <v>0</v>
      </c>
      <c r="Q622" s="19">
        <f>IFERROR(VLOOKUP($A622,[7]Feuil4!$A$23:$L$137,8,FALSE),0)</f>
        <v>0</v>
      </c>
      <c r="R622" s="19">
        <f>IFERROR(VLOOKUP($A622,[7]Feuil4!$A$23:$L$137,6,FALSE),0)</f>
        <v>0</v>
      </c>
      <c r="S622" s="19">
        <f>IFERROR(VLOOKUP($A622,[7]Feuil4!$A$23:$L$137,5,FALSE),0)</f>
        <v>0</v>
      </c>
      <c r="T622" s="19">
        <v>0</v>
      </c>
      <c r="U622" s="19">
        <f>IFERROR(VLOOKUP(B622,'[8]C1-2017'!$B$1:$Q$475,14,FALSE),0)</f>
        <v>0</v>
      </c>
      <c r="V622" s="19">
        <f>IFERROR(VLOOKUP(A622,'[9]TOTAL M10 par région'!$A$1:$J$375,8,FALSE),0)</f>
        <v>2957.43</v>
      </c>
      <c r="W622" s="19">
        <f>IFERROR(VLOOKUP(A622,'[10]TOTAL M11M12 par région'!$A$1:$J$479,10,FALSE),0)</f>
        <v>9655.4960383678663</v>
      </c>
      <c r="X622" s="19">
        <f>IFERROR(VLOOKUP(B622,[11]Feuil1!$A$1:$G$24,7,FALSE),0)</f>
        <v>0</v>
      </c>
      <c r="Y622" s="19"/>
      <c r="Z622" s="19">
        <f>IFERROR(VLOOKUP(A622,'[12]avec LE'!$A$1:$F$22,6,FALSE),0)</f>
        <v>0</v>
      </c>
      <c r="AA622" s="19">
        <f>IFERROR(VLOOKUP(B622,[13]total!$E$20:$F$40,2,FALSE),0)</f>
        <v>0</v>
      </c>
      <c r="AB622" s="19"/>
      <c r="AC622" s="24">
        <f t="shared" si="9"/>
        <v>12612.926038367867</v>
      </c>
    </row>
    <row r="623" spans="1:29" hidden="1" x14ac:dyDescent="0.25">
      <c r="A623" s="27" t="s">
        <v>960</v>
      </c>
      <c r="B623" s="18" t="s">
        <v>1082</v>
      </c>
      <c r="C623" s="2" t="s">
        <v>31</v>
      </c>
      <c r="D623" s="2" t="s">
        <v>644</v>
      </c>
      <c r="E623" s="19">
        <f>IFERROR(VLOOKUP(A623,[1]Montants!$A$1:$W$248,21,FALSE),0)</f>
        <v>0</v>
      </c>
      <c r="F623" s="19">
        <f>IFERROR(VLOOKUP(A623,[2]Feuil1!$A$1:$I$47,8,FALSE),0)</f>
        <v>0</v>
      </c>
      <c r="G623" s="19">
        <f>IFERROR(VLOOKUP(A623,[3]Feuil1!$A$1:$G$47,6,FALSE),0)</f>
        <v>0</v>
      </c>
      <c r="H623" s="19">
        <f>IFERROR(VLOOKUP(B623,[4]Feuil6!$A$23:$B$73,2,FALSE),0)</f>
        <v>0</v>
      </c>
      <c r="I623" s="19">
        <f>IFERROR(VLOOKUP(A623,[5]Feuil1!$A$1:$F$9,5,FALSE),0)</f>
        <v>0</v>
      </c>
      <c r="J623" s="19">
        <f>IFERROR(VLOOKUP(A623,'[6]CRB-ES'!$A$1:$V$382,19,FALSE),0)</f>
        <v>0</v>
      </c>
      <c r="K623" s="19">
        <f>IFERROR(VLOOKUP($A623,[7]Feuil4!$A$23:$L$137,10,FALSE),0)</f>
        <v>0</v>
      </c>
      <c r="L623" s="19">
        <f>IFERROR(VLOOKUP($A623,[7]Feuil4!$A$23:$L$137,9,FALSE),0)</f>
        <v>0</v>
      </c>
      <c r="M623" s="19">
        <f>IFERROR(VLOOKUP($A623,[7]Feuil4!$A$23:$L$137,4,FALSE),0)</f>
        <v>0</v>
      </c>
      <c r="N623" s="19">
        <f>IFERROR(VLOOKUP($A623,[7]Feuil4!$A$23:$L$81,3,FALSE),0)</f>
        <v>0</v>
      </c>
      <c r="O623" s="19">
        <f>IFERROR(VLOOKUP($A623,[7]Feuil4!$A$23:$L$137,2,FALSE),0)</f>
        <v>0</v>
      </c>
      <c r="P623" s="19">
        <f>IFERROR(VLOOKUP($A623,[7]Feuil4!$A$23:$L$81,7,FALSE),0)</f>
        <v>0</v>
      </c>
      <c r="Q623" s="19">
        <f>IFERROR(VLOOKUP($A623,[7]Feuil4!$A$23:$L$137,8,FALSE),0)</f>
        <v>0</v>
      </c>
      <c r="R623" s="19">
        <f>IFERROR(VLOOKUP($A623,[7]Feuil4!$A$23:$L$137,6,FALSE),0)</f>
        <v>0</v>
      </c>
      <c r="S623" s="19">
        <f>IFERROR(VLOOKUP($A623,[7]Feuil4!$A$23:$L$137,5,FALSE),0)</f>
        <v>0</v>
      </c>
      <c r="T623" s="19">
        <v>0</v>
      </c>
      <c r="U623" s="19">
        <f>IFERROR(VLOOKUP(B623,'[8]C1-2017'!$B$1:$Q$475,14,FALSE),0)</f>
        <v>0</v>
      </c>
      <c r="V623" s="19">
        <f>IFERROR(VLOOKUP(A623,'[9]TOTAL M10 par région'!$A$1:$J$375,8,FALSE),0)</f>
        <v>5921.8000000000029</v>
      </c>
      <c r="W623" s="19">
        <f>IFERROR(VLOOKUP(A623,'[10]TOTAL M11M12 par région'!$A$1:$J$479,10,FALSE),0)</f>
        <v>12083.531233200536</v>
      </c>
      <c r="X623" s="19">
        <f>IFERROR(VLOOKUP(B623,[11]Feuil1!$A$1:$G$24,7,FALSE),0)</f>
        <v>0</v>
      </c>
      <c r="Y623" s="19"/>
      <c r="Z623" s="19">
        <f>IFERROR(VLOOKUP(A623,'[12]avec LE'!$A$1:$F$22,6,FALSE),0)</f>
        <v>0</v>
      </c>
      <c r="AA623" s="19">
        <f>IFERROR(VLOOKUP(B623,[13]total!$E$20:$F$40,2,FALSE),0)</f>
        <v>0</v>
      </c>
      <c r="AB623" s="19"/>
      <c r="AC623" s="24">
        <f t="shared" si="9"/>
        <v>18005.331233200537</v>
      </c>
    </row>
    <row r="624" spans="1:29" ht="15" hidden="1" customHeight="1" x14ac:dyDescent="0.25">
      <c r="A624" s="38" t="s">
        <v>1245</v>
      </c>
      <c r="B624" s="18" t="s">
        <v>1172</v>
      </c>
      <c r="C624" s="2" t="s">
        <v>184</v>
      </c>
      <c r="D624" s="2" t="s">
        <v>644</v>
      </c>
      <c r="E624" s="19">
        <f>IFERROR(VLOOKUP(A624,[15]Montants!$A$1:$X$261,21,FALSE),0)</f>
        <v>0</v>
      </c>
      <c r="F624" s="19">
        <f>IFERROR(VLOOKUP(A624,[2]Feuil1!$A$1:$I$47,8,FALSE),0)</f>
        <v>0</v>
      </c>
      <c r="G624" s="19">
        <f>IFERROR(VLOOKUP(A624,[3]Feuil1!$A$1:$G$47,6,FALSE),0)</f>
        <v>0</v>
      </c>
      <c r="H624" s="19">
        <f>IFERROR(VLOOKUP(B624,[4]Feuil6!$A$23:$B$73,2,FALSE),0)</f>
        <v>0</v>
      </c>
      <c r="I624" s="19">
        <f>IFERROR(VLOOKUP(A624,[5]Feuil1!$A$1:$F$9,5,FALSE),0)</f>
        <v>0</v>
      </c>
      <c r="J624" s="19">
        <f>IFERROR(VLOOKUP(A624,'[6]CRB-ES'!$A$1:$V$382,19,FALSE),0)</f>
        <v>0</v>
      </c>
      <c r="K624" s="19">
        <f>IFERROR(VLOOKUP($A624,[7]Feuil4!$A$23:$L$137,10,FALSE),0)</f>
        <v>0</v>
      </c>
      <c r="L624" s="19">
        <f>IFERROR(VLOOKUP($A624,[7]Feuil4!$A$23:$L$137,9,FALSE),0)</f>
        <v>0</v>
      </c>
      <c r="M624" s="19">
        <f>IFERROR(VLOOKUP($A624,[7]Feuil4!$A$23:$L$137,4,FALSE),0)</f>
        <v>0</v>
      </c>
      <c r="N624" s="19">
        <f>IFERROR(VLOOKUP($A624,[7]Feuil4!$A$23:$L$81,3,FALSE),0)</f>
        <v>0</v>
      </c>
      <c r="O624" s="19">
        <f>IFERROR(VLOOKUP($A624,[7]Feuil4!$A$23:$L$137,2,FALSE),0)</f>
        <v>0</v>
      </c>
      <c r="P624" s="19">
        <f>IFERROR(VLOOKUP($A624,[7]Feuil4!$A$23:$L$81,7,FALSE),0)</f>
        <v>0</v>
      </c>
      <c r="Q624" s="19">
        <f>IFERROR(VLOOKUP($A624,[7]Feuil4!$A$23:$L$137,8,FALSE),0)</f>
        <v>0</v>
      </c>
      <c r="R624" s="19">
        <f>IFERROR(VLOOKUP($A624,[7]Feuil4!$A$23:$L$137,6,FALSE),0)</f>
        <v>0</v>
      </c>
      <c r="S624" s="19">
        <f>IFERROR(VLOOKUP($A624,[7]Feuil4!$A$23:$L$137,5,FALSE),0)</f>
        <v>0</v>
      </c>
      <c r="T624" s="19">
        <v>0</v>
      </c>
      <c r="U624" s="19">
        <f>IFERROR(VLOOKUP(B624,'[8]C1-2017'!$B$1:$Q$475,14,FALSE),0)</f>
        <v>0</v>
      </c>
      <c r="V624" s="19">
        <f>IFERROR(VLOOKUP(A624,'[9]TOTAL M10 par région'!$A$1:$J$375,8,FALSE),0)</f>
        <v>0</v>
      </c>
      <c r="W624" s="19">
        <f>IFERROR(VLOOKUP(A624,'[10]TOTAL M11M12 par région'!$A$1:$J$479,10,FALSE),0)</f>
        <v>0</v>
      </c>
      <c r="X624" s="19">
        <f>IFERROR(VLOOKUP(B624,[11]Feuil1!$A$1:$G$24,7,FALSE),0)</f>
        <v>0</v>
      </c>
      <c r="Y624" s="19"/>
      <c r="Z624" s="19">
        <f>IFERROR(VLOOKUP(A624,'[12]avec LE'!$A$1:$F$22,6,FALSE),0)</f>
        <v>0</v>
      </c>
      <c r="AA624" s="19">
        <f>IFERROR(VLOOKUP(B624,[13]total!$E$20:$F$40,2,FALSE),0)</f>
        <v>0</v>
      </c>
      <c r="AB624" s="19"/>
      <c r="AC624" s="24">
        <f t="shared" si="9"/>
        <v>0</v>
      </c>
    </row>
    <row r="625" spans="1:29" hidden="1" x14ac:dyDescent="0.25">
      <c r="A625" s="38" t="s">
        <v>1246</v>
      </c>
      <c r="B625" s="18" t="s">
        <v>1247</v>
      </c>
      <c r="C625" s="2" t="s">
        <v>85</v>
      </c>
      <c r="D625" s="2" t="s">
        <v>644</v>
      </c>
      <c r="E625" s="19">
        <f>IFERROR(VLOOKUP(A625,[1]Montants!$A$1:$W$248,21,FALSE),0)</f>
        <v>0</v>
      </c>
      <c r="F625" s="19">
        <f>IFERROR(VLOOKUP(A625,[2]Feuil1!$A$1:$I$47,8,FALSE),0)</f>
        <v>0</v>
      </c>
      <c r="G625" s="19">
        <f>IFERROR(VLOOKUP(A625,[3]Feuil1!$A$1:$G$47,6,FALSE),0)</f>
        <v>0</v>
      </c>
      <c r="H625" s="19">
        <f>IFERROR(VLOOKUP(B625,[4]Feuil6!$A$23:$B$73,2,FALSE),0)</f>
        <v>0</v>
      </c>
      <c r="I625" s="19">
        <f>IFERROR(VLOOKUP(A625,[5]Feuil1!$A$1:$F$9,5,FALSE),0)</f>
        <v>0</v>
      </c>
      <c r="J625" s="19">
        <f>IFERROR(VLOOKUP(A625,'[6]CRB-ES'!$A$1:$V$382,19,FALSE),0)</f>
        <v>0</v>
      </c>
      <c r="K625" s="19">
        <f>IFERROR(VLOOKUP($A625,[7]Feuil4!$A$23:$L$137,10,FALSE),0)</f>
        <v>0</v>
      </c>
      <c r="L625" s="19">
        <f>IFERROR(VLOOKUP($A625,[7]Feuil4!$A$23:$L$137,9,FALSE),0)</f>
        <v>0</v>
      </c>
      <c r="M625" s="19">
        <f>IFERROR(VLOOKUP($A625,[7]Feuil4!$A$23:$L$137,4,FALSE),0)</f>
        <v>0</v>
      </c>
      <c r="N625" s="19">
        <f>IFERROR(VLOOKUP($A625,[7]Feuil4!$A$23:$L$81,3,FALSE),0)</f>
        <v>0</v>
      </c>
      <c r="O625" s="19">
        <f>IFERROR(VLOOKUP($A625,[7]Feuil4!$A$23:$L$137,2,FALSE),0)</f>
        <v>0</v>
      </c>
      <c r="P625" s="19">
        <f>IFERROR(VLOOKUP($A625,[7]Feuil4!$A$23:$L$81,7,FALSE),0)</f>
        <v>0</v>
      </c>
      <c r="Q625" s="19">
        <f>IFERROR(VLOOKUP($A625,[7]Feuil4!$A$23:$L$137,8,FALSE),0)</f>
        <v>0</v>
      </c>
      <c r="R625" s="19">
        <f>IFERROR(VLOOKUP($A625,[7]Feuil4!$A$23:$L$137,6,FALSE),0)</f>
        <v>0</v>
      </c>
      <c r="S625" s="19">
        <f>IFERROR(VLOOKUP($A625,[7]Feuil4!$A$23:$L$137,5,FALSE),0)</f>
        <v>0</v>
      </c>
      <c r="T625" s="19">
        <v>0</v>
      </c>
      <c r="U625" s="19">
        <f>IFERROR(VLOOKUP(B625,'[8]C1-2017'!$B$1:$Q$475,14,FALSE),0)</f>
        <v>17535.545274943415</v>
      </c>
      <c r="V625" s="19">
        <f>IFERROR(VLOOKUP(A625,'[9]TOTAL M10 par région'!$A$1:$J$375,8,FALSE),0)</f>
        <v>0</v>
      </c>
      <c r="W625" s="19">
        <f>IFERROR(VLOOKUP(A625,'[10]TOTAL M11M12 par région'!$A$1:$J$479,10,FALSE),0)</f>
        <v>0</v>
      </c>
      <c r="X625" s="19">
        <f>IFERROR(VLOOKUP(B625,[11]Feuil1!$A$1:$G$24,7,FALSE),0)</f>
        <v>0</v>
      </c>
      <c r="Y625" s="19"/>
      <c r="Z625" s="19">
        <f>IFERROR(VLOOKUP(A625,'[12]avec LE'!$A$1:$F$22,6,FALSE),0)</f>
        <v>0</v>
      </c>
      <c r="AA625" s="19">
        <f>IFERROR(VLOOKUP(B625,[13]total!$E$20:$F$40,2,FALSE),0)</f>
        <v>0</v>
      </c>
      <c r="AB625" s="19"/>
      <c r="AC625" s="24">
        <f t="shared" si="9"/>
        <v>17535.545274943415</v>
      </c>
    </row>
    <row r="626" spans="1:29" hidden="1" x14ac:dyDescent="0.25">
      <c r="A626" s="2" t="s">
        <v>674</v>
      </c>
      <c r="B626" s="2" t="s">
        <v>675</v>
      </c>
      <c r="C626" s="2" t="s">
        <v>28</v>
      </c>
      <c r="D626" s="2" t="s">
        <v>644</v>
      </c>
      <c r="E626" s="19">
        <f>IFERROR(VLOOKUP(A626,[1]Montants!$A$1:$W$248,21,FALSE),0)</f>
        <v>701224.90399983677</v>
      </c>
      <c r="F626" s="19">
        <f>IFERROR(VLOOKUP(A626,[2]Feuil1!$A$1:$I$47,8,FALSE),0)</f>
        <v>0</v>
      </c>
      <c r="G626" s="19">
        <f>IFERROR(VLOOKUP(A626,[3]Feuil1!$A$1:$G$47,6,FALSE),0)</f>
        <v>0</v>
      </c>
      <c r="H626" s="19">
        <f>IFERROR(VLOOKUP(B626,[4]Feuil6!$A$23:$B$73,2,FALSE),0)</f>
        <v>0</v>
      </c>
      <c r="I626" s="19">
        <f>IFERROR(VLOOKUP(A626,[5]Feuil1!$A$1:$F$9,5,FALSE),0)</f>
        <v>0</v>
      </c>
      <c r="J626" s="19">
        <f>IFERROR(VLOOKUP(A626,'[6]CRB-ES'!$A$1:$V$382,19,FALSE),0)</f>
        <v>0</v>
      </c>
      <c r="K626" s="19">
        <f>IFERROR(VLOOKUP($A626,[7]Feuil4!$A$23:$L$137,10,FALSE),0)</f>
        <v>0</v>
      </c>
      <c r="L626" s="19">
        <f>IFERROR(VLOOKUP($A626,[7]Feuil4!$A$23:$L$137,9,FALSE),0)</f>
        <v>0</v>
      </c>
      <c r="M626" s="19">
        <f>IFERROR(VLOOKUP($A626,[7]Feuil4!$A$23:$L$137,4,FALSE),0)</f>
        <v>0</v>
      </c>
      <c r="N626" s="19">
        <f>IFERROR(VLOOKUP($A626,[7]Feuil4!$A$23:$L$81,3,FALSE),0)</f>
        <v>0</v>
      </c>
      <c r="O626" s="19">
        <f>IFERROR(VLOOKUP($A626,[7]Feuil4!$A$23:$L$137,2,FALSE),0)</f>
        <v>0</v>
      </c>
      <c r="P626" s="19">
        <f>IFERROR(VLOOKUP($A626,[7]Feuil4!$A$23:$L$81,7,FALSE),0)</f>
        <v>0</v>
      </c>
      <c r="Q626" s="19">
        <f>IFERROR(VLOOKUP($A626,[7]Feuil4!$A$23:$L$137,8,FALSE),0)</f>
        <v>0</v>
      </c>
      <c r="R626" s="19">
        <f>IFERROR(VLOOKUP($A626,[7]Feuil4!$A$23:$L$137,6,FALSE),0)</f>
        <v>0</v>
      </c>
      <c r="S626" s="19">
        <f>IFERROR(VLOOKUP($A626,[7]Feuil4!$A$23:$L$137,5,FALSE),0)</f>
        <v>0</v>
      </c>
      <c r="T626" s="19">
        <v>0</v>
      </c>
      <c r="U626" s="19">
        <f>IFERROR(VLOOKUP(B626,'[8]C1-2017'!$B$1:$Q$475,14,FALSE),0)</f>
        <v>8067.4393442698529</v>
      </c>
      <c r="V626" s="19">
        <f>IFERROR(VLOOKUP(A626,'[9]TOTAL M10 par région'!$A$1:$J$375,8,FALSE),0)</f>
        <v>199325.39999999991</v>
      </c>
      <c r="W626" s="19">
        <f>IFERROR(VLOOKUP(A626,'[10]TOTAL M11M12 par région'!$A$1:$J$479,10,FALSE),0)</f>
        <v>303531.03217681631</v>
      </c>
      <c r="X626" s="19">
        <f>IFERROR(VLOOKUP(B626,[11]Feuil1!$A$1:$G$24,7,FALSE),0)</f>
        <v>0</v>
      </c>
      <c r="Y626" s="19"/>
      <c r="Z626" s="19">
        <f>IFERROR(VLOOKUP(A626,'[12]avec LE'!$A$1:$F$22,6,FALSE),0)</f>
        <v>0</v>
      </c>
      <c r="AA626" s="19">
        <f>IFERROR(VLOOKUP(B626,[13]total!$E$20:$F$40,2,FALSE),0)</f>
        <v>0</v>
      </c>
      <c r="AB626" s="19"/>
      <c r="AC626" s="24">
        <f t="shared" si="9"/>
        <v>1212148.7755209228</v>
      </c>
    </row>
    <row r="627" spans="1:29" hidden="1" x14ac:dyDescent="0.25">
      <c r="A627" s="39" t="s">
        <v>1291</v>
      </c>
      <c r="B627" s="2" t="s">
        <v>1292</v>
      </c>
      <c r="C627" s="2" t="s">
        <v>31</v>
      </c>
      <c r="D627" s="2" t="s">
        <v>644</v>
      </c>
      <c r="E627" s="19">
        <f>IFERROR(VLOOKUP(A627,[1]Montants!$A$1:$W$248,21,FALSE),0)</f>
        <v>0</v>
      </c>
      <c r="F627" s="19">
        <f>IFERROR(VLOOKUP(A627,[2]Feuil1!$A$1:$I$47,8,FALSE),0)</f>
        <v>0</v>
      </c>
      <c r="G627" s="19">
        <f>IFERROR(VLOOKUP(A627,[3]Feuil1!$A$1:$G$47,6,FALSE),0)</f>
        <v>0</v>
      </c>
      <c r="H627" s="19">
        <f>IFERROR(VLOOKUP(B627,[4]Feuil6!$A$23:$B$73,2,FALSE),0)</f>
        <v>0</v>
      </c>
      <c r="I627" s="19">
        <f>IFERROR(VLOOKUP(A627,[5]Feuil1!$A$1:$F$9,5,FALSE),0)</f>
        <v>0</v>
      </c>
      <c r="J627" s="19">
        <f>IFERROR(VLOOKUP(A627,'[6]CRB-ES'!$A$1:$V$382,19,FALSE),0)</f>
        <v>0</v>
      </c>
      <c r="K627" s="19">
        <f>IFERROR(VLOOKUP($A627,[7]Feuil4!$A$23:$L$137,10,FALSE),0)</f>
        <v>0</v>
      </c>
      <c r="L627" s="19">
        <f>IFERROR(VLOOKUP($A627,[7]Feuil4!$A$23:$L$137,9,FALSE),0)</f>
        <v>0</v>
      </c>
      <c r="M627" s="19">
        <f>IFERROR(VLOOKUP($A627,[7]Feuil4!$A$23:$L$137,4,FALSE),0)</f>
        <v>0</v>
      </c>
      <c r="N627" s="19">
        <f>IFERROR(VLOOKUP($A627,[7]Feuil4!$A$23:$L$81,3,FALSE),0)</f>
        <v>0</v>
      </c>
      <c r="O627" s="19">
        <f>IFERROR(VLOOKUP($A627,[7]Feuil4!$A$23:$L$137,2,FALSE),0)</f>
        <v>0</v>
      </c>
      <c r="P627" s="19">
        <f>IFERROR(VLOOKUP($A627,[7]Feuil4!$A$23:$L$81,7,FALSE),0)</f>
        <v>0</v>
      </c>
      <c r="Q627" s="19">
        <f>IFERROR(VLOOKUP($A627,[7]Feuil4!$A$23:$L$137,8,FALSE),0)</f>
        <v>0</v>
      </c>
      <c r="R627" s="19">
        <f>IFERROR(VLOOKUP($A627,[7]Feuil4!$A$23:$L$137,6,FALSE),0)</f>
        <v>0</v>
      </c>
      <c r="S627" s="19">
        <f>IFERROR(VLOOKUP($A627,[7]Feuil4!$A$23:$L$137,5,FALSE),0)</f>
        <v>0</v>
      </c>
      <c r="T627" s="19">
        <v>0</v>
      </c>
      <c r="U627" s="19">
        <f>IFERROR(VLOOKUP(B627,'[8]C1-2017'!$B$1:$Q$475,14,FALSE),0)</f>
        <v>0</v>
      </c>
      <c r="V627" s="19">
        <f>IFERROR(VLOOKUP(A627,'[9]TOTAL M10 par région'!$A$1:$J$375,8,FALSE),0)</f>
        <v>0</v>
      </c>
      <c r="W627" s="19">
        <f>IFERROR(VLOOKUP(A627,'[10]TOTAL M11M12 par région'!$A$1:$J$479,10,FALSE),0)</f>
        <v>32300.640010920757</v>
      </c>
      <c r="X627" s="19">
        <f>IFERROR(VLOOKUP(B627,[11]Feuil1!$A$1:$G$24,7,FALSE),0)</f>
        <v>0</v>
      </c>
      <c r="Y627" s="19"/>
      <c r="Z627" s="19">
        <f>IFERROR(VLOOKUP(A627,'[12]avec LE'!$A$1:$F$22,6,FALSE),0)</f>
        <v>0</v>
      </c>
      <c r="AA627" s="19">
        <f>IFERROR(VLOOKUP(B627,[13]total!$E$20:$F$40,2,FALSE),0)</f>
        <v>0</v>
      </c>
      <c r="AB627" s="19"/>
      <c r="AC627" s="24">
        <f t="shared" si="9"/>
        <v>32300.640010920757</v>
      </c>
    </row>
    <row r="628" spans="1:29" hidden="1" x14ac:dyDescent="0.25">
      <c r="A628" s="2" t="s">
        <v>653</v>
      </c>
      <c r="B628" s="2" t="s">
        <v>654</v>
      </c>
      <c r="C628" s="2" t="s">
        <v>31</v>
      </c>
      <c r="D628" s="2" t="s">
        <v>644</v>
      </c>
      <c r="E628" s="19">
        <f>IFERROR(VLOOKUP(A628,[1]Montants!$A$1:$W$248,21,FALSE),0)</f>
        <v>520156.24010405719</v>
      </c>
      <c r="F628" s="19">
        <f>IFERROR(VLOOKUP(A628,[2]Feuil1!$A$1:$I$47,8,FALSE),0)</f>
        <v>0</v>
      </c>
      <c r="G628" s="19">
        <f>IFERROR(VLOOKUP(A628,[3]Feuil1!$A$1:$G$47,6,FALSE),0)</f>
        <v>0</v>
      </c>
      <c r="H628" s="19">
        <f>IFERROR(VLOOKUP(B628,[4]Feuil6!$A$23:$B$73,2,FALSE),0)</f>
        <v>0</v>
      </c>
      <c r="I628" s="19">
        <f>IFERROR(VLOOKUP(A628,[5]Feuil1!$A$1:$F$9,5,FALSE),0)</f>
        <v>0</v>
      </c>
      <c r="J628" s="19">
        <f>IFERROR(VLOOKUP(A628,'[6]CRB-ES'!$A$1:$V$382,19,FALSE),0)</f>
        <v>0</v>
      </c>
      <c r="K628" s="19">
        <f>IFERROR(VLOOKUP($A628,[7]Feuil4!$A$23:$L$137,10,FALSE),0)</f>
        <v>0</v>
      </c>
      <c r="L628" s="19">
        <f>IFERROR(VLOOKUP($A628,[7]Feuil4!$A$23:$L$137,9,FALSE),0)</f>
        <v>0</v>
      </c>
      <c r="M628" s="19">
        <f>IFERROR(VLOOKUP($A628,[7]Feuil4!$A$23:$L$137,4,FALSE),0)</f>
        <v>0</v>
      </c>
      <c r="N628" s="19">
        <f>IFERROR(VLOOKUP($A628,[7]Feuil4!$A$23:$L$81,3,FALSE),0)</f>
        <v>0</v>
      </c>
      <c r="O628" s="19">
        <f>IFERROR(VLOOKUP($A628,[7]Feuil4!$A$23:$L$137,2,FALSE),0)</f>
        <v>0</v>
      </c>
      <c r="P628" s="19">
        <f>IFERROR(VLOOKUP($A628,[7]Feuil4!$A$23:$L$81,7,FALSE),0)</f>
        <v>0</v>
      </c>
      <c r="Q628" s="19">
        <f>IFERROR(VLOOKUP($A628,[7]Feuil4!$A$23:$L$137,8,FALSE),0)</f>
        <v>0</v>
      </c>
      <c r="R628" s="19">
        <f>IFERROR(VLOOKUP($A628,[7]Feuil4!$A$23:$L$137,6,FALSE),0)</f>
        <v>0</v>
      </c>
      <c r="S628" s="19">
        <f>IFERROR(VLOOKUP($A628,[7]Feuil4!$A$23:$L$137,5,FALSE),0)</f>
        <v>0</v>
      </c>
      <c r="T628" s="19">
        <v>0</v>
      </c>
      <c r="U628" s="19">
        <f>IFERROR(VLOOKUP(B628,'[8]C1-2017'!$B$1:$Q$475,14,FALSE),0)</f>
        <v>264643.48192453757</v>
      </c>
      <c r="V628" s="19">
        <f>IFERROR(VLOOKUP(A628,'[9]TOTAL M10 par région'!$A$1:$J$375,8,FALSE),0)</f>
        <v>144287.72000000009</v>
      </c>
      <c r="W628" s="19">
        <f>IFERROR(VLOOKUP(A628,'[10]TOTAL M11M12 par région'!$A$1:$J$479,10,FALSE),0)</f>
        <v>260665.18893352439</v>
      </c>
      <c r="X628" s="19">
        <f>IFERROR(VLOOKUP(B628,[11]Feuil1!$A$1:$G$24,7,FALSE),0)</f>
        <v>0</v>
      </c>
      <c r="Y628" s="19"/>
      <c r="Z628" s="19">
        <f>IFERROR(VLOOKUP(A628,'[12]avec LE'!$A$1:$F$22,6,FALSE),0)</f>
        <v>0</v>
      </c>
      <c r="AA628" s="19">
        <f>IFERROR(VLOOKUP(B628,[13]total!$E$20:$F$40,2,FALSE),0)</f>
        <v>0</v>
      </c>
      <c r="AB628" s="19"/>
      <c r="AC628" s="24">
        <f t="shared" si="9"/>
        <v>1189752.6309621192</v>
      </c>
    </row>
    <row r="629" spans="1:29" ht="15" hidden="1" customHeight="1" x14ac:dyDescent="0.25">
      <c r="A629" s="27">
        <v>840006597</v>
      </c>
      <c r="B629" s="18" t="s">
        <v>1161</v>
      </c>
      <c r="C629" s="2" t="s">
        <v>31</v>
      </c>
      <c r="D629" s="2" t="s">
        <v>644</v>
      </c>
      <c r="E629" s="19">
        <f>IFERROR(VLOOKUP(A629,[1]Montants!$A$1:$W$248,21,FALSE),0)</f>
        <v>0</v>
      </c>
      <c r="F629" s="19">
        <f>IFERROR(VLOOKUP(A629,[2]Feuil1!$A$1:$I$47,8,FALSE),0)</f>
        <v>0</v>
      </c>
      <c r="G629" s="19">
        <f>IFERROR(VLOOKUP(A629,[3]Feuil1!$A$1:$G$47,6,FALSE),0)</f>
        <v>0</v>
      </c>
      <c r="H629" s="19">
        <f>IFERROR(VLOOKUP(B629,[4]Feuil6!$A$23:$B$73,2,FALSE),0)</f>
        <v>0</v>
      </c>
      <c r="I629" s="19">
        <f>IFERROR(VLOOKUP(A629,[5]Feuil1!$A$1:$F$9,5,FALSE),0)</f>
        <v>0</v>
      </c>
      <c r="J629" s="19">
        <f>IFERROR(VLOOKUP(A629,'[6]CRB-ES'!$A$1:$V$382,19,FALSE),0)</f>
        <v>0</v>
      </c>
      <c r="K629" s="19">
        <f>IFERROR(VLOOKUP($A629,[7]Feuil4!$A$23:$L$137,10,FALSE),0)</f>
        <v>0</v>
      </c>
      <c r="L629" s="19">
        <f>IFERROR(VLOOKUP($A629,[7]Feuil4!$A$23:$L$137,9,FALSE),0)</f>
        <v>0</v>
      </c>
      <c r="M629" s="19">
        <f>IFERROR(VLOOKUP($A629,[7]Feuil4!$A$23:$L$137,4,FALSE),0)</f>
        <v>0</v>
      </c>
      <c r="N629" s="19">
        <f>IFERROR(VLOOKUP($A629,[7]Feuil4!$A$23:$L$81,3,FALSE),0)</f>
        <v>0</v>
      </c>
      <c r="O629" s="19">
        <f>IFERROR(VLOOKUP($A629,[7]Feuil4!$A$23:$L$137,2,FALSE),0)</f>
        <v>0</v>
      </c>
      <c r="P629" s="19">
        <f>IFERROR(VLOOKUP($A629,[7]Feuil4!$A$23:$L$81,7,FALSE),0)</f>
        <v>0</v>
      </c>
      <c r="Q629" s="19">
        <f>IFERROR(VLOOKUP($A629,[7]Feuil4!$A$23:$L$137,8,FALSE),0)</f>
        <v>0</v>
      </c>
      <c r="R629" s="19">
        <f>IFERROR(VLOOKUP($A629,[7]Feuil4!$A$23:$L$137,6,FALSE),0)</f>
        <v>0</v>
      </c>
      <c r="S629" s="19">
        <f>IFERROR(VLOOKUP($A629,[7]Feuil4!$A$23:$L$137,5,FALSE),0)</f>
        <v>0</v>
      </c>
      <c r="T629" s="19">
        <v>0</v>
      </c>
      <c r="U629" s="19">
        <f>IFERROR(VLOOKUP(B629,'[8]C1-2017'!$B$1:$Q$475,14,FALSE),0)</f>
        <v>0</v>
      </c>
      <c r="V629" s="19">
        <f>IFERROR(VLOOKUP(A629,'[9]TOTAL M10 par région'!$A$1:$J$375,8,FALSE),0)</f>
        <v>0</v>
      </c>
      <c r="W629" s="19">
        <f>IFERROR(VLOOKUP(A629,'[10]TOTAL M11M12 par région'!$A$1:$J$479,10,FALSE),0)</f>
        <v>0</v>
      </c>
      <c r="X629" s="19">
        <f>IFERROR(VLOOKUP(B629,[11]Feuil1!$A$1:$G$24,7,FALSE),0)</f>
        <v>0</v>
      </c>
      <c r="Y629" s="19"/>
      <c r="Z629" s="19">
        <f>IFERROR(VLOOKUP(A629,'[12]avec LE'!$A$1:$F$22,6,FALSE),0)</f>
        <v>0</v>
      </c>
      <c r="AA629" s="19">
        <f>IFERROR(VLOOKUP(B629,[13]total!$E$20:$F$40,2,FALSE),0)</f>
        <v>0</v>
      </c>
      <c r="AB629" s="19"/>
      <c r="AC629" s="24">
        <f t="shared" si="9"/>
        <v>0</v>
      </c>
    </row>
    <row r="630" spans="1:29" ht="15" hidden="1" customHeight="1" x14ac:dyDescent="0.25">
      <c r="A630" s="2" t="s">
        <v>672</v>
      </c>
      <c r="B630" s="2" t="s">
        <v>673</v>
      </c>
      <c r="C630" s="2" t="s">
        <v>85</v>
      </c>
      <c r="D630" s="2" t="s">
        <v>644</v>
      </c>
      <c r="E630" s="19">
        <f>IFERROR(VLOOKUP(A630,[1]Montants!$A$1:$W$248,21,FALSE),0)</f>
        <v>0</v>
      </c>
      <c r="F630" s="19">
        <f>IFERROR(VLOOKUP(A630,[2]Feuil1!$A$1:$I$47,8,FALSE),0)</f>
        <v>0</v>
      </c>
      <c r="G630" s="19">
        <f>IFERROR(VLOOKUP(A630,[3]Feuil1!$A$1:$G$47,6,FALSE),0)</f>
        <v>0</v>
      </c>
      <c r="H630" s="19">
        <f>IFERROR(VLOOKUP(B630,[4]Feuil6!$A$23:$B$73,2,FALSE),0)</f>
        <v>0</v>
      </c>
      <c r="I630" s="19">
        <f>IFERROR(VLOOKUP(A630,[5]Feuil1!$A$1:$F$9,5,FALSE),0)</f>
        <v>0</v>
      </c>
      <c r="J630" s="19">
        <f>IFERROR(VLOOKUP(A630,'[6]CRB-ES'!$A$1:$V$382,19,FALSE),0)</f>
        <v>0</v>
      </c>
      <c r="K630" s="19">
        <f>IFERROR(VLOOKUP($A630,[7]Feuil4!$A$23:$L$137,10,FALSE),0)</f>
        <v>0</v>
      </c>
      <c r="L630" s="19">
        <f>IFERROR(VLOOKUP($A630,[7]Feuil4!$A$23:$L$137,9,FALSE),0)</f>
        <v>0</v>
      </c>
      <c r="M630" s="19">
        <f>IFERROR(VLOOKUP($A630,[7]Feuil4!$A$23:$L$137,4,FALSE),0)</f>
        <v>0</v>
      </c>
      <c r="N630" s="19">
        <f>IFERROR(VLOOKUP($A630,[7]Feuil4!$A$23:$L$81,3,FALSE),0)</f>
        <v>0</v>
      </c>
      <c r="O630" s="19">
        <f>IFERROR(VLOOKUP($A630,[7]Feuil4!$A$23:$L$137,2,FALSE),0)</f>
        <v>0</v>
      </c>
      <c r="P630" s="19">
        <f>IFERROR(VLOOKUP($A630,[7]Feuil4!$A$23:$L$81,7,FALSE),0)</f>
        <v>0</v>
      </c>
      <c r="Q630" s="19">
        <f>IFERROR(VLOOKUP($A630,[7]Feuil4!$A$23:$L$137,8,FALSE),0)</f>
        <v>0</v>
      </c>
      <c r="R630" s="19">
        <f>IFERROR(VLOOKUP($A630,[7]Feuil4!$A$23:$L$137,6,FALSE),0)</f>
        <v>0</v>
      </c>
      <c r="S630" s="19">
        <f>IFERROR(VLOOKUP($A630,[7]Feuil4!$A$23:$L$137,5,FALSE),0)</f>
        <v>0</v>
      </c>
      <c r="T630" s="19">
        <v>0</v>
      </c>
      <c r="U630" s="19">
        <f>IFERROR(VLOOKUP(B630,'[8]C1-2017'!$B$1:$Q$475,14,FALSE),0)</f>
        <v>0</v>
      </c>
      <c r="V630" s="19">
        <f>IFERROR(VLOOKUP(A630,'[9]TOTAL M10 par région'!$A$1:$J$375,8,FALSE),0)</f>
        <v>0</v>
      </c>
      <c r="W630" s="19">
        <f>IFERROR(VLOOKUP(A630,'[10]TOTAL M11M12 par région'!$A$1:$J$479,10,FALSE),0)</f>
        <v>0</v>
      </c>
      <c r="X630" s="19">
        <f>IFERROR(VLOOKUP(B630,[11]Feuil1!$A$1:$G$24,7,FALSE),0)</f>
        <v>0</v>
      </c>
      <c r="Y630" s="19"/>
      <c r="Z630" s="19">
        <f>IFERROR(VLOOKUP(A630,'[12]avec LE'!$A$1:$F$22,6,FALSE),0)</f>
        <v>0</v>
      </c>
      <c r="AA630" s="19">
        <f>IFERROR(VLOOKUP(B630,[13]total!$E$20:$F$40,2,FALSE),0)</f>
        <v>0</v>
      </c>
      <c r="AB630" s="19"/>
      <c r="AC630" s="24">
        <f t="shared" si="9"/>
        <v>0</v>
      </c>
    </row>
    <row r="631" spans="1:29" hidden="1" x14ac:dyDescent="0.25">
      <c r="A631" s="39" t="s">
        <v>1293</v>
      </c>
      <c r="B631" s="2" t="s">
        <v>1294</v>
      </c>
      <c r="C631" s="2" t="s">
        <v>31</v>
      </c>
      <c r="D631" s="2" t="s">
        <v>780</v>
      </c>
      <c r="E631" s="19">
        <f>IFERROR(VLOOKUP(A631,[1]Montants!$A$1:$W$248,21,FALSE),0)</f>
        <v>0</v>
      </c>
      <c r="F631" s="19">
        <f>IFERROR(VLOOKUP(A631,[2]Feuil1!$A$1:$I$47,8,FALSE),0)</f>
        <v>0</v>
      </c>
      <c r="G631" s="19">
        <f>IFERROR(VLOOKUP(A631,[3]Feuil1!$A$1:$G$47,6,FALSE),0)</f>
        <v>0</v>
      </c>
      <c r="H631" s="19">
        <f>IFERROR(VLOOKUP(B631,[4]Feuil6!$A$23:$B$73,2,FALSE),0)</f>
        <v>0</v>
      </c>
      <c r="I631" s="19">
        <f>IFERROR(VLOOKUP(A631,[5]Feuil1!$A$1:$F$9,5,FALSE),0)</f>
        <v>0</v>
      </c>
      <c r="J631" s="19">
        <f>IFERROR(VLOOKUP(A631,'[6]CRB-ES'!$A$1:$V$382,19,FALSE),0)</f>
        <v>0</v>
      </c>
      <c r="K631" s="19">
        <f>IFERROR(VLOOKUP($A631,[7]Feuil4!$A$23:$L$137,10,FALSE),0)</f>
        <v>0</v>
      </c>
      <c r="L631" s="19">
        <f>IFERROR(VLOOKUP($A631,[7]Feuil4!$A$23:$L$137,9,FALSE),0)</f>
        <v>0</v>
      </c>
      <c r="M631" s="19">
        <f>IFERROR(VLOOKUP($A631,[7]Feuil4!$A$23:$L$137,4,FALSE),0)</f>
        <v>0</v>
      </c>
      <c r="N631" s="19">
        <f>IFERROR(VLOOKUP($A631,[7]Feuil4!$A$23:$L$81,3,FALSE),0)</f>
        <v>0</v>
      </c>
      <c r="O631" s="19">
        <f>IFERROR(VLOOKUP($A631,[7]Feuil4!$A$23:$L$137,2,FALSE),0)</f>
        <v>0</v>
      </c>
      <c r="P631" s="19">
        <f>IFERROR(VLOOKUP($A631,[7]Feuil4!$A$23:$L$81,7,FALSE),0)</f>
        <v>0</v>
      </c>
      <c r="Q631" s="19">
        <f>IFERROR(VLOOKUP($A631,[7]Feuil4!$A$23:$L$137,8,FALSE),0)</f>
        <v>0</v>
      </c>
      <c r="R631" s="19">
        <f>IFERROR(VLOOKUP($A631,[7]Feuil4!$A$23:$L$137,6,FALSE),0)</f>
        <v>0</v>
      </c>
      <c r="S631" s="19">
        <f>IFERROR(VLOOKUP($A631,[7]Feuil4!$A$23:$L$137,5,FALSE),0)</f>
        <v>0</v>
      </c>
      <c r="T631" s="19">
        <v>0</v>
      </c>
      <c r="U631" s="19">
        <f>IFERROR(VLOOKUP(B631,'[8]C1-2017'!$B$1:$Q$475,14,FALSE),0)</f>
        <v>0</v>
      </c>
      <c r="V631" s="19">
        <f>IFERROR(VLOOKUP(A631,'[9]TOTAL M10 par région'!$A$1:$J$375,8,FALSE),0)</f>
        <v>0</v>
      </c>
      <c r="W631" s="19">
        <f>IFERROR(VLOOKUP(A631,'[10]TOTAL M11M12 par région'!$A$1:$J$479,10,FALSE),0)</f>
        <v>189002.85056489575</v>
      </c>
      <c r="X631" s="19">
        <f>IFERROR(VLOOKUP(B631,[11]Feuil1!$A$1:$G$24,7,FALSE),0)</f>
        <v>0</v>
      </c>
      <c r="Y631" s="19"/>
      <c r="Z631" s="19">
        <f>IFERROR(VLOOKUP(A631,'[12]avec LE'!$A$1:$F$22,6,FALSE),0)</f>
        <v>0</v>
      </c>
      <c r="AA631" s="19">
        <f>IFERROR(VLOOKUP(B631,[13]total!$E$20:$F$40,2,FALSE),0)</f>
        <v>0</v>
      </c>
      <c r="AB631" s="19"/>
      <c r="AC631" s="24">
        <f t="shared" si="9"/>
        <v>189002.85056489575</v>
      </c>
    </row>
    <row r="632" spans="1:29" hidden="1" x14ac:dyDescent="0.25">
      <c r="A632" s="27" t="s">
        <v>778</v>
      </c>
      <c r="B632" s="2" t="s">
        <v>779</v>
      </c>
      <c r="C632" s="2" t="s">
        <v>25</v>
      </c>
      <c r="D632" s="2" t="s">
        <v>780</v>
      </c>
      <c r="E632" s="19">
        <f>IFERROR(VLOOKUP(A632,[1]Montants!$A$1:$W$248,21,FALSE),0)</f>
        <v>2249748.1182403332</v>
      </c>
      <c r="F632" s="19">
        <f>IFERROR(VLOOKUP(A632,[2]Feuil1!$A$1:$I$47,8,FALSE),0)</f>
        <v>297142.7368536563</v>
      </c>
      <c r="G632" s="19">
        <f>IFERROR(VLOOKUP(A632,[3]Feuil1!$A$1:$G$47,6,FALSE),0)</f>
        <v>74285.684213414075</v>
      </c>
      <c r="H632" s="19">
        <f>IFERROR(VLOOKUP(B632,[4]Feuil6!$A$23:$B$73,2,FALSE),0)</f>
        <v>201600</v>
      </c>
      <c r="I632" s="19">
        <f>IFERROR(VLOOKUP(A632,[5]Feuil1!$A$1:$F$9,5,FALSE),0)</f>
        <v>0</v>
      </c>
      <c r="J632" s="19">
        <f>IFERROR(VLOOKUP(A632,'[6]CRB-ES'!$A$1:$V$382,19,FALSE),0)</f>
        <v>182436.1013113278</v>
      </c>
      <c r="K632" s="19">
        <f>IFERROR(VLOOKUP($A632,[7]Feuil4!$A$23:$L$137,10,FALSE),0)</f>
        <v>0</v>
      </c>
      <c r="L632" s="19">
        <f>IFERROR(VLOOKUP($A632,[7]Feuil4!$A$23:$L$137,9,FALSE),0)</f>
        <v>0</v>
      </c>
      <c r="M632" s="19">
        <f>IFERROR(VLOOKUP($A632,[7]Feuil4!$A$23:$L$137,4,FALSE),0)</f>
        <v>0</v>
      </c>
      <c r="N632" s="19">
        <f>IFERROR(VLOOKUP($A632,[7]Feuil4!$A$23:$L$81,3,FALSE),0)</f>
        <v>0</v>
      </c>
      <c r="O632" s="19">
        <f>IFERROR(VLOOKUP($A632,[7]Feuil4!$A$23:$L$137,2,FALSE),0)</f>
        <v>0</v>
      </c>
      <c r="P632" s="19">
        <f>IFERROR(VLOOKUP($A632,[7]Feuil4!$A$23:$L$81,7,FALSE),0)</f>
        <v>0</v>
      </c>
      <c r="Q632" s="19">
        <f>IFERROR(VLOOKUP($A632,[7]Feuil4!$A$23:$L$137,8,FALSE),0)</f>
        <v>0</v>
      </c>
      <c r="R632" s="19">
        <f>IFERROR(VLOOKUP($A632,[7]Feuil4!$A$23:$L$137,6,FALSE),0)</f>
        <v>0</v>
      </c>
      <c r="S632" s="19">
        <f>IFERROR(VLOOKUP($A632,[7]Feuil4!$A$23:$L$137,5,FALSE),0)</f>
        <v>0</v>
      </c>
      <c r="T632" s="19">
        <v>0</v>
      </c>
      <c r="U632" s="19">
        <f>IFERROR(VLOOKUP(B632,'[8]C1-2017'!$B$1:$Q$475,14,FALSE),0)</f>
        <v>68235.287802853214</v>
      </c>
      <c r="V632" s="19">
        <f>IFERROR(VLOOKUP(A632,'[9]TOTAL M10 par région'!$A$1:$J$375,8,FALSE),0)</f>
        <v>0</v>
      </c>
      <c r="W632" s="19">
        <f>IFERROR(VLOOKUP(A632,'[10]TOTAL M11M12 par région'!$A$1:$J$479,10,FALSE),0)</f>
        <v>45279.185086153098</v>
      </c>
      <c r="X632" s="19">
        <f>IFERROR(VLOOKUP(B632,[11]Feuil1!$A$1:$G$24,7,FALSE),0)</f>
        <v>0</v>
      </c>
      <c r="Y632" s="19"/>
      <c r="Z632" s="19">
        <f>IFERROR(VLOOKUP(A632,'[12]avec LE'!$A$1:$F$22,6,FALSE),0)</f>
        <v>0</v>
      </c>
      <c r="AA632" s="19">
        <f>IFERROR(VLOOKUP(B632,[13]total!$E$20:$F$40,2,FALSE),0)</f>
        <v>0</v>
      </c>
      <c r="AB632" s="19"/>
      <c r="AC632" s="24">
        <f t="shared" si="9"/>
        <v>3118727.1135077374</v>
      </c>
    </row>
    <row r="633" spans="1:29" hidden="1" x14ac:dyDescent="0.25">
      <c r="A633" s="27" t="s">
        <v>1127</v>
      </c>
      <c r="B633" s="2" t="s">
        <v>1173</v>
      </c>
      <c r="C633" s="2" t="s">
        <v>85</v>
      </c>
      <c r="D633" s="2" t="s">
        <v>780</v>
      </c>
      <c r="E633" s="19">
        <f>IFERROR(VLOOKUP(A633,[1]Montants!$A$1:$W$248,21,FALSE),0)</f>
        <v>0</v>
      </c>
      <c r="F633" s="19">
        <f>IFERROR(VLOOKUP(A633,[2]Feuil1!$A$1:$I$47,8,FALSE),0)</f>
        <v>0</v>
      </c>
      <c r="G633" s="19">
        <f>IFERROR(VLOOKUP(A633,[3]Feuil1!$A$1:$G$47,6,FALSE),0)</f>
        <v>0</v>
      </c>
      <c r="H633" s="19">
        <f>IFERROR(VLOOKUP(B633,[4]Feuil6!$A$23:$B$73,2,FALSE),0)</f>
        <v>0</v>
      </c>
      <c r="I633" s="19">
        <f>IFERROR(VLOOKUP(A633,[5]Feuil1!$A$1:$F$9,5,FALSE),0)</f>
        <v>0</v>
      </c>
      <c r="J633" s="19">
        <f>IFERROR(VLOOKUP(A633,'[6]CRB-ES'!$A$1:$V$382,19,FALSE),0)</f>
        <v>0</v>
      </c>
      <c r="K633" s="19">
        <f>IFERROR(VLOOKUP($A633,[7]Feuil4!$A$23:$L$137,10,FALSE),0)</f>
        <v>0</v>
      </c>
      <c r="L633" s="19">
        <f>IFERROR(VLOOKUP($A633,[7]Feuil4!$A$23:$L$137,9,FALSE),0)</f>
        <v>0</v>
      </c>
      <c r="M633" s="19">
        <f>IFERROR(VLOOKUP($A633,[7]Feuil4!$A$23:$L$137,4,FALSE),0)</f>
        <v>0</v>
      </c>
      <c r="N633" s="19">
        <f>IFERROR(VLOOKUP($A633,[7]Feuil4!$A$23:$L$81,3,FALSE),0)</f>
        <v>0</v>
      </c>
      <c r="O633" s="19">
        <f>IFERROR(VLOOKUP($A633,[7]Feuil4!$A$23:$L$137,2,FALSE),0)</f>
        <v>0</v>
      </c>
      <c r="P633" s="19">
        <f>IFERROR(VLOOKUP($A633,[7]Feuil4!$A$23:$L$81,7,FALSE),0)</f>
        <v>0</v>
      </c>
      <c r="Q633" s="19">
        <f>IFERROR(VLOOKUP($A633,[7]Feuil4!$A$23:$L$137,8,FALSE),0)</f>
        <v>0</v>
      </c>
      <c r="R633" s="19">
        <f>IFERROR(VLOOKUP($A633,[7]Feuil4!$A$23:$L$137,6,FALSE),0)</f>
        <v>0</v>
      </c>
      <c r="S633" s="19">
        <f>IFERROR(VLOOKUP($A633,[7]Feuil4!$A$23:$L$137,5,FALSE),0)</f>
        <v>0</v>
      </c>
      <c r="T633" s="19">
        <v>0</v>
      </c>
      <c r="U633" s="19">
        <f>IFERROR(VLOOKUP(B633,'[8]C1-2017'!$B$1:$Q$475,14,FALSE),0)</f>
        <v>0</v>
      </c>
      <c r="V633" s="19">
        <f>IFERROR(VLOOKUP(A633,'[9]TOTAL M10 par région'!$A$1:$J$375,8,FALSE),0)</f>
        <v>8700</v>
      </c>
      <c r="W633" s="19">
        <f>IFERROR(VLOOKUP(A633,'[10]TOTAL M11M12 par région'!$A$1:$J$479,10,FALSE),0)</f>
        <v>0</v>
      </c>
      <c r="X633" s="19">
        <f>IFERROR(VLOOKUP(B633,[11]Feuil1!$A$1:$G$24,7,FALSE),0)</f>
        <v>0</v>
      </c>
      <c r="Y633" s="19"/>
      <c r="Z633" s="19">
        <f>IFERROR(VLOOKUP(A633,'[12]avec LE'!$A$1:$F$22,6,FALSE),0)</f>
        <v>0</v>
      </c>
      <c r="AA633" s="19">
        <f>IFERROR(VLOOKUP(B633,[13]total!$E$20:$F$40,2,FALSE),0)</f>
        <v>0</v>
      </c>
      <c r="AB633" s="19"/>
      <c r="AC633" s="24">
        <f t="shared" si="9"/>
        <v>8700</v>
      </c>
    </row>
    <row r="634" spans="1:29" hidden="1" x14ac:dyDescent="0.25">
      <c r="A634" s="27" t="s">
        <v>1128</v>
      </c>
      <c r="B634" s="2" t="s">
        <v>1174</v>
      </c>
      <c r="C634" s="2" t="s">
        <v>92</v>
      </c>
      <c r="D634" s="2" t="s">
        <v>780</v>
      </c>
      <c r="E634" s="19">
        <f>IFERROR(VLOOKUP(A634,[1]Montants!$A$1:$W$248,21,FALSE),0)</f>
        <v>0</v>
      </c>
      <c r="F634" s="19">
        <f>IFERROR(VLOOKUP(A634,[2]Feuil1!$A$1:$I$47,8,FALSE),0)</f>
        <v>0</v>
      </c>
      <c r="G634" s="19">
        <f>IFERROR(VLOOKUP(A634,[3]Feuil1!$A$1:$G$47,6,FALSE),0)</f>
        <v>0</v>
      </c>
      <c r="H634" s="19">
        <f>IFERROR(VLOOKUP(B634,[4]Feuil6!$A$23:$B$73,2,FALSE),0)</f>
        <v>0</v>
      </c>
      <c r="I634" s="19">
        <f>IFERROR(VLOOKUP(A634,[5]Feuil1!$A$1:$F$9,5,FALSE),0)</f>
        <v>0</v>
      </c>
      <c r="J634" s="19">
        <f>IFERROR(VLOOKUP(A634,'[6]CRB-ES'!$A$1:$V$382,19,FALSE),0)</f>
        <v>0</v>
      </c>
      <c r="K634" s="19">
        <f>IFERROR(VLOOKUP($A634,[7]Feuil4!$A$23:$L$137,10,FALSE),0)</f>
        <v>0</v>
      </c>
      <c r="L634" s="19">
        <f>IFERROR(VLOOKUP($A634,[7]Feuil4!$A$23:$L$137,9,FALSE),0)</f>
        <v>0</v>
      </c>
      <c r="M634" s="19">
        <f>IFERROR(VLOOKUP($A634,[7]Feuil4!$A$23:$L$137,4,FALSE),0)</f>
        <v>0</v>
      </c>
      <c r="N634" s="19">
        <f>IFERROR(VLOOKUP($A634,[7]Feuil4!$A$23:$L$81,3,FALSE),0)</f>
        <v>0</v>
      </c>
      <c r="O634" s="19">
        <f>IFERROR(VLOOKUP($A634,[7]Feuil4!$A$23:$L$137,2,FALSE),0)</f>
        <v>0</v>
      </c>
      <c r="P634" s="19">
        <f>IFERROR(VLOOKUP($A634,[7]Feuil4!$A$23:$L$81,7,FALSE),0)</f>
        <v>0</v>
      </c>
      <c r="Q634" s="19">
        <f>IFERROR(VLOOKUP($A634,[7]Feuil4!$A$23:$L$137,8,FALSE),0)</f>
        <v>0</v>
      </c>
      <c r="R634" s="19">
        <f>IFERROR(VLOOKUP($A634,[7]Feuil4!$A$23:$L$137,6,FALSE),0)</f>
        <v>0</v>
      </c>
      <c r="S634" s="19">
        <f>IFERROR(VLOOKUP($A634,[7]Feuil4!$A$23:$L$137,5,FALSE),0)</f>
        <v>0</v>
      </c>
      <c r="T634" s="19">
        <v>0</v>
      </c>
      <c r="U634" s="19">
        <f>IFERROR(VLOOKUP(B634,'[8]C1-2017'!$B$1:$Q$475,14,FALSE),0)</f>
        <v>0</v>
      </c>
      <c r="V634" s="19">
        <f>IFERROR(VLOOKUP(A634,'[9]TOTAL M10 par région'!$A$1:$J$375,8,FALSE),0)</f>
        <v>98312.29999999993</v>
      </c>
      <c r="W634" s="19">
        <f>IFERROR(VLOOKUP(A634,'[10]TOTAL M11M12 par région'!$A$1:$J$479,10,FALSE),0)</f>
        <v>124372.09895362076</v>
      </c>
      <c r="X634" s="19">
        <f>IFERROR(VLOOKUP(B634,[11]Feuil1!$A$1:$G$24,7,FALSE),0)</f>
        <v>0</v>
      </c>
      <c r="Y634" s="19"/>
      <c r="Z634" s="19">
        <f>IFERROR(VLOOKUP(A634,'[12]avec LE'!$A$1:$F$22,6,FALSE),0)</f>
        <v>0</v>
      </c>
      <c r="AA634" s="19">
        <f>IFERROR(VLOOKUP(B634,[13]total!$E$20:$F$40,2,FALSE),0)</f>
        <v>0</v>
      </c>
      <c r="AB634" s="19"/>
      <c r="AC634" s="24">
        <f t="shared" si="9"/>
        <v>222684.39895362069</v>
      </c>
    </row>
    <row r="635" spans="1:29" hidden="1" x14ac:dyDescent="0.25">
      <c r="A635" s="38" t="s">
        <v>1213</v>
      </c>
      <c r="B635" s="2" t="s">
        <v>781</v>
      </c>
      <c r="C635" s="2" t="s">
        <v>31</v>
      </c>
      <c r="D635" s="2" t="s">
        <v>782</v>
      </c>
      <c r="E635" s="19">
        <f>IFERROR(VLOOKUP(A635,[1]Montants!$A$1:$W$248,21,FALSE),0)</f>
        <v>759006.12794938486</v>
      </c>
      <c r="F635" s="19">
        <f>IFERROR(VLOOKUP(A635,[2]Feuil1!$A$1:$I$47,8,FALSE),0)</f>
        <v>0</v>
      </c>
      <c r="G635" s="19">
        <f>IFERROR(VLOOKUP(A635,[3]Feuil1!$A$1:$G$47,6,FALSE),0)</f>
        <v>0</v>
      </c>
      <c r="H635" s="19">
        <f>IFERROR(VLOOKUP(B635,[4]Feuil6!$A$23:$B$73,2,FALSE),0)</f>
        <v>201600</v>
      </c>
      <c r="I635" s="19">
        <f>IFERROR(VLOOKUP(A635,[5]Feuil1!$A$1:$F$9,5,FALSE),0)</f>
        <v>0</v>
      </c>
      <c r="J635" s="19">
        <f>IFERROR(VLOOKUP(A635,'[6]CRB-ES'!$A$1:$V$382,19,FALSE),0)</f>
        <v>0</v>
      </c>
      <c r="K635" s="19">
        <f>IFERROR(VLOOKUP($A635,[7]Feuil4!$A$23:$L$137,10,FALSE),0)</f>
        <v>0</v>
      </c>
      <c r="L635" s="19">
        <f>IFERROR(VLOOKUP($A635,[7]Feuil4!$A$23:$L$137,9,FALSE),0)</f>
        <v>0</v>
      </c>
      <c r="M635" s="19">
        <f>IFERROR(VLOOKUP($A635,[7]Feuil4!$A$23:$L$137,4,FALSE),0)</f>
        <v>0</v>
      </c>
      <c r="N635" s="19">
        <f>IFERROR(VLOOKUP($A635,[7]Feuil4!$A$23:$L$81,3,FALSE),0)</f>
        <v>0</v>
      </c>
      <c r="O635" s="19">
        <f>IFERROR(VLOOKUP($A635,[7]Feuil4!$A$23:$L$137,2,FALSE),0)</f>
        <v>0</v>
      </c>
      <c r="P635" s="19">
        <f>IFERROR(VLOOKUP($A635,[7]Feuil4!$A$23:$L$81,7,FALSE),0)</f>
        <v>0</v>
      </c>
      <c r="Q635" s="19">
        <f>IFERROR(VLOOKUP($A635,[7]Feuil4!$A$23:$L$137,8,FALSE),0)</f>
        <v>0</v>
      </c>
      <c r="R635" s="19">
        <f>IFERROR(VLOOKUP($A635,[7]Feuil4!$A$23:$L$137,6,FALSE),0)</f>
        <v>0</v>
      </c>
      <c r="S635" s="19">
        <f>IFERROR(VLOOKUP($A635,[7]Feuil4!$A$23:$L$137,5,FALSE),0)</f>
        <v>0</v>
      </c>
      <c r="T635" s="19">
        <v>0</v>
      </c>
      <c r="U635" s="19">
        <f>IFERROR(VLOOKUP(B635,'[8]C1-2017'!$B$1:$Q$475,14,FALSE),0)</f>
        <v>334677.64268221566</v>
      </c>
      <c r="V635" s="19">
        <f>IFERROR(VLOOKUP(A635,'[9]TOTAL M10 par région'!$A$1:$J$375,8,FALSE),0)</f>
        <v>0</v>
      </c>
      <c r="W635" s="19">
        <f>IFERROR(VLOOKUP(A635,'[10]TOTAL M11M12 par région'!$A$1:$J$479,10,FALSE),0)</f>
        <v>0</v>
      </c>
      <c r="X635" s="19">
        <f>IFERROR(VLOOKUP(B635,[11]Feuil1!$A$1:$G$24,7,FALSE),0)</f>
        <v>0</v>
      </c>
      <c r="Y635" s="19"/>
      <c r="Z635" s="19">
        <f>IFERROR(VLOOKUP(A635,'[12]avec LE'!$A$1:$F$22,6,FALSE),0)</f>
        <v>266018.7781734686</v>
      </c>
      <c r="AA635" s="19">
        <f>IFERROR(VLOOKUP(B635,[13]total!$E$20:$F$40,2,FALSE),0)</f>
        <v>0</v>
      </c>
      <c r="AB635" s="19"/>
      <c r="AC635" s="24">
        <f t="shared" si="9"/>
        <v>1561302.5488050692</v>
      </c>
    </row>
    <row r="636" spans="1:29" hidden="1" x14ac:dyDescent="0.25">
      <c r="A636" s="2" t="s">
        <v>783</v>
      </c>
      <c r="B636" s="2" t="s">
        <v>784</v>
      </c>
      <c r="C636" s="2" t="s">
        <v>31</v>
      </c>
      <c r="D636" s="2" t="s">
        <v>782</v>
      </c>
      <c r="E636" s="19">
        <f>IFERROR(VLOOKUP(A636,[1]Montants!$A$1:$W$248,21,FALSE),0)</f>
        <v>0</v>
      </c>
      <c r="F636" s="19">
        <f>IFERROR(VLOOKUP(A636,[2]Feuil1!$A$1:$I$47,8,FALSE),0)</f>
        <v>0</v>
      </c>
      <c r="G636" s="19">
        <f>IFERROR(VLOOKUP(A636,[3]Feuil1!$A$1:$G$47,6,FALSE),0)</f>
        <v>0</v>
      </c>
      <c r="H636" s="19">
        <f>IFERROR(VLOOKUP(B636,[4]Feuil6!$A$23:$B$73,2,FALSE),0)</f>
        <v>0</v>
      </c>
      <c r="I636" s="19">
        <f>IFERROR(VLOOKUP(A636,[5]Feuil1!$A$1:$F$9,5,FALSE),0)</f>
        <v>0</v>
      </c>
      <c r="J636" s="19">
        <f>IFERROR(VLOOKUP(A636,'[6]CRB-ES'!$A$1:$V$382,19,FALSE),0)</f>
        <v>0</v>
      </c>
      <c r="K636" s="19">
        <f>IFERROR(VLOOKUP($A636,[7]Feuil4!$A$23:$L$137,10,FALSE),0)</f>
        <v>0</v>
      </c>
      <c r="L636" s="19">
        <f>IFERROR(VLOOKUP($A636,[7]Feuil4!$A$23:$L$137,9,FALSE),0)</f>
        <v>0</v>
      </c>
      <c r="M636" s="19">
        <f>IFERROR(VLOOKUP($A636,[7]Feuil4!$A$23:$L$137,4,FALSE),0)</f>
        <v>0</v>
      </c>
      <c r="N636" s="19">
        <f>IFERROR(VLOOKUP($A636,[7]Feuil4!$A$23:$L$81,3,FALSE),0)</f>
        <v>0</v>
      </c>
      <c r="O636" s="19">
        <f>IFERROR(VLOOKUP($A636,[7]Feuil4!$A$23:$L$137,2,FALSE),0)</f>
        <v>0</v>
      </c>
      <c r="P636" s="19">
        <f>IFERROR(VLOOKUP($A636,[7]Feuil4!$A$23:$L$81,7,FALSE),0)</f>
        <v>0</v>
      </c>
      <c r="Q636" s="19">
        <f>IFERROR(VLOOKUP($A636,[7]Feuil4!$A$23:$L$137,8,FALSE),0)</f>
        <v>0</v>
      </c>
      <c r="R636" s="19">
        <f>IFERROR(VLOOKUP($A636,[7]Feuil4!$A$23:$L$137,6,FALSE),0)</f>
        <v>0</v>
      </c>
      <c r="S636" s="19">
        <f>IFERROR(VLOOKUP($A636,[7]Feuil4!$A$23:$L$137,5,FALSE),0)</f>
        <v>0</v>
      </c>
      <c r="T636" s="19">
        <v>0</v>
      </c>
      <c r="U636" s="19">
        <f>IFERROR(VLOOKUP(B636,'[8]C1-2017'!$B$1:$Q$475,14,FALSE),0)</f>
        <v>17883.489266562767</v>
      </c>
      <c r="V636" s="19">
        <f>IFERROR(VLOOKUP(A636,'[9]TOTAL M10 par région'!$A$1:$J$375,8,FALSE),0)</f>
        <v>0</v>
      </c>
      <c r="W636" s="19">
        <f>IFERROR(VLOOKUP(A636,'[10]TOTAL M11M12 par région'!$A$1:$J$479,10,FALSE),0)</f>
        <v>0</v>
      </c>
      <c r="X636" s="19">
        <f>IFERROR(VLOOKUP(B636,[11]Feuil1!$A$1:$G$24,7,FALSE),0)</f>
        <v>0</v>
      </c>
      <c r="Y636" s="19"/>
      <c r="Z636" s="19">
        <f>IFERROR(VLOOKUP(A636,'[12]avec LE'!$A$1:$F$22,6,FALSE),0)</f>
        <v>0</v>
      </c>
      <c r="AA636" s="19">
        <f>IFERROR(VLOOKUP(B636,[13]total!$E$20:$F$40,2,FALSE),0)</f>
        <v>0</v>
      </c>
      <c r="AB636" s="19"/>
      <c r="AC636" s="24">
        <f t="shared" si="9"/>
        <v>17883.489266562767</v>
      </c>
    </row>
    <row r="637" spans="1:29" hidden="1" x14ac:dyDescent="0.25">
      <c r="A637" s="2" t="s">
        <v>785</v>
      </c>
      <c r="B637" s="2" t="s">
        <v>786</v>
      </c>
      <c r="C637" s="2" t="s">
        <v>28</v>
      </c>
      <c r="D637" s="2" t="s">
        <v>782</v>
      </c>
      <c r="E637" s="19">
        <f>IFERROR(VLOOKUP(A637,[1]Montants!$A$1:$W$248,21,FALSE),0)</f>
        <v>0</v>
      </c>
      <c r="F637" s="19">
        <f>IFERROR(VLOOKUP(A637,[2]Feuil1!$A$1:$I$47,8,FALSE),0)</f>
        <v>0</v>
      </c>
      <c r="G637" s="19">
        <f>IFERROR(VLOOKUP(A637,[3]Feuil1!$A$1:$G$47,6,FALSE),0)</f>
        <v>0</v>
      </c>
      <c r="H637" s="19">
        <f>IFERROR(VLOOKUP(B637,[4]Feuil6!$A$23:$B$73,2,FALSE),0)</f>
        <v>0</v>
      </c>
      <c r="I637" s="19">
        <f>IFERROR(VLOOKUP(A637,[5]Feuil1!$A$1:$F$9,5,FALSE),0)</f>
        <v>0</v>
      </c>
      <c r="J637" s="19">
        <f>IFERROR(VLOOKUP(A637,'[6]CRB-ES'!$A$1:$V$382,19,FALSE),0)</f>
        <v>0</v>
      </c>
      <c r="K637" s="19">
        <f>IFERROR(VLOOKUP($A637,[7]Feuil4!$A$23:$L$137,10,FALSE),0)</f>
        <v>0</v>
      </c>
      <c r="L637" s="19">
        <f>IFERROR(VLOOKUP($A637,[7]Feuil4!$A$23:$L$137,9,FALSE),0)</f>
        <v>0</v>
      </c>
      <c r="M637" s="19">
        <f>IFERROR(VLOOKUP($A637,[7]Feuil4!$A$23:$L$137,4,FALSE),0)</f>
        <v>0</v>
      </c>
      <c r="N637" s="19">
        <f>IFERROR(VLOOKUP($A637,[7]Feuil4!$A$23:$L$81,3,FALSE),0)</f>
        <v>0</v>
      </c>
      <c r="O637" s="19">
        <f>IFERROR(VLOOKUP($A637,[7]Feuil4!$A$23:$L$137,2,FALSE),0)</f>
        <v>0</v>
      </c>
      <c r="P637" s="19">
        <f>IFERROR(VLOOKUP($A637,[7]Feuil4!$A$23:$L$81,7,FALSE),0)</f>
        <v>0</v>
      </c>
      <c r="Q637" s="19">
        <f>IFERROR(VLOOKUP($A637,[7]Feuil4!$A$23:$L$137,8,FALSE),0)</f>
        <v>0</v>
      </c>
      <c r="R637" s="19">
        <f>IFERROR(VLOOKUP($A637,[7]Feuil4!$A$23:$L$137,6,FALSE),0)</f>
        <v>0</v>
      </c>
      <c r="S637" s="19">
        <f>IFERROR(VLOOKUP($A637,[7]Feuil4!$A$23:$L$137,5,FALSE),0)</f>
        <v>0</v>
      </c>
      <c r="T637" s="19">
        <v>0</v>
      </c>
      <c r="U637" s="19">
        <f>IFERROR(VLOOKUP(B637,'[8]C1-2017'!$B$1:$Q$475,14,FALSE),0)</f>
        <v>20933.850312029994</v>
      </c>
      <c r="V637" s="19">
        <f>IFERROR(VLOOKUP(A637,'[9]TOTAL M10 par région'!$A$1:$J$375,8,FALSE),0)</f>
        <v>0</v>
      </c>
      <c r="W637" s="19">
        <f>IFERROR(VLOOKUP(A637,'[10]TOTAL M11M12 par région'!$A$1:$J$479,10,FALSE),0)</f>
        <v>0</v>
      </c>
      <c r="X637" s="19">
        <f>IFERROR(VLOOKUP(B637,[11]Feuil1!$A$1:$G$24,7,FALSE),0)</f>
        <v>0</v>
      </c>
      <c r="Y637" s="19"/>
      <c r="Z637" s="19">
        <f>IFERROR(VLOOKUP(A637,'[12]avec LE'!$A$1:$F$22,6,FALSE),0)</f>
        <v>0</v>
      </c>
      <c r="AA637" s="19">
        <f>IFERROR(VLOOKUP(B637,[13]total!$E$20:$F$40,2,FALSE),0)</f>
        <v>0</v>
      </c>
      <c r="AB637" s="19"/>
      <c r="AC637" s="24">
        <f t="shared" si="9"/>
        <v>20933.850312029994</v>
      </c>
    </row>
    <row r="638" spans="1:29" ht="15" hidden="1" customHeight="1" x14ac:dyDescent="0.25">
      <c r="A638" s="2" t="s">
        <v>787</v>
      </c>
      <c r="B638" s="18" t="s">
        <v>788</v>
      </c>
      <c r="C638" s="2" t="s">
        <v>31</v>
      </c>
      <c r="D638" s="2" t="s">
        <v>782</v>
      </c>
      <c r="E638" s="19">
        <f>IFERROR(VLOOKUP(A638,[1]Montants!$A$1:$W$248,21,FALSE),0)</f>
        <v>0</v>
      </c>
      <c r="F638" s="19">
        <f>IFERROR(VLOOKUP(A638,[2]Feuil1!$A$1:$I$47,8,FALSE),0)</f>
        <v>0</v>
      </c>
      <c r="G638" s="19">
        <f>IFERROR(VLOOKUP(A638,[3]Feuil1!$A$1:$G$47,6,FALSE),0)</f>
        <v>0</v>
      </c>
      <c r="H638" s="19">
        <f>IFERROR(VLOOKUP(B638,[4]Feuil6!$A$23:$B$73,2,FALSE),0)</f>
        <v>0</v>
      </c>
      <c r="I638" s="19">
        <f>IFERROR(VLOOKUP(A638,[5]Feuil1!$A$1:$F$9,5,FALSE),0)</f>
        <v>0</v>
      </c>
      <c r="J638" s="19">
        <f>IFERROR(VLOOKUP(A638,'[6]CRB-ES'!$A$1:$V$382,19,FALSE),0)</f>
        <v>0</v>
      </c>
      <c r="K638" s="19">
        <f>IFERROR(VLOOKUP($A638,[7]Feuil4!$A$23:$L$137,10,FALSE),0)</f>
        <v>0</v>
      </c>
      <c r="L638" s="19">
        <f>IFERROR(VLOOKUP($A638,[7]Feuil4!$A$23:$L$137,9,FALSE),0)</f>
        <v>0</v>
      </c>
      <c r="M638" s="19">
        <f>IFERROR(VLOOKUP($A638,[7]Feuil4!$A$23:$L$137,4,FALSE),0)</f>
        <v>0</v>
      </c>
      <c r="N638" s="19">
        <f>IFERROR(VLOOKUP($A638,[7]Feuil4!$A$23:$L$81,3,FALSE),0)</f>
        <v>0</v>
      </c>
      <c r="O638" s="19">
        <f>IFERROR(VLOOKUP($A638,[7]Feuil4!$A$23:$L$137,2,FALSE),0)</f>
        <v>0</v>
      </c>
      <c r="P638" s="19">
        <f>IFERROR(VLOOKUP($A638,[7]Feuil4!$A$23:$L$81,7,FALSE),0)</f>
        <v>0</v>
      </c>
      <c r="Q638" s="19">
        <f>IFERROR(VLOOKUP($A638,[7]Feuil4!$A$23:$L$137,8,FALSE),0)</f>
        <v>0</v>
      </c>
      <c r="R638" s="19">
        <f>IFERROR(VLOOKUP($A638,[7]Feuil4!$A$23:$L$137,6,FALSE),0)</f>
        <v>0</v>
      </c>
      <c r="S638" s="19">
        <f>IFERROR(VLOOKUP($A638,[7]Feuil4!$A$23:$L$137,5,FALSE),0)</f>
        <v>0</v>
      </c>
      <c r="T638" s="19">
        <v>0</v>
      </c>
      <c r="U638" s="19">
        <f>IFERROR(VLOOKUP(B638,'[8]C1-2017'!$B$1:$Q$475,14,FALSE),0)</f>
        <v>0</v>
      </c>
      <c r="V638" s="19">
        <f>IFERROR(VLOOKUP(A638,'[9]TOTAL M10 par région'!$A$1:$J$375,8,FALSE),0)</f>
        <v>0</v>
      </c>
      <c r="W638" s="19">
        <f>IFERROR(VLOOKUP(A638,'[10]TOTAL M11M12 par région'!$A$1:$J$479,10,FALSE),0)</f>
        <v>0</v>
      </c>
      <c r="X638" s="19">
        <f>IFERROR(VLOOKUP(B638,[11]Feuil1!$A$1:$G$24,7,FALSE),0)</f>
        <v>0</v>
      </c>
      <c r="Y638" s="19"/>
      <c r="Z638" s="19">
        <f>IFERROR(VLOOKUP(A638,'[12]avec LE'!$A$1:$F$22,6,FALSE),0)</f>
        <v>0</v>
      </c>
      <c r="AA638" s="19">
        <f>IFERROR(VLOOKUP(B638,[13]total!$E$20:$F$40,2,FALSE),0)</f>
        <v>0</v>
      </c>
      <c r="AB638" s="19"/>
      <c r="AC638" s="24">
        <f t="shared" si="9"/>
        <v>0</v>
      </c>
    </row>
    <row r="639" spans="1:29" hidden="1" x14ac:dyDescent="0.25">
      <c r="A639" s="2" t="s">
        <v>796</v>
      </c>
      <c r="B639" s="2" t="s">
        <v>797</v>
      </c>
      <c r="C639" s="2" t="s">
        <v>25</v>
      </c>
      <c r="D639" s="2" t="s">
        <v>798</v>
      </c>
      <c r="E639" s="19">
        <f>IFERROR(VLOOKUP(A639,[1]Montants!$A$1:$W$248,21,FALSE),0)</f>
        <v>2590797.9472333901</v>
      </c>
      <c r="F639" s="19">
        <f>IFERROR(VLOOKUP(A639,[2]Feuil1!$A$1:$I$47,8,FALSE),0)</f>
        <v>297142.7368536563</v>
      </c>
      <c r="G639" s="19">
        <f>IFERROR(VLOOKUP(A639,[3]Feuil1!$A$1:$G$47,6,FALSE),0)</f>
        <v>74285.684213414075</v>
      </c>
      <c r="H639" s="19">
        <f>IFERROR(VLOOKUP(B639,[4]Feuil6!$A$23:$B$73,2,FALSE),0)</f>
        <v>201600</v>
      </c>
      <c r="I639" s="19">
        <f>IFERROR(VLOOKUP(A639,[5]Feuil1!$A$1:$F$9,5,FALSE),0)</f>
        <v>0</v>
      </c>
      <c r="J639" s="19">
        <f>IFERROR(VLOOKUP(A639,'[6]CRB-ES'!$A$1:$V$382,19,FALSE),0)</f>
        <v>207299.01945184136</v>
      </c>
      <c r="K639" s="19">
        <f>IFERROR(VLOOKUP($A639,[7]Feuil4!$A$23:$L$137,10,FALSE),0)</f>
        <v>0</v>
      </c>
      <c r="L639" s="19">
        <f>IFERROR(VLOOKUP($A639,[7]Feuil4!$A$23:$L$137,9,FALSE),0)</f>
        <v>0</v>
      </c>
      <c r="M639" s="19">
        <f>IFERROR(VLOOKUP($A639,[7]Feuil4!$A$23:$L$137,4,FALSE),0)</f>
        <v>0</v>
      </c>
      <c r="N639" s="19">
        <f>IFERROR(VLOOKUP($A639,[7]Feuil4!$A$23:$L$81,3,FALSE),0)</f>
        <v>0</v>
      </c>
      <c r="O639" s="19">
        <f>IFERROR(VLOOKUP($A639,[7]Feuil4!$A$23:$L$137,2,FALSE),0)</f>
        <v>94682</v>
      </c>
      <c r="P639" s="19">
        <f>IFERROR(VLOOKUP($A639,[7]Feuil4!$A$23:$L$81,7,FALSE),0)</f>
        <v>0</v>
      </c>
      <c r="Q639" s="19">
        <f>IFERROR(VLOOKUP($A639,[7]Feuil4!$A$23:$L$137,8,FALSE),0)</f>
        <v>0</v>
      </c>
      <c r="R639" s="19">
        <f>IFERROR(VLOOKUP($A639,[7]Feuil4!$A$23:$L$137,6,FALSE),0)</f>
        <v>0</v>
      </c>
      <c r="S639" s="19">
        <f>IFERROR(VLOOKUP($A639,[7]Feuil4!$A$23:$L$137,5,FALSE),0)</f>
        <v>0</v>
      </c>
      <c r="T639" s="19">
        <v>0</v>
      </c>
      <c r="U639" s="19">
        <f>IFERROR(VLOOKUP(B639,'[8]C1-2017'!$B$1:$Q$475,14,FALSE),0)</f>
        <v>362494.07173446601</v>
      </c>
      <c r="V639" s="19">
        <f>IFERROR(VLOOKUP(A639,'[9]TOTAL M10 par région'!$A$1:$J$375,8,FALSE),0)</f>
        <v>86604.20000000007</v>
      </c>
      <c r="W639" s="19">
        <f>IFERROR(VLOOKUP(A639,'[10]TOTAL M11M12 par région'!$A$1:$J$479,10,FALSE),0)</f>
        <v>218858.6023462374</v>
      </c>
      <c r="X639" s="19">
        <f>IFERROR(VLOOKUP(B639,[11]Feuil1!$A$1:$G$24,7,FALSE),0)</f>
        <v>0</v>
      </c>
      <c r="Y639" s="19"/>
      <c r="Z639" s="19">
        <f>IFERROR(VLOOKUP(A639,'[12]avec LE'!$A$1:$F$22,6,FALSE),0)</f>
        <v>0</v>
      </c>
      <c r="AA639" s="19">
        <f>IFERROR(VLOOKUP(B639,[13]total!$E$20:$F$40,2,FALSE),0)</f>
        <v>0</v>
      </c>
      <c r="AB639" s="19"/>
      <c r="AC639" s="24">
        <f t="shared" si="9"/>
        <v>4133764.2618330051</v>
      </c>
    </row>
    <row r="640" spans="1:29" hidden="1" x14ac:dyDescent="0.25">
      <c r="A640" s="27" t="s">
        <v>794</v>
      </c>
      <c r="B640" s="2" t="s">
        <v>795</v>
      </c>
      <c r="C640" s="2" t="s">
        <v>31</v>
      </c>
      <c r="D640" s="2" t="s">
        <v>791</v>
      </c>
      <c r="E640" s="19">
        <f>IFERROR(VLOOKUP(A640,[1]Montants!$A$1:$W$248,21,FALSE),0)</f>
        <v>0</v>
      </c>
      <c r="F640" s="19">
        <f>IFERROR(VLOOKUP(A640,[2]Feuil1!$A$1:$I$47,8,FALSE),0)</f>
        <v>0</v>
      </c>
      <c r="G640" s="19">
        <f>IFERROR(VLOOKUP(A640,[3]Feuil1!$A$1:$G$47,6,FALSE),0)</f>
        <v>0</v>
      </c>
      <c r="H640" s="19">
        <f>IFERROR(VLOOKUP(B640,[4]Feuil6!$A$23:$B$73,2,FALSE),0)</f>
        <v>0</v>
      </c>
      <c r="I640" s="19">
        <f>IFERROR(VLOOKUP(A640,[5]Feuil1!$A$1:$F$9,5,FALSE),0)</f>
        <v>0</v>
      </c>
      <c r="J640" s="19">
        <f>IFERROR(VLOOKUP(A640,'[6]CRB-ES'!$A$1:$V$382,19,FALSE),0)</f>
        <v>0</v>
      </c>
      <c r="K640" s="19">
        <f>IFERROR(VLOOKUP($A640,[7]Feuil4!$A$23:$L$137,10,FALSE),0)</f>
        <v>0</v>
      </c>
      <c r="L640" s="19">
        <f>IFERROR(VLOOKUP($A640,[7]Feuil4!$A$23:$L$137,9,FALSE),0)</f>
        <v>0</v>
      </c>
      <c r="M640" s="19">
        <f>IFERROR(VLOOKUP($A640,[7]Feuil4!$A$23:$L$137,4,FALSE),0)</f>
        <v>0</v>
      </c>
      <c r="N640" s="19">
        <f>IFERROR(VLOOKUP($A640,[7]Feuil4!$A$23:$L$81,3,FALSE),0)</f>
        <v>0</v>
      </c>
      <c r="O640" s="19">
        <f>IFERROR(VLOOKUP($A640,[7]Feuil4!$A$23:$L$137,2,FALSE),0)</f>
        <v>0</v>
      </c>
      <c r="P640" s="19">
        <f>IFERROR(VLOOKUP($A640,[7]Feuil4!$A$23:$L$81,7,FALSE),0)</f>
        <v>0</v>
      </c>
      <c r="Q640" s="19">
        <f>IFERROR(VLOOKUP($A640,[7]Feuil4!$A$23:$L$137,8,FALSE),0)</f>
        <v>0</v>
      </c>
      <c r="R640" s="19">
        <f>IFERROR(VLOOKUP($A640,[7]Feuil4!$A$23:$L$137,6,FALSE),0)</f>
        <v>0</v>
      </c>
      <c r="S640" s="19">
        <f>IFERROR(VLOOKUP($A640,[7]Feuil4!$A$23:$L$137,5,FALSE),0)</f>
        <v>0</v>
      </c>
      <c r="T640" s="19">
        <v>0</v>
      </c>
      <c r="U640" s="19">
        <f>IFERROR(VLOOKUP(B640,'[8]C1-2017'!$B$1:$Q$475,14,FALSE),0)</f>
        <v>1112.9210972672415</v>
      </c>
      <c r="V640" s="19">
        <f>IFERROR(VLOOKUP(A640,'[9]TOTAL M10 par région'!$A$1:$J$375,8,FALSE),0)</f>
        <v>0</v>
      </c>
      <c r="W640" s="19">
        <f>IFERROR(VLOOKUP(A640,'[10]TOTAL M11M12 par région'!$A$1:$J$479,10,FALSE),0)</f>
        <v>0</v>
      </c>
      <c r="X640" s="19">
        <f>IFERROR(VLOOKUP(B640,[11]Feuil1!$A$1:$G$24,7,FALSE),0)</f>
        <v>0</v>
      </c>
      <c r="Y640" s="19"/>
      <c r="Z640" s="19">
        <f>IFERROR(VLOOKUP(A640,'[12]avec LE'!$A$1:$F$22,6,FALSE),0)</f>
        <v>0</v>
      </c>
      <c r="AA640" s="19">
        <f>IFERROR(VLOOKUP(B640,[13]total!$E$20:$F$40,2,FALSE),0)</f>
        <v>0</v>
      </c>
      <c r="AB640" s="19"/>
      <c r="AC640" s="24">
        <f t="shared" si="9"/>
        <v>1112.9210972672415</v>
      </c>
    </row>
    <row r="641" spans="1:29" hidden="1" x14ac:dyDescent="0.25">
      <c r="A641" s="2" t="s">
        <v>789</v>
      </c>
      <c r="B641" s="2" t="s">
        <v>790</v>
      </c>
      <c r="C641" s="2" t="s">
        <v>25</v>
      </c>
      <c r="D641" s="2" t="s">
        <v>791</v>
      </c>
      <c r="E641" s="19">
        <f>IFERROR(VLOOKUP(A641,[1]Montants!$A$1:$W$248,21,FALSE),0)</f>
        <v>5363771.4687978094</v>
      </c>
      <c r="F641" s="19">
        <f>IFERROR(VLOOKUP(A641,[2]Feuil1!$A$1:$I$47,8,FALSE),0)</f>
        <v>308934.11530023004</v>
      </c>
      <c r="G641" s="19">
        <f>IFERROR(VLOOKUP(A641,[3]Feuil1!$A$1:$G$47,6,FALSE),0)</f>
        <v>77233.52882505751</v>
      </c>
      <c r="H641" s="19">
        <f>IFERROR(VLOOKUP(B641,[4]Feuil6!$A$23:$B$73,2,FALSE),0)</f>
        <v>628800</v>
      </c>
      <c r="I641" s="19">
        <f>IFERROR(VLOOKUP(A641,[5]Feuil1!$A$1:$F$9,5,FALSE),0)</f>
        <v>0</v>
      </c>
      <c r="J641" s="19">
        <f>IFERROR(VLOOKUP(A641,'[6]CRB-ES'!$A$1:$V$382,19,FALSE),0)</f>
        <v>152630.94553909102</v>
      </c>
      <c r="K641" s="19">
        <f>IFERROR(VLOOKUP($A641,[7]Feuil4!$A$23:$L$137,10,FALSE),0)</f>
        <v>0</v>
      </c>
      <c r="L641" s="19">
        <f>IFERROR(VLOOKUP($A641,[7]Feuil4!$A$23:$L$137,9,FALSE),0)</f>
        <v>0</v>
      </c>
      <c r="M641" s="19">
        <f>IFERROR(VLOOKUP($A641,[7]Feuil4!$A$23:$L$137,4,FALSE),0)</f>
        <v>0</v>
      </c>
      <c r="N641" s="19">
        <f>IFERROR(VLOOKUP($A641,[7]Feuil4!$A$23:$L$81,3,FALSE),0)</f>
        <v>0</v>
      </c>
      <c r="O641" s="19">
        <f>IFERROR(VLOOKUP($A641,[7]Feuil4!$A$23:$L$137,2,FALSE),0)</f>
        <v>0</v>
      </c>
      <c r="P641" s="19">
        <f>IFERROR(VLOOKUP($A641,[7]Feuil4!$A$23:$L$81,7,FALSE),0)</f>
        <v>0</v>
      </c>
      <c r="Q641" s="19">
        <f>IFERROR(VLOOKUP($A641,[7]Feuil4!$A$23:$L$137,8,FALSE),0)</f>
        <v>0</v>
      </c>
      <c r="R641" s="19">
        <f>IFERROR(VLOOKUP($A641,[7]Feuil4!$A$23:$L$137,6,FALSE),0)</f>
        <v>0</v>
      </c>
      <c r="S641" s="19">
        <f>IFERROR(VLOOKUP($A641,[7]Feuil4!$A$23:$L$137,5,FALSE),0)</f>
        <v>0</v>
      </c>
      <c r="T641" s="19">
        <v>0</v>
      </c>
      <c r="U641" s="19">
        <f>IFERROR(VLOOKUP(B641,'[8]C1-2017'!$B$1:$Q$475,14,FALSE),0)</f>
        <v>2439529.9417608832</v>
      </c>
      <c r="V641" s="19">
        <f>IFERROR(VLOOKUP(A641,'[9]TOTAL M10 par région'!$A$1:$J$375,8,FALSE),0)</f>
        <v>0</v>
      </c>
      <c r="W641" s="19">
        <f>IFERROR(VLOOKUP(A641,'[10]TOTAL M11M12 par région'!$A$1:$J$479,10,FALSE),0)</f>
        <v>157588.19878295835</v>
      </c>
      <c r="X641" s="19">
        <f>IFERROR(VLOOKUP(B641,[11]Feuil1!$A$1:$G$24,7,FALSE),0)</f>
        <v>108321.63333333333</v>
      </c>
      <c r="Y641" s="19"/>
      <c r="Z641" s="19">
        <f>IFERROR(VLOOKUP(A641,'[12]avec LE'!$A$1:$F$22,6,FALSE),0)</f>
        <v>384330.81681240385</v>
      </c>
      <c r="AA641" s="19">
        <f>IFERROR(VLOOKUP(B641,[13]total!$E$20:$F$40,2,FALSE),0)</f>
        <v>0</v>
      </c>
      <c r="AB641" s="19"/>
      <c r="AC641" s="24">
        <f t="shared" si="9"/>
        <v>9621140.6491517648</v>
      </c>
    </row>
    <row r="642" spans="1:29" hidden="1" x14ac:dyDescent="0.25">
      <c r="A642" s="27" t="s">
        <v>874</v>
      </c>
      <c r="B642" s="2" t="s">
        <v>875</v>
      </c>
      <c r="C642" s="2" t="s">
        <v>31</v>
      </c>
      <c r="D642" s="2" t="s">
        <v>791</v>
      </c>
      <c r="E642" s="19">
        <f>IFERROR(VLOOKUP(A642,[1]Montants!$A$1:$W$248,21,FALSE),0)</f>
        <v>0</v>
      </c>
      <c r="F642" s="19">
        <f>IFERROR(VLOOKUP(A642,[2]Feuil1!$A$1:$I$47,8,FALSE),0)</f>
        <v>0</v>
      </c>
      <c r="G642" s="19">
        <f>IFERROR(VLOOKUP(A642,[3]Feuil1!$A$1:$G$47,6,FALSE),0)</f>
        <v>0</v>
      </c>
      <c r="H642" s="19">
        <f>IFERROR(VLOOKUP(B642,[4]Feuil6!$A$23:$B$73,2,FALSE),0)</f>
        <v>0</v>
      </c>
      <c r="I642" s="19">
        <f>IFERROR(VLOOKUP(A642,[5]Feuil1!$A$1:$F$9,5,FALSE),0)</f>
        <v>0</v>
      </c>
      <c r="J642" s="19">
        <f>IFERROR(VLOOKUP(A642,'[6]CRB-ES'!$A$1:$V$382,19,FALSE),0)</f>
        <v>0</v>
      </c>
      <c r="K642" s="19">
        <f>IFERROR(VLOOKUP($A642,[7]Feuil4!$A$23:$L$137,10,FALSE),0)</f>
        <v>0</v>
      </c>
      <c r="L642" s="19">
        <f>IFERROR(VLOOKUP($A642,[7]Feuil4!$A$23:$L$137,9,FALSE),0)</f>
        <v>0</v>
      </c>
      <c r="M642" s="19">
        <f>IFERROR(VLOOKUP($A642,[7]Feuil4!$A$23:$L$137,4,FALSE),0)</f>
        <v>0</v>
      </c>
      <c r="N642" s="19">
        <f>IFERROR(VLOOKUP($A642,[7]Feuil4!$A$23:$L$81,3,FALSE),0)</f>
        <v>0</v>
      </c>
      <c r="O642" s="19">
        <f>IFERROR(VLOOKUP($A642,[7]Feuil4!$A$23:$L$137,2,FALSE),0)</f>
        <v>0</v>
      </c>
      <c r="P642" s="19">
        <f>IFERROR(VLOOKUP($A642,[7]Feuil4!$A$23:$L$81,7,FALSE),0)</f>
        <v>0</v>
      </c>
      <c r="Q642" s="19">
        <f>IFERROR(VLOOKUP($A642,[7]Feuil4!$A$23:$L$137,8,FALSE),0)</f>
        <v>0</v>
      </c>
      <c r="R642" s="19">
        <f>IFERROR(VLOOKUP($A642,[7]Feuil4!$A$23:$L$137,6,FALSE),0)</f>
        <v>0</v>
      </c>
      <c r="S642" s="19">
        <f>IFERROR(VLOOKUP($A642,[7]Feuil4!$A$23:$L$137,5,FALSE),0)</f>
        <v>0</v>
      </c>
      <c r="T642" s="19">
        <v>0</v>
      </c>
      <c r="U642" s="19">
        <f>IFERROR(VLOOKUP(B642,'[8]C1-2017'!$B$1:$Q$475,14,FALSE),0)</f>
        <v>0</v>
      </c>
      <c r="V642" s="19">
        <f>IFERROR(VLOOKUP(A642,'[9]TOTAL M10 par région'!$A$1:$J$375,8,FALSE),0)</f>
        <v>0</v>
      </c>
      <c r="W642" s="19">
        <f>IFERROR(VLOOKUP(A642,'[10]TOTAL M11M12 par région'!$A$1:$J$479,10,FALSE),0)</f>
        <v>14016.879906379778</v>
      </c>
      <c r="X642" s="19">
        <f>IFERROR(VLOOKUP(B642,[11]Feuil1!$A$1:$G$24,7,FALSE),0)</f>
        <v>0</v>
      </c>
      <c r="Y642" s="19"/>
      <c r="Z642" s="19">
        <f>IFERROR(VLOOKUP(A642,'[12]avec LE'!$A$1:$F$22,6,FALSE),0)</f>
        <v>0</v>
      </c>
      <c r="AA642" s="19">
        <f>IFERROR(VLOOKUP(B642,[13]total!$E$20:$F$40,2,FALSE),0)</f>
        <v>0</v>
      </c>
      <c r="AB642" s="19"/>
      <c r="AC642" s="24">
        <f t="shared" si="9"/>
        <v>14016.879906379778</v>
      </c>
    </row>
    <row r="643" spans="1:29" hidden="1" x14ac:dyDescent="0.25">
      <c r="A643" s="27" t="s">
        <v>876</v>
      </c>
      <c r="B643" s="2" t="s">
        <v>1027</v>
      </c>
      <c r="C643" s="2" t="s">
        <v>85</v>
      </c>
      <c r="D643" s="2" t="s">
        <v>791</v>
      </c>
      <c r="E643" s="19">
        <f>IFERROR(VLOOKUP(A643,[1]Montants!$A$1:$W$248,21,FALSE),0)</f>
        <v>0</v>
      </c>
      <c r="F643" s="19">
        <f>IFERROR(VLOOKUP(A643,[2]Feuil1!$A$1:$I$47,8,FALSE),0)</f>
        <v>0</v>
      </c>
      <c r="G643" s="19">
        <f>IFERROR(VLOOKUP(A643,[3]Feuil1!$A$1:$G$47,6,FALSE),0)</f>
        <v>0</v>
      </c>
      <c r="H643" s="19">
        <f>IFERROR(VLOOKUP(B643,[4]Feuil6!$A$23:$B$73,2,FALSE),0)</f>
        <v>0</v>
      </c>
      <c r="I643" s="19">
        <f>IFERROR(VLOOKUP(A643,[5]Feuil1!$A$1:$F$9,5,FALSE),0)</f>
        <v>0</v>
      </c>
      <c r="J643" s="19">
        <f>IFERROR(VLOOKUP(A643,'[6]CRB-ES'!$A$1:$V$382,19,FALSE),0)</f>
        <v>0</v>
      </c>
      <c r="K643" s="19">
        <f>IFERROR(VLOOKUP($A643,[7]Feuil4!$A$23:$L$137,10,FALSE),0)</f>
        <v>0</v>
      </c>
      <c r="L643" s="19">
        <f>IFERROR(VLOOKUP($A643,[7]Feuil4!$A$23:$L$137,9,FALSE),0)</f>
        <v>0</v>
      </c>
      <c r="M643" s="19">
        <f>IFERROR(VLOOKUP($A643,[7]Feuil4!$A$23:$L$137,4,FALSE),0)</f>
        <v>0</v>
      </c>
      <c r="N643" s="19">
        <f>IFERROR(VLOOKUP($A643,[7]Feuil4!$A$23:$L$81,3,FALSE),0)</f>
        <v>0</v>
      </c>
      <c r="O643" s="19">
        <f>IFERROR(VLOOKUP($A643,[7]Feuil4!$A$23:$L$137,2,FALSE),0)</f>
        <v>0</v>
      </c>
      <c r="P643" s="19">
        <f>IFERROR(VLOOKUP($A643,[7]Feuil4!$A$23:$L$81,7,FALSE),0)</f>
        <v>0</v>
      </c>
      <c r="Q643" s="19">
        <f>IFERROR(VLOOKUP($A643,[7]Feuil4!$A$23:$L$137,8,FALSE),0)</f>
        <v>0</v>
      </c>
      <c r="R643" s="19">
        <f>IFERROR(VLOOKUP($A643,[7]Feuil4!$A$23:$L$137,6,FALSE),0)</f>
        <v>0</v>
      </c>
      <c r="S643" s="19">
        <f>IFERROR(VLOOKUP($A643,[7]Feuil4!$A$23:$L$137,5,FALSE),0)</f>
        <v>0</v>
      </c>
      <c r="T643" s="19">
        <v>0</v>
      </c>
      <c r="U643" s="19">
        <f>IFERROR(VLOOKUP(B643,'[8]C1-2017'!$B$1:$Q$475,14,FALSE),0)</f>
        <v>0</v>
      </c>
      <c r="V643" s="19">
        <f>IFERROR(VLOOKUP(A643,'[9]TOTAL M10 par région'!$A$1:$J$375,8,FALSE),0)</f>
        <v>26425.200000000001</v>
      </c>
      <c r="W643" s="19">
        <f>IFERROR(VLOOKUP(A643,'[10]TOTAL M11M12 par région'!$A$1:$J$479,10,FALSE),0)</f>
        <v>5675.9009892719432</v>
      </c>
      <c r="X643" s="19">
        <f>IFERROR(VLOOKUP(B643,[11]Feuil1!$A$1:$G$24,7,FALSE),0)</f>
        <v>0</v>
      </c>
      <c r="Y643" s="19"/>
      <c r="Z643" s="19">
        <f>IFERROR(VLOOKUP(A643,'[12]avec LE'!$A$1:$F$22,6,FALSE),0)</f>
        <v>0</v>
      </c>
      <c r="AA643" s="19">
        <f>IFERROR(VLOOKUP(B643,[13]total!$E$20:$F$40,2,FALSE),0)</f>
        <v>0</v>
      </c>
      <c r="AB643" s="19"/>
      <c r="AC643" s="24">
        <f t="shared" si="9"/>
        <v>32101.100989271945</v>
      </c>
    </row>
    <row r="644" spans="1:29" hidden="1" x14ac:dyDescent="0.25">
      <c r="A644" s="2" t="s">
        <v>792</v>
      </c>
      <c r="B644" s="18" t="s">
        <v>793</v>
      </c>
      <c r="C644" s="2" t="s">
        <v>85</v>
      </c>
      <c r="D644" s="2" t="s">
        <v>791</v>
      </c>
      <c r="E644" s="19">
        <f>IFERROR(VLOOKUP(A644,[1]Montants!$A$1:$W$248,21,FALSE),0)</f>
        <v>0</v>
      </c>
      <c r="F644" s="19">
        <f>IFERROR(VLOOKUP(A644,[2]Feuil1!$A$1:$I$47,8,FALSE),0)</f>
        <v>0</v>
      </c>
      <c r="G644" s="19">
        <f>IFERROR(VLOOKUP(A644,[3]Feuil1!$A$1:$G$47,6,FALSE),0)</f>
        <v>0</v>
      </c>
      <c r="H644" s="19">
        <f>IFERROR(VLOOKUP(B644,[4]Feuil6!$A$23:$B$73,2,FALSE),0)</f>
        <v>0</v>
      </c>
      <c r="I644" s="19">
        <f>IFERROR(VLOOKUP(A644,[5]Feuil1!$A$1:$F$9,5,FALSE),0)</f>
        <v>0</v>
      </c>
      <c r="J644" s="19">
        <f>IFERROR(VLOOKUP(A644,'[6]CRB-ES'!$A$1:$V$382,19,FALSE),0)</f>
        <v>0</v>
      </c>
      <c r="K644" s="19">
        <f>IFERROR(VLOOKUP($A644,[7]Feuil4!$A$23:$L$137,10,FALSE),0)</f>
        <v>0</v>
      </c>
      <c r="L644" s="19">
        <f>IFERROR(VLOOKUP($A644,[7]Feuil4!$A$23:$L$137,9,FALSE),0)</f>
        <v>0</v>
      </c>
      <c r="M644" s="19">
        <f>IFERROR(VLOOKUP($A644,[7]Feuil4!$A$23:$L$137,4,FALSE),0)</f>
        <v>0</v>
      </c>
      <c r="N644" s="19">
        <f>IFERROR(VLOOKUP($A644,[7]Feuil4!$A$23:$L$81,3,FALSE),0)</f>
        <v>0</v>
      </c>
      <c r="O644" s="19">
        <f>IFERROR(VLOOKUP($A644,[7]Feuil4!$A$23:$L$137,2,FALSE),0)</f>
        <v>0</v>
      </c>
      <c r="P644" s="19">
        <f>IFERROR(VLOOKUP($A644,[7]Feuil4!$A$23:$L$81,7,FALSE),0)</f>
        <v>0</v>
      </c>
      <c r="Q644" s="19">
        <f>IFERROR(VLOOKUP($A644,[7]Feuil4!$A$23:$L$137,8,FALSE),0)</f>
        <v>0</v>
      </c>
      <c r="R644" s="19">
        <f>IFERROR(VLOOKUP($A644,[7]Feuil4!$A$23:$L$137,6,FALSE),0)</f>
        <v>0</v>
      </c>
      <c r="S644" s="19">
        <f>IFERROR(VLOOKUP($A644,[7]Feuil4!$A$23:$L$137,5,FALSE),0)</f>
        <v>0</v>
      </c>
      <c r="T644" s="19">
        <v>0</v>
      </c>
      <c r="U644" s="19">
        <f>IFERROR(VLOOKUP(B644,'[8]C1-2017'!$B$1:$Q$475,14,FALSE),0)</f>
        <v>0</v>
      </c>
      <c r="V644" s="19">
        <f>IFERROR(VLOOKUP(A644,'[9]TOTAL M10 par région'!$A$1:$J$375,8,FALSE),0)</f>
        <v>121592.4</v>
      </c>
      <c r="W644" s="19">
        <f>IFERROR(VLOOKUP(A644,'[10]TOTAL M11M12 par région'!$A$1:$J$479,10,FALSE),0)</f>
        <v>69529.787118581342</v>
      </c>
      <c r="X644" s="19">
        <f>IFERROR(VLOOKUP(B644,[11]Feuil1!$A$1:$G$24,7,FALSE),0)</f>
        <v>0</v>
      </c>
      <c r="Y644" s="19"/>
      <c r="Z644" s="19">
        <f>IFERROR(VLOOKUP(A644,'[12]avec LE'!$A$1:$F$22,6,FALSE),0)</f>
        <v>0</v>
      </c>
      <c r="AA644" s="19">
        <f>IFERROR(VLOOKUP(B644,[13]total!$E$20:$F$40,2,FALSE),0)</f>
        <v>0</v>
      </c>
      <c r="AB644" s="19"/>
      <c r="AC644" s="24">
        <f t="shared" ref="AC644" si="10">SUM(E644:AB644)</f>
        <v>191122.18711858132</v>
      </c>
    </row>
    <row r="645" spans="1:29" hidden="1" x14ac:dyDescent="0.25">
      <c r="A645" s="13"/>
      <c r="B645" s="14"/>
      <c r="C645" s="13"/>
      <c r="D645" s="13"/>
      <c r="E645" s="21">
        <f t="shared" ref="E645:AC645" si="11">SUM(E2:E644)</f>
        <v>1560310276.9595556</v>
      </c>
      <c r="F645" s="21">
        <f t="shared" si="11"/>
        <v>57410247.42616313</v>
      </c>
      <c r="G645" s="21">
        <f t="shared" si="11"/>
        <v>14177561.856540782</v>
      </c>
      <c r="H645" s="21">
        <f t="shared" si="11"/>
        <v>40792708</v>
      </c>
      <c r="I645" s="21">
        <f t="shared" si="11"/>
        <v>13822163.086956521</v>
      </c>
      <c r="J645" s="21">
        <f t="shared" si="11"/>
        <v>24298272.567482911</v>
      </c>
      <c r="K645" s="21">
        <f t="shared" si="11"/>
        <v>308557</v>
      </c>
      <c r="L645" s="21">
        <f t="shared" si="11"/>
        <v>1013411</v>
      </c>
      <c r="M645" s="21">
        <f t="shared" si="11"/>
        <v>8270848</v>
      </c>
      <c r="N645" s="21">
        <f t="shared" si="11"/>
        <v>4958303</v>
      </c>
      <c r="O645" s="21">
        <f t="shared" si="11"/>
        <v>7415724</v>
      </c>
      <c r="P645" s="21">
        <f t="shared" si="11"/>
        <v>466112</v>
      </c>
      <c r="Q645" s="21">
        <f t="shared" si="11"/>
        <v>94250</v>
      </c>
      <c r="R645" s="21">
        <f t="shared" si="11"/>
        <v>1388779</v>
      </c>
      <c r="S645" s="21">
        <f t="shared" si="11"/>
        <v>620533</v>
      </c>
      <c r="T645" s="21">
        <f t="shared" si="11"/>
        <v>1621034</v>
      </c>
      <c r="U645" s="21">
        <f t="shared" si="11"/>
        <v>378175413.86407918</v>
      </c>
      <c r="V645" s="21">
        <f t="shared" si="11"/>
        <v>49530149.122699946</v>
      </c>
      <c r="W645" s="21">
        <f t="shared" si="11"/>
        <v>99781583.711484581</v>
      </c>
      <c r="X645" s="21">
        <f t="shared" si="11"/>
        <v>3033005.7333333329</v>
      </c>
      <c r="Y645" s="21">
        <f t="shared" si="11"/>
        <v>0</v>
      </c>
      <c r="Z645" s="21">
        <f t="shared" si="11"/>
        <v>12374835.289705433</v>
      </c>
      <c r="AA645" s="21">
        <f t="shared" si="11"/>
        <v>165500</v>
      </c>
      <c r="AB645" s="21">
        <f t="shared" si="11"/>
        <v>0</v>
      </c>
      <c r="AC645" s="21">
        <f t="shared" si="11"/>
        <v>2280029268.6180024</v>
      </c>
    </row>
    <row r="646" spans="1:29" hidden="1" x14ac:dyDescent="0.25">
      <c r="A646" s="7"/>
      <c r="B646" s="8"/>
      <c r="C646" s="7"/>
      <c r="D646" s="7"/>
      <c r="E646" s="20"/>
      <c r="F646" s="20"/>
      <c r="G646" s="20"/>
      <c r="H646" s="20"/>
      <c r="I646" s="20"/>
      <c r="J646" s="20"/>
      <c r="K646" s="20"/>
      <c r="L646" s="19"/>
      <c r="M646" s="19"/>
      <c r="N646" s="19"/>
      <c r="O646" s="19"/>
      <c r="P646" s="19"/>
      <c r="Q646" s="19"/>
      <c r="R646" s="19"/>
      <c r="S646" s="23" t="s">
        <v>802</v>
      </c>
      <c r="T646" s="23" t="s">
        <v>802</v>
      </c>
      <c r="U646" s="23"/>
      <c r="V646" s="23"/>
      <c r="W646" s="23"/>
      <c r="X646" s="26"/>
      <c r="Y646" s="26"/>
      <c r="Z646" s="26"/>
      <c r="AA646" s="26"/>
      <c r="AB646" s="26"/>
      <c r="AC646" s="23"/>
    </row>
    <row r="647" spans="1:29" hidden="1" x14ac:dyDescent="0.25">
      <c r="A647" s="15" t="s">
        <v>799</v>
      </c>
      <c r="B647" s="16" t="s">
        <v>800</v>
      </c>
      <c r="C647" s="15" t="s">
        <v>801</v>
      </c>
      <c r="D647" s="15" t="s">
        <v>801</v>
      </c>
      <c r="E647" s="22">
        <f>IFERROR(VLOOKUP(A647,[1]Montants!$A$1:$W$248,21,FALSE),0)</f>
        <v>15135676.791554203</v>
      </c>
      <c r="F647" s="22">
        <v>0</v>
      </c>
      <c r="G647" s="22">
        <v>0</v>
      </c>
      <c r="H647" s="22">
        <v>0</v>
      </c>
      <c r="I647" s="22">
        <v>0</v>
      </c>
      <c r="J647" s="22">
        <f>IFERROR(VLOOKUP(A647,'[6]CRB-ES'!$A$1:$V$382,19,FALSE),0)</f>
        <v>151607.43251709073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f>IFERROR(VLOOKUP(B647,'[8]C1-2017'!$B$1:$Q$475,14,FALSE),0)</f>
        <v>1922956.1359208387</v>
      </c>
      <c r="V647" s="22">
        <f>'[9]TOTAL M10 par région'!$C$397</f>
        <v>320793.87600000005</v>
      </c>
      <c r="W647" s="22">
        <f>IFERROR(VLOOKUP(A647,'[10]TOTAL M11M12 par région'!$A$1:$J$479,10,FALSE),0)</f>
        <v>367473.2898154743</v>
      </c>
      <c r="X647" s="22">
        <f>IFERROR(VLOOKUP(B647,[11]Feuil1!$A$1:$G$24,7,FALSE),0)</f>
        <v>216643.26666666666</v>
      </c>
      <c r="Y647" s="22">
        <v>0</v>
      </c>
      <c r="Z647" s="22">
        <f>IFERROR(VLOOKUP(A647,'[12]avec LE'!$A$1:$F$21,6,FALSE),0)</f>
        <v>791898.52675895579</v>
      </c>
      <c r="AA647" s="22">
        <f>IFERROR(VLOOKUP(B647,[13]total!$E$20:$F$40,2,FALSE),0)</f>
        <v>0</v>
      </c>
      <c r="AB647" s="22">
        <v>0</v>
      </c>
      <c r="AC647" s="22">
        <f>SUM(E647:AB647)</f>
        <v>18907049.319233224</v>
      </c>
    </row>
    <row r="648" spans="1:29" x14ac:dyDescent="0.25"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</row>
    <row r="649" spans="1:29" x14ac:dyDescent="0.25">
      <c r="U649" s="34"/>
      <c r="V649" s="34"/>
      <c r="W649" s="34"/>
      <c r="AC649" s="35"/>
    </row>
    <row r="650" spans="1:29" x14ac:dyDescent="0.25">
      <c r="AC650" s="35"/>
    </row>
  </sheetData>
  <autoFilter ref="A1:AC647">
    <filterColumn colId="3">
      <filters>
        <filter val="Hauts-de-France"/>
      </filters>
    </filterColumn>
    <filterColumn colId="28">
      <filters blank="1">
        <filter val="1 000 000"/>
        <filter val="1 010 920"/>
        <filter val="1 094"/>
        <filter val="1 104 532"/>
        <filter val="1 113"/>
        <filter val="1 154 679"/>
        <filter val="1 164 061"/>
        <filter val="1 180 446"/>
        <filter val="1 182 204"/>
        <filter val="1 185 718"/>
        <filter val="1 189 753"/>
        <filter val="1 196"/>
        <filter val="1 212 149"/>
        <filter val="1 230 547"/>
        <filter val="1 233"/>
        <filter val="1 243"/>
        <filter val="1 252 911"/>
        <filter val="1 274 419"/>
        <filter val="1 310 445"/>
        <filter val="1 319"/>
        <filter val="1 328 173"/>
        <filter val="1 387"/>
        <filter val="1 412 474"/>
        <filter val="1 435"/>
        <filter val="1 451"/>
        <filter val="1 561 303"/>
        <filter val="1 563 931"/>
        <filter val="1 577 970"/>
        <filter val="1 633"/>
        <filter val="1 656 890"/>
        <filter val="1 664 288"/>
        <filter val="1 713 667"/>
        <filter val="1 720 357"/>
        <filter val="1 756 584"/>
        <filter val="1 837 322"/>
        <filter val="1 849 519"/>
        <filter val="1 850"/>
        <filter val="1 891 526"/>
        <filter val="1 898 335"/>
        <filter val="1 908"/>
        <filter val="1 917"/>
        <filter val="1 946"/>
        <filter val="1 972"/>
        <filter val="10 172"/>
        <filter val="10 533"/>
        <filter val="10 755"/>
        <filter val="100 935"/>
        <filter val="101 561"/>
        <filter val="102 190"/>
        <filter val="102 697"/>
        <filter val="103 154"/>
        <filter val="105 373"/>
        <filter val="105 834"/>
        <filter val="106 761"/>
        <filter val="107 019"/>
        <filter val="107 878"/>
        <filter val="108 183"/>
        <filter val="108 324"/>
        <filter val="108 824"/>
        <filter val="109"/>
        <filter val="109 613"/>
        <filter val="109 908"/>
        <filter val="11 328"/>
        <filter val="11 594"/>
        <filter val="11 812 849"/>
        <filter val="11 875"/>
        <filter val="110 509"/>
        <filter val="111 179"/>
        <filter val="112"/>
        <filter val="112 552"/>
        <filter val="113 122 111"/>
        <filter val="114 387"/>
        <filter val="116 912"/>
        <filter val="117 125"/>
        <filter val="12 042"/>
        <filter val="12 084"/>
        <filter val="12 101"/>
        <filter val="12 368"/>
        <filter val="12 613"/>
        <filter val="12 628"/>
        <filter val="12 876"/>
        <filter val="120 233"/>
        <filter val="121 119"/>
        <filter val="121 611"/>
        <filter val="122 315"/>
        <filter val="122 638"/>
        <filter val="122 842"/>
        <filter val="123"/>
        <filter val="123 740"/>
        <filter val="124 101"/>
        <filter val="125 000"/>
        <filter val="125 923"/>
        <filter val="13 136"/>
        <filter val="13 148 445"/>
        <filter val="13 957"/>
        <filter val="130 502"/>
        <filter val="134 460"/>
        <filter val="134 973"/>
        <filter val="135 361"/>
        <filter val="136 212"/>
        <filter val="139 567"/>
        <filter val="14 017"/>
        <filter val="14 256"/>
        <filter val="14 500"/>
        <filter val="14 628"/>
        <filter val="14 664"/>
        <filter val="141 228"/>
        <filter val="142 502"/>
        <filter val="143 809"/>
        <filter val="145 317"/>
        <filter val="148 821"/>
        <filter val="149 018"/>
        <filter val="15 153"/>
        <filter val="15 452"/>
        <filter val="15 494"/>
        <filter val="15 589"/>
        <filter val="151 516"/>
        <filter val="151 876"/>
        <filter val="152 412"/>
        <filter val="155 359"/>
        <filter val="159 871"/>
        <filter val="16 100"/>
        <filter val="16 341"/>
        <filter val="16 352"/>
        <filter val="16 388"/>
        <filter val="161 450"/>
        <filter val="161 634"/>
        <filter val="163"/>
        <filter val="163 442"/>
        <filter val="165 836"/>
        <filter val="166 371"/>
        <filter val="17 370 311"/>
        <filter val="17 385 741"/>
        <filter val="17 536"/>
        <filter val="17 563"/>
        <filter val="17 575"/>
        <filter val="17 883"/>
        <filter val="17 943"/>
        <filter val="173 325"/>
        <filter val="173 578"/>
        <filter val="174"/>
        <filter val="177 410"/>
        <filter val="178 921"/>
        <filter val="179 211"/>
        <filter val="179 357"/>
        <filter val="179 998"/>
        <filter val="18 005"/>
        <filter val="18 647"/>
        <filter val="18 907 049"/>
        <filter val="181 218"/>
        <filter val="182 212"/>
        <filter val="184 772"/>
        <filter val="189 003"/>
        <filter val="189 491"/>
        <filter val="19 106"/>
        <filter val="19 558"/>
        <filter val="19 736"/>
        <filter val="190 236"/>
        <filter val="191 122"/>
        <filter val="191 300"/>
        <filter val="191 684"/>
        <filter val="193 353"/>
        <filter val="195 331"/>
        <filter val="197 444"/>
        <filter val="197 868"/>
        <filter val="2 034 320"/>
        <filter val="2 045"/>
        <filter val="2 061"/>
        <filter val="2 073"/>
        <filter val="2 080"/>
        <filter val="2 138 873"/>
        <filter val="2 151 655"/>
        <filter val="2 170 061"/>
        <filter val="2 180 401"/>
        <filter val="2 265 323"/>
        <filter val="2 280 043 226"/>
        <filter val="2 297"/>
        <filter val="2 315 805"/>
        <filter val="2 322 100"/>
        <filter val="2 375"/>
        <filter val="2 406 647"/>
        <filter val="2 417"/>
        <filter val="2 476 303"/>
        <filter val="2 485 122"/>
        <filter val="2 586 659"/>
        <filter val="2 644"/>
        <filter val="2 647 405"/>
        <filter val="2 660"/>
        <filter val="2 750 568"/>
        <filter val="2 774"/>
        <filter val="2 844 833"/>
        <filter val="2 850"/>
        <filter val="2 860"/>
        <filter val="2 899 559"/>
        <filter val="20 422"/>
        <filter val="20 654"/>
        <filter val="20 934"/>
        <filter val="20 966"/>
        <filter val="200 598"/>
        <filter val="201 622"/>
        <filter val="206 866"/>
        <filter val="207 405"/>
        <filter val="209 144"/>
        <filter val="21 234"/>
        <filter val="21 510"/>
        <filter val="211 259"/>
        <filter val="213 952"/>
        <filter val="214 743"/>
        <filter val="215 939"/>
        <filter val="217 228"/>
        <filter val="217 229"/>
        <filter val="219 359"/>
        <filter val="22 295"/>
        <filter val="22 599"/>
        <filter val="22 800"/>
        <filter val="22 850"/>
        <filter val="222 684"/>
        <filter val="223 969"/>
        <filter val="225 564"/>
        <filter val="23 159"/>
        <filter val="23 562"/>
        <filter val="230 386"/>
        <filter val="233 231"/>
        <filter val="233 683"/>
        <filter val="234 419"/>
        <filter val="236 984"/>
        <filter val="237 321"/>
        <filter val="238 296"/>
        <filter val="238 583"/>
        <filter val="24 505 367"/>
        <filter val="24 650"/>
        <filter val="24 904"/>
        <filter val="245 016"/>
        <filter val="248 374"/>
        <filter val="25 568"/>
        <filter val="25 827"/>
        <filter val="250 382"/>
        <filter val="250 565"/>
        <filter val="250 831"/>
        <filter val="251 093"/>
        <filter val="251 283"/>
        <filter val="251 593"/>
        <filter val="252 508"/>
        <filter val="256 890"/>
        <filter val="257 123"/>
        <filter val="26 125"/>
        <filter val="26 395"/>
        <filter val="26 888"/>
        <filter val="26 890 584"/>
        <filter val="269"/>
        <filter val="27 251 659"/>
        <filter val="27 715"/>
        <filter val="27 840 078"/>
        <filter val="271 535"/>
        <filter val="273 057"/>
        <filter val="276 027"/>
        <filter val="277 967"/>
        <filter val="277 972"/>
        <filter val="28 044"/>
        <filter val="28 162 651"/>
        <filter val="28 357 670"/>
        <filter val="28 434"/>
        <filter val="28 916"/>
        <filter val="280 881"/>
        <filter val="285 034"/>
        <filter val="287 197"/>
        <filter val="29 869"/>
        <filter val="3 029 212"/>
        <filter val="3 039"/>
        <filter val="3 118 727"/>
        <filter val="3 153 929"/>
        <filter val="3 252"/>
        <filter val="3 411 430"/>
        <filter val="3 462 775"/>
        <filter val="3 531 732"/>
        <filter val="3 699"/>
        <filter val="3 728"/>
        <filter val="3 730 601"/>
        <filter val="3 895 652"/>
        <filter val="30 282 655"/>
        <filter val="30 829"/>
        <filter val="30 846"/>
        <filter val="30 915"/>
        <filter val="304"/>
        <filter val="304 457"/>
        <filter val="31 054 428"/>
        <filter val="31 082"/>
        <filter val="31 142 647"/>
        <filter val="31 477"/>
        <filter val="312 915"/>
        <filter val="32 043 474"/>
        <filter val="32 101"/>
        <filter val="32 172"/>
        <filter val="32 301"/>
        <filter val="321 006"/>
        <filter val="321 546"/>
        <filter val="321 969"/>
        <filter val="33 225"/>
        <filter val="33 421 279"/>
        <filter val="33 714"/>
        <filter val="33 734"/>
        <filter val="33 758"/>
        <filter val="33 998"/>
        <filter val="330 858"/>
        <filter val="336 570"/>
        <filter val="34 367"/>
        <filter val="34 410"/>
        <filter val="34 576 606"/>
        <filter val="340 693"/>
        <filter val="343 270"/>
        <filter val="343 789"/>
        <filter val="347 718"/>
        <filter val="347 820"/>
        <filter val="35 273 119"/>
        <filter val="35 680 350"/>
        <filter val="354"/>
        <filter val="356 864"/>
        <filter val="36 067"/>
        <filter val="36 480"/>
        <filter val="36 495"/>
        <filter val="36 499"/>
        <filter val="36 585"/>
        <filter val="36 676 944"/>
        <filter val="36 756"/>
        <filter val="36 802"/>
        <filter val="367 443"/>
        <filter val="37 107"/>
        <filter val="37 890"/>
        <filter val="375 228"/>
        <filter val="387"/>
        <filter val="388 380"/>
        <filter val="39 172"/>
        <filter val="39 555"/>
        <filter val="39 637"/>
        <filter val="395 286"/>
        <filter val="4 133 764"/>
        <filter val="4 161"/>
        <filter val="4 297"/>
        <filter val="4 310"/>
        <filter val="4 365"/>
        <filter val="4 426"/>
        <filter val="4 433"/>
        <filter val="4 614 095"/>
        <filter val="4 624"/>
        <filter val="4 636"/>
        <filter val="4 652"/>
        <filter val="4 701 830"/>
        <filter val="4 780 180"/>
        <filter val="4 832"/>
        <filter val="4 833"/>
        <filter val="4 854"/>
        <filter val="4 900 667"/>
        <filter val="4 965"/>
        <filter val="40 000"/>
        <filter val="40 011"/>
        <filter val="40 524"/>
        <filter val="40 952 983"/>
        <filter val="406 728"/>
        <filter val="41 050"/>
        <filter val="42 038"/>
        <filter val="42 579 855"/>
        <filter val="428 479"/>
        <filter val="43 284"/>
        <filter val="43 566"/>
        <filter val="434 920"/>
        <filter val="438 643"/>
        <filter val="44 706"/>
        <filter val="44 808"/>
        <filter val="446 495"/>
        <filter val="45 120"/>
        <filter val="45 542"/>
        <filter val="45 685"/>
        <filter val="46 006 183"/>
        <filter val="46 303"/>
        <filter val="46 602"/>
        <filter val="462"/>
        <filter val="468 183"/>
        <filter val="47 029 501"/>
        <filter val="47 101"/>
        <filter val="47 130"/>
        <filter val="47 363"/>
        <filter val="470"/>
        <filter val="48"/>
        <filter val="48 638"/>
        <filter val="48 677"/>
        <filter val="487"/>
        <filter val="498 279"/>
        <filter val="498 899"/>
        <filter val="499"/>
        <filter val="5 023 149"/>
        <filter val="5 086"/>
        <filter val="5 209 675"/>
        <filter val="5 298"/>
        <filter val="5 378"/>
        <filter val="5 463"/>
        <filter val="5 600 203"/>
        <filter val="5 606"/>
        <filter val="5 624"/>
        <filter val="5 700"/>
        <filter val="50 200 980"/>
        <filter val="508"/>
        <filter val="51 298"/>
        <filter val="516 986"/>
        <filter val="52 644 164"/>
        <filter val="52 684"/>
        <filter val="526 436"/>
        <filter val="53"/>
        <filter val="53 715"/>
        <filter val="530 555"/>
        <filter val="536"/>
        <filter val="537 145"/>
        <filter val="54 255"/>
        <filter val="54 926"/>
        <filter val="545 108"/>
        <filter val="546"/>
        <filter val="55 596"/>
        <filter val="557"/>
        <filter val="559 999"/>
        <filter val="564 088"/>
        <filter val="565 317 045"/>
        <filter val="57 153"/>
        <filter val="57 224"/>
        <filter val="57 578"/>
        <filter val="57 611"/>
        <filter val="57 831"/>
        <filter val="575"/>
        <filter val="577 279"/>
        <filter val="6 003 953"/>
        <filter val="6 011"/>
        <filter val="6 156"/>
        <filter val="6 283 604"/>
        <filter val="6 387 933"/>
        <filter val="6 473"/>
        <filter val="6 952 670"/>
        <filter val="60 110 996"/>
        <filter val="600 000"/>
        <filter val="601 655"/>
        <filter val="603 473"/>
        <filter val="61 237"/>
        <filter val="61 269"/>
        <filter val="61 445"/>
        <filter val="61 519"/>
        <filter val="610 606"/>
        <filter val="614"/>
        <filter val="614 961"/>
        <filter val="62 028"/>
        <filter val="62 612"/>
        <filter val="621"/>
        <filter val="628"/>
        <filter val="629 968"/>
        <filter val="63 290"/>
        <filter val="638 960"/>
        <filter val="639"/>
        <filter val="639 225"/>
        <filter val="64 781 437"/>
        <filter val="65 054"/>
        <filter val="65 433"/>
        <filter val="65 744"/>
        <filter val="651 416"/>
        <filter val="652"/>
        <filter val="661 635"/>
        <filter val="67 253"/>
        <filter val="67 886"/>
        <filter val="670 303"/>
        <filter val="68 045"/>
        <filter val="68 785"/>
        <filter val="683"/>
        <filter val="69 183"/>
        <filter val="69 631"/>
        <filter val="69 672"/>
        <filter val="7 018 603"/>
        <filter val="7 250"/>
        <filter val="7 348 893"/>
        <filter val="7 402"/>
        <filter val="7 573"/>
        <filter val="7 617 381"/>
        <filter val="7 625"/>
        <filter val="7 788 752"/>
        <filter val="7 794"/>
        <filter val="7 821 955"/>
        <filter val="7 827 062"/>
        <filter val="7 878"/>
        <filter val="7 927"/>
        <filter val="7 949"/>
        <filter val="70 315 945"/>
        <filter val="70 425"/>
        <filter val="70 987"/>
        <filter val="71 105"/>
        <filter val="72 431"/>
        <filter val="728"/>
        <filter val="73"/>
        <filter val="73 909"/>
        <filter val="734"/>
        <filter val="734 842"/>
        <filter val="737 191"/>
        <filter val="738 398"/>
        <filter val="74 433"/>
        <filter val="75 001"/>
        <filter val="75 758"/>
        <filter val="750 604"/>
        <filter val="76 800"/>
        <filter val="767 648"/>
        <filter val="78 490"/>
        <filter val="78 721"/>
        <filter val="78 746"/>
        <filter val="79 301"/>
        <filter val="8 313"/>
        <filter val="8 323"/>
        <filter val="8 469"/>
        <filter val="8 574 714"/>
        <filter val="8 628"/>
        <filter val="8 653"/>
        <filter val="8 653 952"/>
        <filter val="8 700"/>
        <filter val="8 851"/>
        <filter val="80 180 121"/>
        <filter val="815 582"/>
        <filter val="823"/>
        <filter val="83 848"/>
        <filter val="86 417"/>
        <filter val="873"/>
        <filter val="9 041 380"/>
        <filter val="9 283"/>
        <filter val="9 325 014"/>
        <filter val="9 531 859"/>
        <filter val="9 581"/>
        <filter val="9 621 141"/>
        <filter val="9 874 493"/>
        <filter val="90 187"/>
        <filter val="90 684"/>
        <filter val="90 936 527"/>
        <filter val="914 775"/>
        <filter val="92 875"/>
        <filter val="920 774"/>
        <filter val="925"/>
        <filter val="929"/>
        <filter val="93 514"/>
        <filter val="93 976"/>
        <filter val="94 085"/>
        <filter val="94 377"/>
        <filter val="94 452"/>
        <filter val="95 641"/>
        <filter val="964"/>
        <filter val="97 182 052"/>
        <filter val="97 210"/>
        <filter val="97 792"/>
        <filter val="97 969"/>
        <filter val="99 102"/>
        <filter val="99 934"/>
        <filter val="993"/>
      </filters>
    </filterColumn>
  </autoFilter>
  <sortState ref="A2:AB590">
    <sortCondition ref="D2:D590"/>
    <sortCondition ref="A2:A590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pane xSplit="1" topLeftCell="B1" activePane="topRight" state="frozen"/>
      <selection pane="topRight" activeCell="C11" sqref="C11"/>
    </sheetView>
  </sheetViews>
  <sheetFormatPr baseColWidth="10" defaultRowHeight="15" x14ac:dyDescent="0.25"/>
  <cols>
    <col min="1" max="1" width="26.5703125" customWidth="1"/>
    <col min="2" max="2" width="21.7109375" customWidth="1"/>
    <col min="3" max="3" width="20.140625" bestFit="1" customWidth="1"/>
    <col min="4" max="4" width="17.140625" bestFit="1" customWidth="1"/>
    <col min="5" max="6" width="20.5703125" bestFit="1" customWidth="1"/>
    <col min="7" max="7" width="21.7109375" customWidth="1"/>
    <col min="8" max="8" width="21.5703125" bestFit="1" customWidth="1"/>
    <col min="9" max="9" width="17.5703125" bestFit="1" customWidth="1"/>
    <col min="10" max="10" width="19.28515625" bestFit="1" customWidth="1"/>
    <col min="11" max="11" width="21.28515625" bestFit="1" customWidth="1"/>
    <col min="12" max="12" width="21.42578125" bestFit="1" customWidth="1"/>
    <col min="13" max="17" width="20.5703125" bestFit="1" customWidth="1"/>
    <col min="18" max="18" width="20.42578125" bestFit="1" customWidth="1"/>
    <col min="19" max="19" width="20.5703125" customWidth="1"/>
    <col min="20" max="20" width="20.42578125" bestFit="1" customWidth="1"/>
    <col min="21" max="21" width="20.42578125" customWidth="1"/>
    <col min="22" max="22" width="20.5703125" bestFit="1" customWidth="1"/>
    <col min="23" max="23" width="11.28515625" customWidth="1"/>
  </cols>
  <sheetData>
    <row r="1" spans="1:23" s="46" customFormat="1" ht="135" x14ac:dyDescent="0.25">
      <c r="A1" s="45" t="s">
        <v>1259</v>
      </c>
      <c r="B1" s="46" t="s">
        <v>1261</v>
      </c>
      <c r="C1" s="46" t="s">
        <v>1262</v>
      </c>
      <c r="D1" s="46" t="s">
        <v>1263</v>
      </c>
      <c r="E1" s="46" t="s">
        <v>1264</v>
      </c>
      <c r="F1" s="46" t="s">
        <v>1265</v>
      </c>
      <c r="G1" s="46" t="s">
        <v>1266</v>
      </c>
      <c r="H1" s="46" t="s">
        <v>1267</v>
      </c>
      <c r="I1" s="46" t="s">
        <v>1268</v>
      </c>
      <c r="J1" s="46" t="s">
        <v>1269</v>
      </c>
      <c r="K1" s="46" t="s">
        <v>1270</v>
      </c>
      <c r="L1" s="46" t="s">
        <v>1271</v>
      </c>
      <c r="M1" s="46" t="s">
        <v>1272</v>
      </c>
      <c r="N1" s="46" t="s">
        <v>1273</v>
      </c>
      <c r="O1" s="46" t="s">
        <v>1274</v>
      </c>
      <c r="P1" s="46" t="s">
        <v>1275</v>
      </c>
      <c r="Q1" s="46" t="s">
        <v>1276</v>
      </c>
      <c r="R1" s="46" t="s">
        <v>1324</v>
      </c>
      <c r="S1" s="46" t="s">
        <v>1277</v>
      </c>
      <c r="T1" s="46" t="s">
        <v>1278</v>
      </c>
      <c r="U1" s="46" t="s">
        <v>1279</v>
      </c>
      <c r="V1" s="46" t="s">
        <v>1280</v>
      </c>
      <c r="W1" s="46" t="s">
        <v>1281</v>
      </c>
    </row>
    <row r="2" spans="1:23" x14ac:dyDescent="0.25">
      <c r="A2" s="43" t="s">
        <v>1038</v>
      </c>
      <c r="B2" s="44">
        <v>36501483.289744847</v>
      </c>
      <c r="C2" s="44">
        <v>189263740.53081802</v>
      </c>
      <c r="D2" s="44">
        <v>8754601.7972065005</v>
      </c>
      <c r="E2" s="44">
        <v>663958</v>
      </c>
      <c r="F2" s="44">
        <v>0</v>
      </c>
      <c r="G2" s="44">
        <v>433286.53333333333</v>
      </c>
      <c r="H2" s="44">
        <v>3225128.3404513476</v>
      </c>
      <c r="I2" s="44">
        <v>34500</v>
      </c>
      <c r="J2" s="44">
        <v>5865324.3639999898</v>
      </c>
      <c r="K2" s="44">
        <v>1931367.929316974</v>
      </c>
      <c r="L2" s="44">
        <v>0</v>
      </c>
      <c r="M2" s="44">
        <v>0</v>
      </c>
      <c r="N2" s="44">
        <v>408896</v>
      </c>
      <c r="O2" s="44">
        <v>50000</v>
      </c>
      <c r="P2" s="44">
        <v>1883009</v>
      </c>
      <c r="Q2" s="44">
        <v>769315</v>
      </c>
      <c r="R2" s="44">
        <v>10937046.04526715</v>
      </c>
      <c r="S2" s="44">
        <v>267969</v>
      </c>
      <c r="T2" s="44">
        <v>2163650.4493016251</v>
      </c>
      <c r="U2" s="44">
        <v>5004679</v>
      </c>
      <c r="V2" s="44">
        <v>1782588.0869565217</v>
      </c>
      <c r="W2" s="44">
        <v>0</v>
      </c>
    </row>
    <row r="3" spans="1:23" x14ac:dyDescent="0.25">
      <c r="A3" s="43" t="s">
        <v>1046</v>
      </c>
      <c r="B3" s="44">
        <v>10157264.037866084</v>
      </c>
      <c r="C3" s="44">
        <v>56428359.809227958</v>
      </c>
      <c r="D3" s="44">
        <v>2165776.3612770634</v>
      </c>
      <c r="E3" s="44">
        <v>125079</v>
      </c>
      <c r="F3" s="44">
        <v>0</v>
      </c>
      <c r="G3" s="44">
        <v>0</v>
      </c>
      <c r="H3" s="44">
        <v>667137.69162870594</v>
      </c>
      <c r="I3" s="44">
        <v>0</v>
      </c>
      <c r="J3" s="44">
        <v>2695560.1953999996</v>
      </c>
      <c r="K3" s="44">
        <v>930415.43040812376</v>
      </c>
      <c r="L3" s="44">
        <v>0</v>
      </c>
      <c r="M3" s="44">
        <v>0</v>
      </c>
      <c r="N3" s="44">
        <v>0</v>
      </c>
      <c r="O3" s="44">
        <v>57783</v>
      </c>
      <c r="P3" s="44">
        <v>145127</v>
      </c>
      <c r="Q3" s="44">
        <v>122811</v>
      </c>
      <c r="R3" s="44">
        <v>5685528.536762475</v>
      </c>
      <c r="S3" s="44">
        <v>0</v>
      </c>
      <c r="T3" s="44">
        <v>541444.09031926584</v>
      </c>
      <c r="U3" s="44">
        <v>1930000</v>
      </c>
      <c r="V3" s="44">
        <v>1720357.0869565217</v>
      </c>
      <c r="W3" s="44">
        <v>0</v>
      </c>
    </row>
    <row r="4" spans="1:23" x14ac:dyDescent="0.25">
      <c r="A4" s="43" t="s">
        <v>228</v>
      </c>
      <c r="B4" s="44">
        <v>17884919.2154929</v>
      </c>
      <c r="C4" s="44">
        <v>60659276.717503756</v>
      </c>
      <c r="D4" s="44">
        <v>2043282.4075660752</v>
      </c>
      <c r="E4" s="44">
        <v>219397</v>
      </c>
      <c r="F4" s="44">
        <v>50000</v>
      </c>
      <c r="G4" s="44">
        <v>0</v>
      </c>
      <c r="H4" s="44">
        <v>769121.61325708567</v>
      </c>
      <c r="I4" s="44">
        <v>16000</v>
      </c>
      <c r="J4" s="44">
        <v>2741786.1730000009</v>
      </c>
      <c r="K4" s="44">
        <v>119224.16157564122</v>
      </c>
      <c r="L4" s="44">
        <v>0</v>
      </c>
      <c r="M4" s="44">
        <v>30518</v>
      </c>
      <c r="N4" s="44">
        <v>92718</v>
      </c>
      <c r="O4" s="44">
        <v>0</v>
      </c>
      <c r="P4" s="44">
        <v>497800</v>
      </c>
      <c r="Q4" s="44">
        <v>0</v>
      </c>
      <c r="R4" s="44">
        <v>4416427.6017957898</v>
      </c>
      <c r="S4" s="44">
        <v>0</v>
      </c>
      <c r="T4" s="44">
        <v>510820.6018915188</v>
      </c>
      <c r="U4" s="44">
        <v>1675000</v>
      </c>
      <c r="V4" s="44">
        <v>0</v>
      </c>
      <c r="W4" s="44">
        <v>0</v>
      </c>
    </row>
    <row r="5" spans="1:23" x14ac:dyDescent="0.25">
      <c r="A5" s="43" t="s">
        <v>1051</v>
      </c>
      <c r="B5" s="44">
        <v>3135481.2099860264</v>
      </c>
      <c r="C5" s="44">
        <v>33231575.016417999</v>
      </c>
      <c r="D5" s="44">
        <v>856061.6302043664</v>
      </c>
      <c r="E5" s="44">
        <v>0</v>
      </c>
      <c r="F5" s="44">
        <v>0</v>
      </c>
      <c r="G5" s="44">
        <v>0</v>
      </c>
      <c r="H5" s="44">
        <v>525025.32789823331</v>
      </c>
      <c r="I5" s="44">
        <v>0</v>
      </c>
      <c r="J5" s="44">
        <v>1034876.7740000006</v>
      </c>
      <c r="K5" s="44">
        <v>338525.87577325798</v>
      </c>
      <c r="L5" s="44">
        <v>0</v>
      </c>
      <c r="M5" s="44">
        <v>0</v>
      </c>
      <c r="N5" s="44">
        <v>0</v>
      </c>
      <c r="O5" s="44">
        <v>0</v>
      </c>
      <c r="P5" s="44">
        <v>455073</v>
      </c>
      <c r="Q5" s="44">
        <v>0</v>
      </c>
      <c r="R5" s="44">
        <v>3242014.4082057397</v>
      </c>
      <c r="S5" s="44">
        <v>0</v>
      </c>
      <c r="T5" s="44">
        <v>214015.4075510916</v>
      </c>
      <c r="U5" s="44">
        <v>725000</v>
      </c>
      <c r="V5" s="44">
        <v>0</v>
      </c>
      <c r="W5" s="44">
        <v>0</v>
      </c>
    </row>
    <row r="6" spans="1:23" x14ac:dyDescent="0.25">
      <c r="A6" s="43" t="s">
        <v>307</v>
      </c>
      <c r="B6" s="44">
        <v>1751.7603518079768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211659.96800000008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388298.11912409449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</row>
    <row r="7" spans="1:23" x14ac:dyDescent="0.25">
      <c r="A7" s="43" t="s">
        <v>1083</v>
      </c>
      <c r="B7" s="44">
        <v>22368087.114501551</v>
      </c>
      <c r="C7" s="44">
        <v>109847561.99501741</v>
      </c>
      <c r="D7" s="44">
        <v>1995317.4708560973</v>
      </c>
      <c r="E7" s="44">
        <v>748479</v>
      </c>
      <c r="F7" s="44">
        <v>0</v>
      </c>
      <c r="G7" s="44">
        <v>433286.53333333333</v>
      </c>
      <c r="H7" s="44">
        <v>1603626.6109241648</v>
      </c>
      <c r="I7" s="44">
        <v>14000</v>
      </c>
      <c r="J7" s="44">
        <v>2958231.605</v>
      </c>
      <c r="K7" s="44">
        <v>607663.49222090654</v>
      </c>
      <c r="L7" s="44">
        <v>43533</v>
      </c>
      <c r="M7" s="44">
        <v>25705</v>
      </c>
      <c r="N7" s="44">
        <v>89933</v>
      </c>
      <c r="O7" s="44">
        <v>0</v>
      </c>
      <c r="P7" s="44">
        <v>0</v>
      </c>
      <c r="Q7" s="44">
        <v>0</v>
      </c>
      <c r="R7" s="44">
        <v>6088753.7261812836</v>
      </c>
      <c r="S7" s="44">
        <v>0</v>
      </c>
      <c r="T7" s="44">
        <v>498829.36771402432</v>
      </c>
      <c r="U7" s="44">
        <v>2645000</v>
      </c>
      <c r="V7" s="44">
        <v>0</v>
      </c>
      <c r="W7" s="44">
        <v>0</v>
      </c>
    </row>
    <row r="8" spans="1:23" x14ac:dyDescent="0.25">
      <c r="A8" s="43" t="s">
        <v>1086</v>
      </c>
      <c r="B8" s="44">
        <v>27557322.548054464</v>
      </c>
      <c r="C8" s="44">
        <v>116912734.01652089</v>
      </c>
      <c r="D8" s="44">
        <v>3995319.443839361</v>
      </c>
      <c r="E8" s="44">
        <v>505355</v>
      </c>
      <c r="F8" s="44">
        <v>44250</v>
      </c>
      <c r="G8" s="44">
        <v>216643.26666666666</v>
      </c>
      <c r="H8" s="44">
        <v>1778952.5063407526</v>
      </c>
      <c r="I8" s="44">
        <v>16000</v>
      </c>
      <c r="J8" s="44">
        <v>3615587.0553000001</v>
      </c>
      <c r="K8" s="44">
        <v>61617.29516129032</v>
      </c>
      <c r="L8" s="44">
        <v>600000</v>
      </c>
      <c r="M8" s="44">
        <v>0</v>
      </c>
      <c r="N8" s="44">
        <v>0</v>
      </c>
      <c r="O8" s="44">
        <v>40857</v>
      </c>
      <c r="P8" s="44">
        <v>505162</v>
      </c>
      <c r="Q8" s="44">
        <v>273238</v>
      </c>
      <c r="R8" s="44">
        <v>7982241.9652800132</v>
      </c>
      <c r="S8" s="44">
        <v>0</v>
      </c>
      <c r="T8" s="44">
        <v>973829.86095984024</v>
      </c>
      <c r="U8" s="44">
        <v>1705000</v>
      </c>
      <c r="V8" s="44">
        <v>1504174.0869565217</v>
      </c>
      <c r="W8" s="44">
        <v>0</v>
      </c>
    </row>
    <row r="9" spans="1:23" x14ac:dyDescent="0.25">
      <c r="A9" s="43" t="s">
        <v>311</v>
      </c>
      <c r="B9" s="44">
        <v>154967752.72871885</v>
      </c>
      <c r="C9" s="44">
        <v>493791653.29619956</v>
      </c>
      <c r="D9" s="44">
        <v>17646578.232320767</v>
      </c>
      <c r="E9" s="44">
        <v>2010578</v>
      </c>
      <c r="F9" s="44">
        <v>0</v>
      </c>
      <c r="G9" s="44">
        <v>974894.7</v>
      </c>
      <c r="H9" s="44">
        <v>7890857.6090707313</v>
      </c>
      <c r="I9" s="44">
        <v>59500</v>
      </c>
      <c r="J9" s="44">
        <v>9504680.4420000017</v>
      </c>
      <c r="K9" s="44">
        <v>5465110.211818831</v>
      </c>
      <c r="L9" s="44">
        <v>464200</v>
      </c>
      <c r="M9" s="44">
        <v>225723</v>
      </c>
      <c r="N9" s="44">
        <v>300984</v>
      </c>
      <c r="O9" s="44">
        <v>0</v>
      </c>
      <c r="P9" s="44">
        <v>2568244</v>
      </c>
      <c r="Q9" s="44">
        <v>2405208</v>
      </c>
      <c r="R9" s="44">
        <v>25029134.907846168</v>
      </c>
      <c r="S9" s="44">
        <v>442388</v>
      </c>
      <c r="T9" s="44">
        <v>4386644.5580801917</v>
      </c>
      <c r="U9" s="44">
        <v>13859429</v>
      </c>
      <c r="V9" s="44">
        <v>2593063.9130434785</v>
      </c>
      <c r="W9" s="44">
        <v>308557</v>
      </c>
    </row>
    <row r="10" spans="1:23" x14ac:dyDescent="0.25">
      <c r="A10" s="43" t="s">
        <v>560</v>
      </c>
      <c r="B10" s="44">
        <v>15491401.146299576</v>
      </c>
      <c r="C10" s="44">
        <v>52821176.903693363</v>
      </c>
      <c r="D10" s="44">
        <v>1900747.5701797025</v>
      </c>
      <c r="E10" s="44">
        <v>200117</v>
      </c>
      <c r="F10" s="44">
        <v>0</v>
      </c>
      <c r="G10" s="44">
        <v>108321.63333333333</v>
      </c>
      <c r="H10" s="44">
        <v>705856.87251822557</v>
      </c>
      <c r="I10" s="44">
        <v>5000</v>
      </c>
      <c r="J10" s="44">
        <v>2216432.6050000004</v>
      </c>
      <c r="K10" s="44">
        <v>550028.05869011779</v>
      </c>
      <c r="L10" s="44">
        <v>0</v>
      </c>
      <c r="M10" s="44">
        <v>38706</v>
      </c>
      <c r="N10" s="44">
        <v>87201</v>
      </c>
      <c r="O10" s="44">
        <v>0</v>
      </c>
      <c r="P10" s="44">
        <v>229934</v>
      </c>
      <c r="Q10" s="44">
        <v>50000</v>
      </c>
      <c r="R10" s="44">
        <v>4356008.9154708963</v>
      </c>
      <c r="S10" s="44">
        <v>72550</v>
      </c>
      <c r="T10" s="44">
        <v>475186.89254492562</v>
      </c>
      <c r="U10" s="44">
        <v>960000</v>
      </c>
      <c r="V10" s="44">
        <v>0</v>
      </c>
      <c r="W10" s="44">
        <v>0</v>
      </c>
    </row>
    <row r="11" spans="1:23" x14ac:dyDescent="0.25">
      <c r="A11" s="43" t="s">
        <v>1084</v>
      </c>
      <c r="B11" s="44">
        <v>22972748.300532766</v>
      </c>
      <c r="C11" s="44">
        <v>107397422.21181723</v>
      </c>
      <c r="D11" s="44">
        <v>3525986.0220014937</v>
      </c>
      <c r="E11" s="44">
        <v>435301</v>
      </c>
      <c r="F11" s="44">
        <v>0</v>
      </c>
      <c r="G11" s="44">
        <v>0</v>
      </c>
      <c r="H11" s="44">
        <v>1846494.1172056538</v>
      </c>
      <c r="I11" s="44">
        <v>1000</v>
      </c>
      <c r="J11" s="44">
        <v>4454778.6330000013</v>
      </c>
      <c r="K11" s="44">
        <v>952621.97077450296</v>
      </c>
      <c r="L11" s="44">
        <v>21199</v>
      </c>
      <c r="M11" s="44">
        <v>28679</v>
      </c>
      <c r="N11" s="44">
        <v>322305</v>
      </c>
      <c r="O11" s="44">
        <v>0</v>
      </c>
      <c r="P11" s="44">
        <v>438871</v>
      </c>
      <c r="Q11" s="44">
        <v>138500</v>
      </c>
      <c r="R11" s="44">
        <v>5905423.2497767629</v>
      </c>
      <c r="S11" s="44">
        <v>0</v>
      </c>
      <c r="T11" s="44">
        <v>856496.50550037343</v>
      </c>
      <c r="U11" s="44">
        <v>3015000</v>
      </c>
      <c r="V11" s="44">
        <v>3230470.7826086953</v>
      </c>
      <c r="W11" s="44">
        <v>0</v>
      </c>
    </row>
    <row r="12" spans="1:23" x14ac:dyDescent="0.25">
      <c r="A12" s="43" t="s">
        <v>1085</v>
      </c>
      <c r="B12" s="44">
        <v>22348860.068550874</v>
      </c>
      <c r="C12" s="44">
        <v>137423118.48315072</v>
      </c>
      <c r="D12" s="44">
        <v>5882195.6485301815</v>
      </c>
      <c r="E12" s="44">
        <v>868159</v>
      </c>
      <c r="F12" s="44">
        <v>0</v>
      </c>
      <c r="G12" s="44">
        <v>108321.63333333333</v>
      </c>
      <c r="H12" s="44">
        <v>2149842.868267166</v>
      </c>
      <c r="I12" s="44">
        <v>14000</v>
      </c>
      <c r="J12" s="44">
        <v>4063372.0709999986</v>
      </c>
      <c r="K12" s="44">
        <v>767911.26897991786</v>
      </c>
      <c r="L12" s="44">
        <v>442102</v>
      </c>
      <c r="M12" s="44">
        <v>136128</v>
      </c>
      <c r="N12" s="44">
        <v>0</v>
      </c>
      <c r="O12" s="44">
        <v>0</v>
      </c>
      <c r="P12" s="44">
        <v>330684</v>
      </c>
      <c r="Q12" s="44">
        <v>402994</v>
      </c>
      <c r="R12" s="44">
        <v>8513561.2808201127</v>
      </c>
      <c r="S12" s="44">
        <v>0</v>
      </c>
      <c r="T12" s="44">
        <v>1420548.9121325454</v>
      </c>
      <c r="U12" s="44">
        <v>2125000</v>
      </c>
      <c r="V12" s="44">
        <v>0</v>
      </c>
      <c r="W12" s="44">
        <v>0</v>
      </c>
    </row>
    <row r="13" spans="1:23" x14ac:dyDescent="0.25">
      <c r="A13" s="43" t="s">
        <v>608</v>
      </c>
      <c r="B13" s="44">
        <v>14554888.130299235</v>
      </c>
      <c r="C13" s="44">
        <v>77892115.52827996</v>
      </c>
      <c r="D13" s="44">
        <v>3842738.690619356</v>
      </c>
      <c r="E13" s="44">
        <v>926765</v>
      </c>
      <c r="F13" s="44">
        <v>0</v>
      </c>
      <c r="G13" s="44">
        <v>216643.26666666666</v>
      </c>
      <c r="H13" s="44">
        <v>988107.44238812942</v>
      </c>
      <c r="I13" s="44">
        <v>0</v>
      </c>
      <c r="J13" s="44">
        <v>4422756.5889999997</v>
      </c>
      <c r="K13" s="44">
        <v>0</v>
      </c>
      <c r="L13" s="44">
        <v>0</v>
      </c>
      <c r="M13" s="44">
        <v>79747</v>
      </c>
      <c r="N13" s="44">
        <v>86742</v>
      </c>
      <c r="O13" s="44">
        <v>317472</v>
      </c>
      <c r="P13" s="44">
        <v>516160</v>
      </c>
      <c r="Q13" s="44">
        <v>239196</v>
      </c>
      <c r="R13" s="44">
        <v>5315366.4190382939</v>
      </c>
      <c r="S13" s="44">
        <v>77396</v>
      </c>
      <c r="T13" s="44">
        <v>960684.672654839</v>
      </c>
      <c r="U13" s="44">
        <v>3010000</v>
      </c>
      <c r="V13" s="44">
        <v>1891526.086956522</v>
      </c>
      <c r="W13" s="44">
        <v>0</v>
      </c>
    </row>
    <row r="14" spans="1:23" x14ac:dyDescent="0.25">
      <c r="A14" s="43" t="s">
        <v>644</v>
      </c>
      <c r="B14" s="44">
        <v>26988587.109023832</v>
      </c>
      <c r="C14" s="44">
        <v>113678218.78868818</v>
      </c>
      <c r="D14" s="44">
        <v>3898422.5625546132</v>
      </c>
      <c r="E14" s="44">
        <v>617854</v>
      </c>
      <c r="F14" s="44">
        <v>0</v>
      </c>
      <c r="G14" s="44">
        <v>433286.53333333333</v>
      </c>
      <c r="H14" s="44">
        <v>1605755.5012304524</v>
      </c>
      <c r="I14" s="44">
        <v>5500</v>
      </c>
      <c r="J14" s="44">
        <v>5403468.5479999976</v>
      </c>
      <c r="K14" s="44">
        <v>0</v>
      </c>
      <c r="L14" s="44">
        <v>50000</v>
      </c>
      <c r="M14" s="44">
        <v>55327</v>
      </c>
      <c r="N14" s="44">
        <v>0</v>
      </c>
      <c r="O14" s="44">
        <v>0</v>
      </c>
      <c r="P14" s="44">
        <v>700784</v>
      </c>
      <c r="Q14" s="44">
        <v>557041</v>
      </c>
      <c r="R14" s="44">
        <v>11097455.032167679</v>
      </c>
      <c r="S14" s="44">
        <v>153108</v>
      </c>
      <c r="T14" s="44">
        <v>949605.64063865331</v>
      </c>
      <c r="U14" s="44">
        <v>2905000</v>
      </c>
      <c r="V14" s="44">
        <v>1099983.043478261</v>
      </c>
      <c r="W14" s="44">
        <v>0</v>
      </c>
    </row>
    <row r="15" spans="1:23" x14ac:dyDescent="0.25">
      <c r="A15" s="43" t="s">
        <v>780</v>
      </c>
      <c r="B15" s="44">
        <v>68235.287802853214</v>
      </c>
      <c r="C15" s="44">
        <v>2249748.1182403332</v>
      </c>
      <c r="D15" s="44">
        <v>297142.7368536563</v>
      </c>
      <c r="E15" s="44">
        <v>0</v>
      </c>
      <c r="F15" s="44">
        <v>0</v>
      </c>
      <c r="G15" s="44">
        <v>0</v>
      </c>
      <c r="H15" s="44">
        <v>182436.1013113278</v>
      </c>
      <c r="I15" s="44">
        <v>0</v>
      </c>
      <c r="J15" s="44">
        <v>107012.29999999993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358654.13460466964</v>
      </c>
      <c r="S15" s="44">
        <v>0</v>
      </c>
      <c r="T15" s="44">
        <v>74285.684213414075</v>
      </c>
      <c r="U15" s="44">
        <v>201600</v>
      </c>
      <c r="V15" s="44">
        <v>0</v>
      </c>
      <c r="W15" s="44">
        <v>0</v>
      </c>
    </row>
    <row r="16" spans="1:23" x14ac:dyDescent="0.25">
      <c r="A16" s="43" t="s">
        <v>782</v>
      </c>
      <c r="B16" s="44">
        <v>373494.98226080841</v>
      </c>
      <c r="C16" s="44">
        <v>759006.12794938486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266018.7781734686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201600</v>
      </c>
      <c r="V16" s="44">
        <v>0</v>
      </c>
      <c r="W16" s="44">
        <v>0</v>
      </c>
    </row>
    <row r="17" spans="1:23" x14ac:dyDescent="0.25">
      <c r="A17" s="43" t="s">
        <v>798</v>
      </c>
      <c r="B17" s="44">
        <v>362494.07173446601</v>
      </c>
      <c r="C17" s="44">
        <v>2590797.9472333901</v>
      </c>
      <c r="D17" s="44">
        <v>297142.7368536563</v>
      </c>
      <c r="E17" s="44">
        <v>94682</v>
      </c>
      <c r="F17" s="44">
        <v>0</v>
      </c>
      <c r="G17" s="44">
        <v>0</v>
      </c>
      <c r="H17" s="44">
        <v>207299.01945184136</v>
      </c>
      <c r="I17" s="44">
        <v>0</v>
      </c>
      <c r="J17" s="44">
        <v>86604.20000000007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218858.6023462374</v>
      </c>
      <c r="S17" s="44">
        <v>0</v>
      </c>
      <c r="T17" s="44">
        <v>74285.684213414075</v>
      </c>
      <c r="U17" s="44">
        <v>201600</v>
      </c>
      <c r="V17" s="44">
        <v>0</v>
      </c>
      <c r="W17" s="44">
        <v>0</v>
      </c>
    </row>
    <row r="18" spans="1:23" x14ac:dyDescent="0.25">
      <c r="A18" s="43" t="s">
        <v>791</v>
      </c>
      <c r="B18" s="44">
        <v>2440642.8628581506</v>
      </c>
      <c r="C18" s="44">
        <v>5363771.4687978094</v>
      </c>
      <c r="D18" s="44">
        <v>308934.11530023004</v>
      </c>
      <c r="E18" s="44">
        <v>0</v>
      </c>
      <c r="F18" s="44">
        <v>0</v>
      </c>
      <c r="G18" s="44">
        <v>108321.63333333333</v>
      </c>
      <c r="H18" s="44">
        <v>152630.94553909102</v>
      </c>
      <c r="I18" s="44">
        <v>0</v>
      </c>
      <c r="J18" s="44">
        <v>148017.60000000001</v>
      </c>
      <c r="K18" s="44">
        <v>384330.81681240385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246810.76679719141</v>
      </c>
      <c r="S18" s="44">
        <v>0</v>
      </c>
      <c r="T18" s="44">
        <v>77233.52882505751</v>
      </c>
      <c r="U18" s="44">
        <v>628800</v>
      </c>
      <c r="V18" s="44">
        <v>0</v>
      </c>
      <c r="W18" s="44">
        <v>0</v>
      </c>
    </row>
    <row r="19" spans="1:23" x14ac:dyDescent="0.25">
      <c r="A19" s="43" t="s">
        <v>801</v>
      </c>
      <c r="B19" s="44">
        <v>1922956.1359208387</v>
      </c>
      <c r="C19" s="44">
        <v>15135676.791554203</v>
      </c>
      <c r="D19" s="44">
        <v>0</v>
      </c>
      <c r="E19" s="44">
        <v>0</v>
      </c>
      <c r="F19" s="44">
        <v>0</v>
      </c>
      <c r="G19" s="44">
        <v>216643.26666666666</v>
      </c>
      <c r="H19" s="44">
        <v>151607.43251709073</v>
      </c>
      <c r="I19" s="44">
        <v>0</v>
      </c>
      <c r="J19" s="44">
        <v>320793.87600000005</v>
      </c>
      <c r="K19" s="44">
        <v>791898.52675895579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367473.2898154743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</row>
    <row r="20" spans="1:23" x14ac:dyDescent="0.25">
      <c r="A20" s="43" t="s">
        <v>1260</v>
      </c>
      <c r="B20" s="44">
        <v>380098369.99999994</v>
      </c>
      <c r="C20" s="44">
        <v>1575445953.7511106</v>
      </c>
      <c r="D20" s="44">
        <v>57410247.426163122</v>
      </c>
      <c r="E20" s="44">
        <v>7415724</v>
      </c>
      <c r="F20" s="44">
        <v>94250</v>
      </c>
      <c r="G20" s="44">
        <v>3249648.9999999995</v>
      </c>
      <c r="H20" s="44">
        <v>24449879.999999996</v>
      </c>
      <c r="I20" s="44">
        <v>165500</v>
      </c>
      <c r="J20" s="44">
        <v>49850942.998699993</v>
      </c>
      <c r="K20" s="44">
        <v>13166733.816464392</v>
      </c>
      <c r="L20" s="44">
        <v>1621034</v>
      </c>
      <c r="M20" s="44">
        <v>620533</v>
      </c>
      <c r="N20" s="44">
        <v>1388779</v>
      </c>
      <c r="O20" s="44">
        <v>466112</v>
      </c>
      <c r="P20" s="44">
        <v>8270848</v>
      </c>
      <c r="Q20" s="44">
        <v>4958303</v>
      </c>
      <c r="R20" s="44">
        <v>100149057.00130002</v>
      </c>
      <c r="S20" s="44">
        <v>1013411</v>
      </c>
      <c r="T20" s="44">
        <v>14177561.856540781</v>
      </c>
      <c r="U20" s="44">
        <v>40792708</v>
      </c>
      <c r="V20" s="44">
        <v>13822163.086956521</v>
      </c>
      <c r="W20" s="44">
        <v>308557</v>
      </c>
    </row>
  </sheetData>
  <pageMargins left="0.7" right="0.7" top="0.75" bottom="0.75" header="0.3" footer="0.3"/>
  <pageSetup paperSize="8" scale="4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1:A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Stephanie</cp:lastModifiedBy>
  <cp:lastPrinted>2017-03-20T10:15:43Z</cp:lastPrinted>
  <dcterms:created xsi:type="dcterms:W3CDTF">2017-02-06T15:01:10Z</dcterms:created>
  <dcterms:modified xsi:type="dcterms:W3CDTF">2017-05-11T09:32:22Z</dcterms:modified>
</cp:coreProperties>
</file>