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FHPNORD-HP\Users\Public\Documents\FHP\DOSSIERS ECONOMIQUES\CAMPAGNES TARIFAIRES\CAMPAGNES TARIFAIRES MCO\2017\"/>
    </mc:Choice>
  </mc:AlternateContent>
  <bookViews>
    <workbookView xWindow="0" yWindow="0" windowWidth="20490" windowHeight="7680" tabRatio="975" activeTab="1"/>
  </bookViews>
  <sheets>
    <sheet name="Sommaire" sheetId="1" r:id="rId1"/>
    <sheet name="Moyens Zonaux" sheetId="2" r:id="rId2"/>
    <sheet name="ESR" sheetId="3" r:id="rId3"/>
    <sheet name="CUMP" sheetId="4" r:id="rId4"/>
    <sheet name="Maladies rares" sheetId="5" r:id="rId5"/>
    <sheet name="Débasage SI" sheetId="6" r:id="rId6"/>
    <sheet name="Implants Coch" sheetId="27" r:id="rId7"/>
    <sheet name="MSSanté" sheetId="8" r:id="rId8"/>
    <sheet name="Cristal Image" sheetId="9" r:id="rId9"/>
    <sheet name="HN" sheetId="10" r:id="rId10"/>
    <sheet name="Centre antipoison" sheetId="11" r:id="rId11"/>
    <sheet name="AMU" sheetId="12" r:id="rId12"/>
    <sheet name="Cancéro" sheetId="13" r:id="rId13"/>
    <sheet name="Troubles du langage" sheetId="28" r:id="rId14"/>
    <sheet name="Collectes et conservation" sheetId="15" r:id="rId15"/>
    <sheet name="DPI" sheetId="16" r:id="rId16"/>
    <sheet name="Lactarium" sheetId="17" r:id="rId17"/>
    <sheet name="Soins aux détenus" sheetId="35" r:id="rId18"/>
    <sheet name="Personnes sourdes" sheetId="38" r:id="rId19"/>
    <sheet name="Soins palliatifs" sheetId="37" r:id="rId20"/>
    <sheet name="USLD" sheetId="39" r:id="rId21"/>
    <sheet name="S. Experts Hépatires" sheetId="36" r:id="rId22"/>
    <sheet name="Fondamental" sheetId="18" r:id="rId23"/>
    <sheet name="MILDECA" sheetId="41" r:id="rId24"/>
    <sheet name="PMND" sheetId="42" r:id="rId25"/>
    <sheet name="Centres de preuve en Psy" sheetId="40" r:id="rId26"/>
    <sheet name="TC HAD" sheetId="19" r:id="rId27"/>
    <sheet name="CRMP" sheetId="34" r:id="rId28"/>
    <sheet name="Radiophysiciens" sheetId="33" r:id="rId29"/>
    <sheet name="CRAT" sheetId="32" r:id="rId30"/>
    <sheet name="Dentaires" sheetId="30" r:id="rId31"/>
    <sheet name="Précarité" sheetId="21" r:id="rId32"/>
    <sheet name="Coop Iale" sheetId="23" r:id="rId33"/>
    <sheet name="Structures Douleur" sheetId="24" r:id="rId34"/>
    <sheet name="CN Douleur" sheetId="26" r:id="rId35"/>
    <sheet name="CIOA" sheetId="25" r:id="rId36"/>
    <sheet name="Registres" sheetId="29" r:id="rId37"/>
    <sheet name="CICE" sheetId="43" r:id="rId38"/>
    <sheet name="Reprise du Pacte" sheetId="44" r:id="rId39"/>
    <sheet name="Aides EBNL" sheetId="45" r:id="rId40"/>
  </sheets>
  <externalReferences>
    <externalReference r:id="rId41"/>
  </externalReferences>
  <definedNames>
    <definedName name="_xlnm._FilterDatabase" localSheetId="6" hidden="1">'Implants Coch'!$A$2:$B$2</definedName>
    <definedName name="_xlnm._FilterDatabase" localSheetId="13" hidden="1">'Troubles du langage'!$A$5:$C$204</definedName>
    <definedName name="Date_Notif">[1]Paramètres!$G$2:$G$18</definedName>
    <definedName name="Effet_revenu" localSheetId="25">#REF!</definedName>
    <definedName name="Effet_revenu" localSheetId="29">#REF!</definedName>
    <definedName name="Effet_revenu" localSheetId="27">#REF!</definedName>
    <definedName name="Effet_revenu" localSheetId="30">#REF!</definedName>
    <definedName name="Effet_revenu" localSheetId="23">#REF!</definedName>
    <definedName name="Effet_revenu" localSheetId="18">#REF!</definedName>
    <definedName name="Effet_revenu" localSheetId="24">#REF!</definedName>
    <definedName name="Effet_revenu" localSheetId="28">#REF!</definedName>
    <definedName name="Effet_revenu" localSheetId="21">#REF!</definedName>
    <definedName name="Effet_revenu" localSheetId="17">#REF!</definedName>
    <definedName name="Effet_revenu" localSheetId="19">#REF!</definedName>
    <definedName name="Effet_revenu" localSheetId="13">#REF!</definedName>
    <definedName name="Effet_revenu" localSheetId="20">#REF!</definedName>
    <definedName name="Effet_revenu">#REF!</definedName>
    <definedName name="Enveloppe" localSheetId="25">#REF!</definedName>
    <definedName name="Enveloppe" localSheetId="29">#REF!</definedName>
    <definedName name="Enveloppe" localSheetId="27">#REF!</definedName>
    <definedName name="Enveloppe" localSheetId="30">#REF!</definedName>
    <definedName name="Enveloppe" localSheetId="23">#REF!</definedName>
    <definedName name="Enveloppe" localSheetId="18">#REF!</definedName>
    <definedName name="Enveloppe" localSheetId="24">#REF!</definedName>
    <definedName name="Enveloppe" localSheetId="28">#REF!</definedName>
    <definedName name="Enveloppe" localSheetId="21">#REF!</definedName>
    <definedName name="Enveloppe" localSheetId="17">#REF!</definedName>
    <definedName name="Enveloppe" localSheetId="19">#REF!</definedName>
    <definedName name="Enveloppe" localSheetId="13">#REF!</definedName>
    <definedName name="Enveloppe" localSheetId="20">#REF!</definedName>
    <definedName name="Enveloppe">#REF!</definedName>
    <definedName name="_xlnm.Print_Titles" localSheetId="6">'Implants Coch'!$A:$A</definedName>
    <definedName name="_xlnm.Print_Area" localSheetId="6">'Implants Coch'!$A$1:$B$60</definedName>
  </definedNames>
  <calcPr calcId="171027"/>
</workbook>
</file>

<file path=xl/calcChain.xml><?xml version="1.0" encoding="utf-8"?>
<calcChain xmlns="http://schemas.openxmlformats.org/spreadsheetml/2006/main">
  <c r="C136" i="45" l="1"/>
  <c r="C116" i="45"/>
  <c r="C138" i="45" l="1"/>
  <c r="D30" i="10"/>
  <c r="D53" i="10"/>
  <c r="D70" i="10" l="1"/>
  <c r="D71" i="10" s="1"/>
  <c r="C240" i="19" l="1"/>
  <c r="E96" i="23"/>
  <c r="C135" i="44" l="1"/>
  <c r="C52" i="37" l="1"/>
  <c r="C101" i="29" l="1"/>
  <c r="C5" i="29"/>
  <c r="C2" i="29" s="1"/>
  <c r="C20" i="29"/>
  <c r="C12" i="29"/>
  <c r="C24" i="29"/>
  <c r="C21" i="29"/>
  <c r="C32" i="29"/>
  <c r="C37" i="29"/>
  <c r="C30" i="29" s="1"/>
  <c r="C46" i="29"/>
  <c r="C42" i="29" s="1"/>
  <c r="C58" i="29"/>
  <c r="C55" i="29"/>
  <c r="C66" i="29"/>
  <c r="C63" i="29"/>
  <c r="C80" i="29"/>
  <c r="C73" i="29"/>
  <c r="C82" i="29"/>
  <c r="C83" i="29"/>
  <c r="C81" i="29" s="1"/>
  <c r="C97" i="29"/>
  <c r="C54" i="29"/>
  <c r="I214" i="10"/>
  <c r="I208" i="10"/>
  <c r="I218" i="10" s="1"/>
  <c r="I199" i="10"/>
  <c r="I188" i="10"/>
  <c r="I170" i="10"/>
  <c r="I198" i="10" s="1"/>
  <c r="I219" i="10" s="1"/>
  <c r="I160" i="10"/>
  <c r="I133" i="10"/>
  <c r="I131" i="10"/>
  <c r="I125" i="10"/>
  <c r="I120" i="10"/>
  <c r="I104" i="10"/>
  <c r="I79" i="10"/>
  <c r="I24" i="10"/>
  <c r="I10" i="10"/>
  <c r="I3" i="10"/>
  <c r="E71" i="10"/>
  <c r="C342" i="21"/>
  <c r="C275" i="21"/>
  <c r="C310" i="21" s="1"/>
  <c r="C343" i="21" s="1"/>
  <c r="B56" i="27"/>
  <c r="B53" i="27"/>
  <c r="B50" i="27"/>
  <c r="B47" i="27"/>
  <c r="B59" i="27" s="1"/>
  <c r="B43" i="27"/>
  <c r="B40" i="27"/>
  <c r="B37" i="27"/>
  <c r="B34" i="27"/>
  <c r="B31" i="27"/>
  <c r="B28" i="27"/>
  <c r="B25" i="27"/>
  <c r="B22" i="27"/>
  <c r="B19" i="27"/>
  <c r="B16" i="27"/>
  <c r="B11" i="27"/>
  <c r="B7" i="27"/>
  <c r="B3" i="27"/>
  <c r="B46" i="27" s="1"/>
  <c r="F36" i="13"/>
  <c r="F20" i="13"/>
  <c r="F5" i="13"/>
  <c r="B15" i="2"/>
  <c r="B127" i="2" s="1"/>
  <c r="B140" i="2" s="1"/>
  <c r="B3" i="2"/>
  <c r="B139" i="2"/>
  <c r="F54" i="17"/>
  <c r="F55" i="17" s="1"/>
  <c r="E54" i="17"/>
  <c r="D54" i="17"/>
  <c r="I53" i="17"/>
  <c r="I54" i="17" s="1"/>
  <c r="C52" i="17"/>
  <c r="I52" i="17"/>
  <c r="C50" i="17"/>
  <c r="I49" i="17"/>
  <c r="C48" i="17"/>
  <c r="I48" i="17"/>
  <c r="I47" i="17"/>
  <c r="C46" i="17"/>
  <c r="I46" i="17" s="1"/>
  <c r="I45" i="17"/>
  <c r="I44" i="17"/>
  <c r="I43" i="17"/>
  <c r="C42" i="17"/>
  <c r="I42" i="17"/>
  <c r="I41" i="17"/>
  <c r="I38" i="17" s="1"/>
  <c r="G38" i="17"/>
  <c r="F38" i="17"/>
  <c r="E38" i="17"/>
  <c r="D38" i="17"/>
  <c r="C38" i="17"/>
  <c r="I37" i="17"/>
  <c r="I36" i="17"/>
  <c r="I35" i="17"/>
  <c r="I34" i="17"/>
  <c r="I33" i="17"/>
  <c r="I32" i="17"/>
  <c r="I31" i="17"/>
  <c r="I30" i="17"/>
  <c r="C29" i="17"/>
  <c r="I29" i="17"/>
  <c r="I28" i="17"/>
  <c r="F28" i="17"/>
  <c r="E28" i="17"/>
  <c r="E51" i="17"/>
  <c r="D28" i="17"/>
  <c r="D51" i="17" s="1"/>
  <c r="D55" i="17" s="1"/>
  <c r="I27" i="17"/>
  <c r="I26" i="17"/>
  <c r="C25" i="17"/>
  <c r="I25" i="17" s="1"/>
  <c r="I24" i="17"/>
  <c r="I23" i="17"/>
  <c r="I22" i="17"/>
  <c r="I21" i="17"/>
  <c r="C20" i="17"/>
  <c r="C51" i="17" s="1"/>
  <c r="I20" i="17"/>
  <c r="I19" i="17"/>
  <c r="C18" i="17"/>
  <c r="I18" i="17"/>
  <c r="I17" i="17"/>
  <c r="C16" i="17"/>
  <c r="I16" i="17" s="1"/>
  <c r="I15" i="17"/>
  <c r="I14" i="17"/>
  <c r="I13" i="17"/>
  <c r="C12" i="17"/>
  <c r="I12" i="17"/>
  <c r="I10" i="17"/>
  <c r="I9" i="17"/>
  <c r="I8" i="17"/>
  <c r="I7" i="17"/>
  <c r="I6" i="17"/>
  <c r="C5" i="17"/>
  <c r="I5" i="17" s="1"/>
  <c r="C54" i="17"/>
  <c r="C55" i="17" s="1"/>
  <c r="C11" i="17"/>
  <c r="I11" i="17" s="1"/>
  <c r="E55" i="17"/>
  <c r="C11" i="16"/>
  <c r="C9" i="16"/>
  <c r="C7" i="16"/>
  <c r="C5" i="16"/>
  <c r="C13" i="16" s="1"/>
  <c r="C15" i="16" s="1"/>
  <c r="D60" i="4"/>
  <c r="B58" i="4"/>
  <c r="B56" i="4"/>
  <c r="B60" i="4" s="1"/>
  <c r="B54" i="4"/>
  <c r="B52" i="4"/>
  <c r="D51" i="4"/>
  <c r="D61" i="4" s="1"/>
  <c r="B48" i="4"/>
  <c r="B46" i="4"/>
  <c r="B43" i="4"/>
  <c r="B39" i="4"/>
  <c r="B36" i="4"/>
  <c r="B27" i="4"/>
  <c r="B25" i="4"/>
  <c r="B23" i="4"/>
  <c r="B20" i="4"/>
  <c r="B17" i="4"/>
  <c r="C13" i="4"/>
  <c r="B13" i="4"/>
  <c r="B9" i="4"/>
  <c r="B4" i="4"/>
  <c r="B51" i="4"/>
  <c r="B61" i="4" s="1"/>
  <c r="I51" i="17" l="1"/>
  <c r="I55" i="17" s="1"/>
  <c r="B60" i="27"/>
  <c r="C87" i="29"/>
  <c r="C102" i="29" s="1"/>
</calcChain>
</file>

<file path=xl/comments1.xml><?xml version="1.0" encoding="utf-8"?>
<comments xmlns="http://schemas.openxmlformats.org/spreadsheetml/2006/main">
  <authors>
    <author>MSS DGOS</author>
  </authors>
  <commentList>
    <comment ref="A53" authorId="0" shapeId="0">
      <text>
        <r>
          <rPr>
            <b/>
            <sz val="9"/>
            <color rgb="FF000000"/>
            <rFont val="Tahoma"/>
            <family val="2"/>
          </rPr>
          <t>MSS DGOS:</t>
        </r>
        <r>
          <rPr>
            <sz val="9"/>
            <color rgb="FF000000"/>
            <rFont val="Tahoma"/>
            <family val="2"/>
          </rPr>
          <t xml:space="preserve">
ajouté à la main en 2015</t>
        </r>
      </text>
    </comment>
  </commentList>
</comments>
</file>

<file path=xl/sharedStrings.xml><?xml version="1.0" encoding="utf-8"?>
<sst xmlns="http://schemas.openxmlformats.org/spreadsheetml/2006/main" count="7925" uniqueCount="3802">
  <si>
    <t>Sommaire des Mesures présentées dans le cadre de la C1 - 2017</t>
  </si>
  <si>
    <t>MIGAC</t>
  </si>
  <si>
    <t>DAF PSY</t>
  </si>
  <si>
    <t>FMESPP</t>
  </si>
  <si>
    <t>X</t>
  </si>
  <si>
    <t>Hôpital numérique</t>
  </si>
  <si>
    <t>Maladies rares</t>
  </si>
  <si>
    <t>Les montants sont en milliers d'euros</t>
  </si>
  <si>
    <t>Région</t>
  </si>
  <si>
    <t>Alsace - Champagne-Ardenne - Lorraine</t>
  </si>
  <si>
    <t>CHU Strasbourg</t>
  </si>
  <si>
    <t>CHU Reims</t>
  </si>
  <si>
    <t>CHU Nancy</t>
  </si>
  <si>
    <t>CH Mulhouse</t>
  </si>
  <si>
    <t>CH Charleville Mézières</t>
  </si>
  <si>
    <t>CH Troyes</t>
  </si>
  <si>
    <t>CH Verdun</t>
  </si>
  <si>
    <t>CHR Metz-Thionville</t>
  </si>
  <si>
    <t>CH Chaumont</t>
  </si>
  <si>
    <t>CH Epinal</t>
  </si>
  <si>
    <t>Aquitaine - Limousin - Poitou-Charentes</t>
  </si>
  <si>
    <t xml:space="preserve">CH Perigueux </t>
  </si>
  <si>
    <t>CHU Bordeaux</t>
  </si>
  <si>
    <t>CH Mont-de-Marsan</t>
  </si>
  <si>
    <t>CH Agen</t>
  </si>
  <si>
    <t xml:space="preserve">CH Cote Basque </t>
  </si>
  <si>
    <t>CH Pau</t>
  </si>
  <si>
    <t>CH Limoges</t>
  </si>
  <si>
    <t>CH Tulle</t>
  </si>
  <si>
    <t>CH Angouleme</t>
  </si>
  <si>
    <t>CH Niort</t>
  </si>
  <si>
    <t>CHU Poitiers</t>
  </si>
  <si>
    <t>CH Guéret</t>
  </si>
  <si>
    <t>CH la Rochelle</t>
  </si>
  <si>
    <t>Auvergne - Rhône-Alpes</t>
  </si>
  <si>
    <t>CH Aurillac</t>
  </si>
  <si>
    <t>CH Montluçon</t>
  </si>
  <si>
    <t>CHU Clermont ferrand</t>
  </si>
  <si>
    <t>CH Métropole Savoie (Chambéry)</t>
  </si>
  <si>
    <t>CH Puy en Velay</t>
  </si>
  <si>
    <t>CH Roanne</t>
  </si>
  <si>
    <t>CH Valence</t>
  </si>
  <si>
    <t>CH Annecy</t>
  </si>
  <si>
    <t>CH Bourg en Bresse</t>
  </si>
  <si>
    <t>CH des Vals d'Ardèche</t>
  </si>
  <si>
    <t>CHU Saint Etienne</t>
  </si>
  <si>
    <t>CHU Lyon</t>
  </si>
  <si>
    <t>CHU Grenoble</t>
  </si>
  <si>
    <t>Bourgogne - Franche-Comté</t>
  </si>
  <si>
    <t>CHU Dijon</t>
  </si>
  <si>
    <t>CH Besançon</t>
  </si>
  <si>
    <t>CH Nevers</t>
  </si>
  <si>
    <t>CHI Haute Saône</t>
  </si>
  <si>
    <t>CH Lons le Saunier</t>
  </si>
  <si>
    <t>CH Dole</t>
  </si>
  <si>
    <t>CH Chalons en Champange</t>
  </si>
  <si>
    <t>CH Belfort Montbéliard</t>
  </si>
  <si>
    <t>CH Auxerre</t>
  </si>
  <si>
    <t>Bretagne</t>
  </si>
  <si>
    <t>CHU Rennes</t>
  </si>
  <si>
    <t>CHU Brest</t>
  </si>
  <si>
    <t>CH Bretagne - Atlantique</t>
  </si>
  <si>
    <t>CH Saint-Brieuc</t>
  </si>
  <si>
    <t>Centre-Val de Loire</t>
  </si>
  <si>
    <t>CH Bourges</t>
  </si>
  <si>
    <t>CH Châteauroux</t>
  </si>
  <si>
    <t>CH Blois</t>
  </si>
  <si>
    <t>CH Dreux</t>
  </si>
  <si>
    <t>CHR Orléans</t>
  </si>
  <si>
    <t>CHU Tours</t>
  </si>
  <si>
    <t>Corse</t>
  </si>
  <si>
    <t>CH Ajaccio</t>
  </si>
  <si>
    <t>CH Bastia</t>
  </si>
  <si>
    <t>CH Calvi</t>
  </si>
  <si>
    <t>Ile-de-France</t>
  </si>
  <si>
    <t>Hôpital Henri Mondor (APHP)</t>
  </si>
  <si>
    <t>CH André Mignot</t>
  </si>
  <si>
    <t>Hôpital Avicenne (APHP)</t>
  </si>
  <si>
    <t>Hôpital Raymond Poincaré (APHP)</t>
  </si>
  <si>
    <t>CH Pontoise</t>
  </si>
  <si>
    <t>CH Sud Francilien</t>
  </si>
  <si>
    <t>CH Melun</t>
  </si>
  <si>
    <t>Hôpital Necker (APHP)</t>
  </si>
  <si>
    <t>Languedoc-Roussillon - Midi-Pyrénées</t>
  </si>
  <si>
    <t>CH Rodez</t>
  </si>
  <si>
    <t>CH Albi</t>
  </si>
  <si>
    <t>CH Auch</t>
  </si>
  <si>
    <t>CH Montauban</t>
  </si>
  <si>
    <t>CH Cahors</t>
  </si>
  <si>
    <t>CH Foix</t>
  </si>
  <si>
    <t>CH Tarbes</t>
  </si>
  <si>
    <t>CH Carcassonne</t>
  </si>
  <si>
    <t>CH Lourdes</t>
  </si>
  <si>
    <t>CH Perpignan</t>
  </si>
  <si>
    <t>CH Montpellier</t>
  </si>
  <si>
    <t>CHU Toulouse</t>
  </si>
  <si>
    <t>CH Mende</t>
  </si>
  <si>
    <t>CH Nimes</t>
  </si>
  <si>
    <t>CH Narbonne</t>
  </si>
  <si>
    <t>Nord-Pas-de-Calais - Picardie</t>
  </si>
  <si>
    <t>CH Laon</t>
  </si>
  <si>
    <t>CH Beauvais</t>
  </si>
  <si>
    <t>CH Compiègne</t>
  </si>
  <si>
    <t>CHU Lille</t>
  </si>
  <si>
    <t>CHU Amiens</t>
  </si>
  <si>
    <t>CH Arras</t>
  </si>
  <si>
    <t>CH Boulogne-sur-Mer</t>
  </si>
  <si>
    <t>CH Lens</t>
  </si>
  <si>
    <t>CH Calais</t>
  </si>
  <si>
    <t>CH Dunkerque</t>
  </si>
  <si>
    <t>CH Roubaix</t>
  </si>
  <si>
    <t>CH Valenciennes</t>
  </si>
  <si>
    <t>Normandie</t>
  </si>
  <si>
    <t>CH Cherbourg</t>
  </si>
  <si>
    <t>CH le Havre</t>
  </si>
  <si>
    <t>CH Saint-Lô</t>
  </si>
  <si>
    <t>CHI Eure Seine</t>
  </si>
  <si>
    <t>CHIC Alençon-Mamers</t>
  </si>
  <si>
    <t>CHU Caen</t>
  </si>
  <si>
    <t>CHU Rouen</t>
  </si>
  <si>
    <t>Pays-de-la-Loire</t>
  </si>
  <si>
    <t>CHU Nantes</t>
  </si>
  <si>
    <t>CH Laval</t>
  </si>
  <si>
    <t>CH Le Mans</t>
  </si>
  <si>
    <t>CHU Angers</t>
  </si>
  <si>
    <t>CHD Vendée (La Roche-sur-Yon)</t>
  </si>
  <si>
    <t>Provence-Alpes-Côte d'Azur</t>
  </si>
  <si>
    <t>Hôpital la Timone (APHM)</t>
  </si>
  <si>
    <t>CHI Alpes du Sud (Gap)</t>
  </si>
  <si>
    <t>CHU Nice</t>
  </si>
  <si>
    <t>CHI Toulon</t>
  </si>
  <si>
    <t>CH Digne</t>
  </si>
  <si>
    <t>CH Avignon</t>
  </si>
  <si>
    <t>France métropolitaine</t>
  </si>
  <si>
    <t>Guadeloupe</t>
  </si>
  <si>
    <t>CHU DE POINTE A PITRE</t>
  </si>
  <si>
    <t>Guyane</t>
  </si>
  <si>
    <t>CH de Cayenne</t>
  </si>
  <si>
    <t>Centre Médico Chirurgical de Kourou</t>
  </si>
  <si>
    <t>Centre hospitalier de l'Ouest Guyanais</t>
  </si>
  <si>
    <t>Martinique</t>
  </si>
  <si>
    <t xml:space="preserve">CH de Fort de France </t>
  </si>
  <si>
    <t>Océan Indien</t>
  </si>
  <si>
    <t>CHU Félix Guyon</t>
  </si>
  <si>
    <t xml:space="preserve">CH de Mayotte Mamoudzou </t>
  </si>
  <si>
    <t>DOM</t>
  </si>
  <si>
    <t>Total dotations régionales</t>
  </si>
  <si>
    <t>Mig acquisition et maintenance des moyens zonaux 
Enveloppe de financement MIGAC
(JPE)
Détail de l'enveloppe complémentaire</t>
  </si>
  <si>
    <t>Moyens Zonaux</t>
  </si>
  <si>
    <t>APHMarseille</t>
  </si>
  <si>
    <t xml:space="preserve">financement du 3ème ETP pour le CNCMFE </t>
  </si>
  <si>
    <t>Nom établissement</t>
  </si>
  <si>
    <t>S'ajoute au financement des 2 ETP mis en place en 2015</t>
  </si>
  <si>
    <t>ESR</t>
  </si>
  <si>
    <t xml:space="preserve">Renforcement en matériel </t>
  </si>
  <si>
    <t>Renforcement en ETP</t>
  </si>
  <si>
    <t>Renforcement de la coordination de l'urgence médico-psychologique</t>
  </si>
  <si>
    <t xml:space="preserve">
48000,00</t>
  </si>
  <si>
    <t>Hospices civiles de Strasbourg</t>
  </si>
  <si>
    <t>CH de Chalon en Champagne</t>
  </si>
  <si>
    <t>CHU de Nancy</t>
  </si>
  <si>
    <t>CHU de Metz</t>
  </si>
  <si>
    <t>CH Bordeaux</t>
  </si>
  <si>
    <t>CH de Limoges</t>
  </si>
  <si>
    <t>CH de Poitiers</t>
  </si>
  <si>
    <t>CHU de Clermont-Ferrand</t>
  </si>
  <si>
    <t>Hospices civils de Lyon</t>
  </si>
  <si>
    <t>CHU de Grenoble</t>
  </si>
  <si>
    <t>CHU de Dijon</t>
  </si>
  <si>
    <t>CHU de Besançon</t>
  </si>
  <si>
    <t>CHU de Rennes</t>
  </si>
  <si>
    <t>CHU de Brest</t>
  </si>
  <si>
    <t>CH d'Orléans</t>
  </si>
  <si>
    <t>CH d'Ajaccio</t>
  </si>
  <si>
    <t>APHP Necker</t>
  </si>
  <si>
    <t>CH de Melun</t>
  </si>
  <si>
    <t>CH de Versailles</t>
  </si>
  <si>
    <t>CH Sude Francilien</t>
  </si>
  <si>
    <t>APHP Hopital de Raymond Poincaré</t>
  </si>
  <si>
    <t>APHP Hopital Avicennes</t>
  </si>
  <si>
    <t>CH de Pontoise</t>
  </si>
  <si>
    <t>CHU de Montpellier</t>
  </si>
  <si>
    <t>CHU de Toulouse</t>
  </si>
  <si>
    <t>CHRU de Lille</t>
  </si>
  <si>
    <t>CH d'Arras</t>
  </si>
  <si>
    <t>CH d'Amiens</t>
  </si>
  <si>
    <t>CHU de Caen</t>
  </si>
  <si>
    <t>CHU de Rouen</t>
  </si>
  <si>
    <t>CHU de Nantes</t>
  </si>
  <si>
    <t>CHU de Nice</t>
  </si>
  <si>
    <t>CHU de Point-à-Pitre</t>
  </si>
  <si>
    <t>CHU de Martinique</t>
  </si>
  <si>
    <t>CHU de Saint-Denis</t>
  </si>
  <si>
    <t>CUMP</t>
  </si>
  <si>
    <t>FINESS</t>
  </si>
  <si>
    <t>MIGAC FSMR</t>
  </si>
  <si>
    <t>MIGAC CRMR</t>
  </si>
  <si>
    <t>MIGAC  MUCO</t>
  </si>
  <si>
    <t>MIGAC HEMO</t>
  </si>
  <si>
    <t>MIGAC SLA</t>
  </si>
  <si>
    <t>JPE</t>
  </si>
  <si>
    <t>Grand Est</t>
  </si>
  <si>
    <t>CHU NANCY</t>
  </si>
  <si>
    <t>CHU STRASBOURG</t>
  </si>
  <si>
    <t>CHU REIMS</t>
  </si>
  <si>
    <t>Nouvelle-Aquitaine</t>
  </si>
  <si>
    <t>CHU BORDEAUX</t>
  </si>
  <si>
    <t>CHU LIMOGES</t>
  </si>
  <si>
    <t>CHU POITIERS</t>
  </si>
  <si>
    <t>Auvergne-Rhône-Alpes</t>
  </si>
  <si>
    <t>HCL</t>
  </si>
  <si>
    <t>CHU CLERMONT FERRAND</t>
  </si>
  <si>
    <t>CHU GRENOBLE</t>
  </si>
  <si>
    <t>CHU ST ETIENNE</t>
  </si>
  <si>
    <t>Bourgogne-Franche-Comté</t>
  </si>
  <si>
    <t xml:space="preserve">CHU DIJON </t>
  </si>
  <si>
    <t>CHU BESANCON</t>
  </si>
  <si>
    <t>CHU BREST</t>
  </si>
  <si>
    <t>CHU RENNES</t>
  </si>
  <si>
    <t>CH VANNES</t>
  </si>
  <si>
    <t>fondation Ildys</t>
  </si>
  <si>
    <t>CHU TOURS</t>
  </si>
  <si>
    <t>APHP</t>
  </si>
  <si>
    <t>Centre chirurgical Marie Lannelongue</t>
  </si>
  <si>
    <t>CHNO des quinze vingt</t>
  </si>
  <si>
    <t>CH VERSAILLES</t>
  </si>
  <si>
    <t>HOPITAUX SAINT MAURICE</t>
  </si>
  <si>
    <t xml:space="preserve"> </t>
  </si>
  <si>
    <t xml:space="preserve">DIACONESSES </t>
  </si>
  <si>
    <t>CH POISSY</t>
  </si>
  <si>
    <t>CHI CRETEIL</t>
  </si>
  <si>
    <t xml:space="preserve">FOCH </t>
  </si>
  <si>
    <t>Hauts-de-France</t>
  </si>
  <si>
    <t>CHU LILLE</t>
  </si>
  <si>
    <t>CHU AMIENS</t>
  </si>
  <si>
    <t>CH DUNKERQUE</t>
  </si>
  <si>
    <t>CHU CAEN</t>
  </si>
  <si>
    <t>CHU ROUEN</t>
  </si>
  <si>
    <t>Occitanie</t>
  </si>
  <si>
    <t>CHU MONTPELLIER</t>
  </si>
  <si>
    <t>CHU TOULOUSE</t>
  </si>
  <si>
    <t>Pays de la Loire</t>
  </si>
  <si>
    <t>CHU ANGERS</t>
  </si>
  <si>
    <t>CHU NANTES</t>
  </si>
  <si>
    <t>AP-HM</t>
  </si>
  <si>
    <t>CHU NICE</t>
  </si>
  <si>
    <t>CHU POINTE A PITRE</t>
  </si>
  <si>
    <t>CHU FORT DE France</t>
  </si>
  <si>
    <t xml:space="preserve">CHU La Réunion </t>
  </si>
  <si>
    <t>Service de santé des armées (SSA)</t>
  </si>
  <si>
    <t>Institut National des Invalides (INI)</t>
  </si>
  <si>
    <t>Saint-Pierre et Miquelon (SPM)</t>
  </si>
  <si>
    <t>Hors-Région (SSA+INI+SPM)</t>
  </si>
  <si>
    <t>Total dotations régionales + hors région</t>
  </si>
  <si>
    <t>Pour information</t>
  </si>
  <si>
    <t>Finess</t>
  </si>
  <si>
    <t>Etablissement</t>
  </si>
  <si>
    <t>Filière</t>
  </si>
  <si>
    <t>PROPOSITION PART FIXE 2017</t>
  </si>
  <si>
    <t>APHP NECKER</t>
  </si>
  <si>
    <t>OSCAR</t>
  </si>
  <si>
    <t>TETE ET COU</t>
  </si>
  <si>
    <t>FIMARAD</t>
  </si>
  <si>
    <t>NEUROSPHINX</t>
  </si>
  <si>
    <t>APHP SAINT ANTOINE</t>
  </si>
  <si>
    <t>FILFOIE</t>
  </si>
  <si>
    <t>APHP BICHAT</t>
  </si>
  <si>
    <t>FAVA-MULTI</t>
  </si>
  <si>
    <t>AP-HP COCHIN</t>
  </si>
  <si>
    <t>FIRENDO</t>
  </si>
  <si>
    <t>AP-HP PITIE SALPETRIERE</t>
  </si>
  <si>
    <t>CARDIOGEN</t>
  </si>
  <si>
    <t>AP-HP MONDOR</t>
  </si>
  <si>
    <t>MCGRE</t>
  </si>
  <si>
    <t>AP-HP SAINT LOUIS</t>
  </si>
  <si>
    <t>MARIH</t>
  </si>
  <si>
    <t>AP-HP TROUSSEAU</t>
  </si>
  <si>
    <t>RESPIFIL</t>
  </si>
  <si>
    <t>APHM La TIMONE</t>
  </si>
  <si>
    <t>G2M</t>
  </si>
  <si>
    <t>FILNEMUS</t>
  </si>
  <si>
    <t>Mhémo (FMHC)</t>
  </si>
  <si>
    <t>DEFISCIENCE</t>
  </si>
  <si>
    <t xml:space="preserve">HCL </t>
  </si>
  <si>
    <t>MUCO/CFTR</t>
  </si>
  <si>
    <t>FIMATHO</t>
  </si>
  <si>
    <t>FAIIR</t>
  </si>
  <si>
    <t>SENSGEN</t>
  </si>
  <si>
    <t>FilSLAN</t>
  </si>
  <si>
    <t>ORKID</t>
  </si>
  <si>
    <t>CHU DIJON</t>
  </si>
  <si>
    <t>AnDDI</t>
  </si>
  <si>
    <t>BRAIN TEAM</t>
  </si>
  <si>
    <t>TOTAL</t>
  </si>
  <si>
    <t>N° projet H2012</t>
  </si>
  <si>
    <t>Etablissements</t>
  </si>
  <si>
    <t>Montant annuité AC à débaser en K€</t>
  </si>
  <si>
    <t>DAF Psy</t>
  </si>
  <si>
    <t>Alsace</t>
  </si>
  <si>
    <t>67-003</t>
  </si>
  <si>
    <t>Hôpitaux Universitaires de Strasbourg</t>
  </si>
  <si>
    <t>67-004</t>
  </si>
  <si>
    <t xml:space="preserve">Association "Alsace HAD" </t>
  </si>
  <si>
    <t>67-005</t>
  </si>
  <si>
    <t>Centre Hospitalier de Haguenau</t>
  </si>
  <si>
    <t>67-007</t>
  </si>
  <si>
    <t>Etablissement Public de Santé d'Alsace Nord</t>
  </si>
  <si>
    <t>Total</t>
  </si>
  <si>
    <t>Aquitaine</t>
  </si>
  <si>
    <t>64-004-M2</t>
  </si>
  <si>
    <t>Clinique LAFOURCADE</t>
  </si>
  <si>
    <t>64-004-M3</t>
  </si>
  <si>
    <t>Clinique PAULMY Cardio</t>
  </si>
  <si>
    <t>64-004-M4</t>
  </si>
  <si>
    <t>Clinique PAULMY Chir.</t>
  </si>
  <si>
    <t>64-004-M5</t>
  </si>
  <si>
    <t>Clinique St ETIENNE</t>
  </si>
  <si>
    <t>47-003</t>
  </si>
  <si>
    <t>CH d'AGEN</t>
  </si>
  <si>
    <t>64-010</t>
  </si>
  <si>
    <t>CHI Côte Basque</t>
  </si>
  <si>
    <t>64-011</t>
  </si>
  <si>
    <t>33-008-M1</t>
  </si>
  <si>
    <t>CH de LANGON</t>
  </si>
  <si>
    <t>33-008-M2</t>
  </si>
  <si>
    <t>CH de La Reole</t>
  </si>
  <si>
    <t>40-003</t>
  </si>
  <si>
    <t>CH Mont de Marsan</t>
  </si>
  <si>
    <t>33-010</t>
  </si>
  <si>
    <t>64-013</t>
  </si>
  <si>
    <t>Clinique Cote Basque Sud</t>
  </si>
  <si>
    <t>64-014-M1</t>
  </si>
  <si>
    <t>Polyclinique de Navarre</t>
  </si>
  <si>
    <t>64-016</t>
  </si>
  <si>
    <t>CRF PAU</t>
  </si>
  <si>
    <t>64-017</t>
  </si>
  <si>
    <t>CRRF Toki Eder</t>
  </si>
  <si>
    <t>64-019-M1</t>
  </si>
  <si>
    <t>Polyclinique Aguilera</t>
  </si>
  <si>
    <t>64-019-M2</t>
  </si>
  <si>
    <t>CL St Martin</t>
  </si>
  <si>
    <t>64-014-M2</t>
  </si>
  <si>
    <t>Clinique Esquirol Saint Hilaire</t>
  </si>
  <si>
    <t>64-014-M3</t>
  </si>
  <si>
    <t>Polyclinique Marzet</t>
  </si>
  <si>
    <t>33-012</t>
  </si>
  <si>
    <t>Institut Bergonié</t>
  </si>
  <si>
    <t>64-024-M2</t>
  </si>
  <si>
    <t>Polyclinique Jean Villar</t>
  </si>
  <si>
    <t>64-024-M3</t>
  </si>
  <si>
    <t>Clinique Pasteur</t>
  </si>
  <si>
    <t>64-024-M4</t>
  </si>
  <si>
    <t>CL St Augustin</t>
  </si>
  <si>
    <t>33-018</t>
  </si>
  <si>
    <t>24-005</t>
  </si>
  <si>
    <t>CH Bergerac</t>
  </si>
  <si>
    <t>64-014-M4</t>
  </si>
  <si>
    <t>Polyclinique Les Chênes</t>
  </si>
  <si>
    <t>IRIS Aquitaine</t>
  </si>
  <si>
    <t>Auvergne</t>
  </si>
  <si>
    <t>63-01</t>
  </si>
  <si>
    <t>CH Henri Mondor</t>
  </si>
  <si>
    <t>63-02M1</t>
  </si>
  <si>
    <t>63-03</t>
  </si>
  <si>
    <t>CH Emile Roux</t>
  </si>
  <si>
    <t>63-04</t>
  </si>
  <si>
    <t>CH de Vichy</t>
  </si>
  <si>
    <t>63-05</t>
  </si>
  <si>
    <t>CMP Sainte-Marie de Clermont-Ferrand</t>
  </si>
  <si>
    <t>63-06</t>
  </si>
  <si>
    <t>CH Sainte-Marie du Puy en Velay</t>
  </si>
  <si>
    <t>63-07M1</t>
  </si>
  <si>
    <t>Pôle Santé République</t>
  </si>
  <si>
    <t>Basse-Normandie</t>
  </si>
  <si>
    <t>14-006</t>
  </si>
  <si>
    <t>Centres hospitaliers de HONFLEUR ET TROUVILLE (fusionneront au 1er janvier 2009)</t>
  </si>
  <si>
    <t>14-007</t>
  </si>
  <si>
    <t>Centre hospitalier de LISIEUX</t>
  </si>
  <si>
    <t>50-005</t>
  </si>
  <si>
    <t>Centre hospitalier Public du Cotentin</t>
  </si>
  <si>
    <t>50-008</t>
  </si>
  <si>
    <t>Hôpital local de Villedieu les Poêles</t>
  </si>
  <si>
    <t>61-004</t>
  </si>
  <si>
    <t>Centre Hospitalier de FLERS</t>
  </si>
  <si>
    <t>14-016</t>
  </si>
  <si>
    <t>14-017</t>
  </si>
  <si>
    <t>14-018</t>
  </si>
  <si>
    <t>Centre François Baclesse</t>
  </si>
  <si>
    <t>61-006a</t>
  </si>
  <si>
    <t>CH Argentan</t>
  </si>
  <si>
    <t>14-019</t>
  </si>
  <si>
    <t>50-010a-1</t>
  </si>
  <si>
    <t>CH St-Lô</t>
  </si>
  <si>
    <t>50-010a-2</t>
  </si>
  <si>
    <t>CH Coutances</t>
  </si>
  <si>
    <t>14-020-1</t>
  </si>
  <si>
    <t>Polyclinique de Lisieux</t>
  </si>
  <si>
    <t>14-020-2</t>
  </si>
  <si>
    <t>Polyclinique du Parc</t>
  </si>
  <si>
    <t>Bourgogne</t>
  </si>
  <si>
    <t>21-007</t>
  </si>
  <si>
    <t>Centre Hospitalier de SENS</t>
  </si>
  <si>
    <t>21-008</t>
  </si>
  <si>
    <t>Clinique Paul Picquet à SENS</t>
  </si>
  <si>
    <t>21-009</t>
  </si>
  <si>
    <t>Centre Hospitalier d'AUXERRE</t>
  </si>
  <si>
    <t>21-011</t>
  </si>
  <si>
    <t>Croix Rouge Française - SSR de MIGENNES</t>
  </si>
  <si>
    <t xml:space="preserve">21-012 M1 </t>
  </si>
  <si>
    <t>Centre Hospitalier de l'agglomération de NEVERS</t>
  </si>
  <si>
    <t>21-012 M3</t>
  </si>
  <si>
    <t>Centre Hospitalier de CHÂTEAU-CHINON</t>
  </si>
  <si>
    <t>21-012 M4</t>
  </si>
  <si>
    <t>Centre Hospitalier de COURS-COSNE-SUR-LOIRE</t>
  </si>
  <si>
    <t>21-012 M5</t>
  </si>
  <si>
    <t>Centre Hospitalier Henri Dunant de la CHARITE-SUR-LOIRE</t>
  </si>
  <si>
    <t>21-016</t>
  </si>
  <si>
    <t>Centre Hospitalier de MACON</t>
  </si>
  <si>
    <t>21-017</t>
  </si>
  <si>
    <t>Polyclinique du val de Saône à MACON</t>
  </si>
  <si>
    <t>21-020</t>
  </si>
  <si>
    <t>CH de CHALON-SUR-SAONE</t>
  </si>
  <si>
    <t>21-021</t>
  </si>
  <si>
    <t>Clinique Sainte Marie à CHALON-SUR-SAONE</t>
  </si>
  <si>
    <t>21-025</t>
  </si>
  <si>
    <t>Clinique Mutualiste bénigne Joly à TALANT</t>
  </si>
  <si>
    <t>21-026</t>
  </si>
  <si>
    <t>CHU de DIJON</t>
  </si>
  <si>
    <t>21-027</t>
  </si>
  <si>
    <t>Clinique Sainte Marthe à DIJON</t>
  </si>
  <si>
    <t>21-028</t>
  </si>
  <si>
    <t>Clinique de CHENOVE</t>
  </si>
  <si>
    <t>21-029</t>
  </si>
  <si>
    <t>Clinique de FONTAINE-LES-DIJON</t>
  </si>
  <si>
    <t>21-030</t>
  </si>
  <si>
    <t>Polyclinique Sainte Marguerite à AUXERRE</t>
  </si>
  <si>
    <t>21-032</t>
  </si>
  <si>
    <t>SAS Clinique Clément DREVON à DIJON</t>
  </si>
  <si>
    <t>22-001</t>
  </si>
  <si>
    <t>CH de Paimpol</t>
  </si>
  <si>
    <t>22-002</t>
  </si>
  <si>
    <t>CH de Tréguier</t>
  </si>
  <si>
    <t>29-007</t>
  </si>
  <si>
    <t>Centre Héliomarin Perharidy</t>
  </si>
  <si>
    <t>29-008</t>
  </si>
  <si>
    <t>CH de MORLAIX</t>
  </si>
  <si>
    <t>29-009</t>
  </si>
  <si>
    <t>CH de LANDERNEAU</t>
  </si>
  <si>
    <t>Champagne-Ardenne</t>
  </si>
  <si>
    <t>-</t>
  </si>
  <si>
    <t>Centre</t>
  </si>
  <si>
    <t>28-014</t>
  </si>
  <si>
    <t>Clinique Maison Blanche</t>
  </si>
  <si>
    <t>18-011</t>
  </si>
  <si>
    <t>CH de BOURGES</t>
  </si>
  <si>
    <t>2B-001</t>
  </si>
  <si>
    <t>CLINIQUE SAINT ANTOINE</t>
  </si>
  <si>
    <t>Franche Comté</t>
  </si>
  <si>
    <t>Ile de France</t>
  </si>
  <si>
    <t>78-001</t>
  </si>
  <si>
    <t>CMC EUROPE</t>
  </si>
  <si>
    <t>75-006-MA</t>
  </si>
  <si>
    <t>Institut Curie</t>
  </si>
  <si>
    <t>75-007-MB</t>
  </si>
  <si>
    <t xml:space="preserve">Clinique de l'Alma </t>
  </si>
  <si>
    <t>75-008-MY</t>
  </si>
  <si>
    <t>Clinique Alleray Labrouste</t>
  </si>
  <si>
    <t>75-009-MB</t>
  </si>
  <si>
    <t>Clinique du Parc Monceau</t>
  </si>
  <si>
    <t>75-011</t>
  </si>
  <si>
    <t>Groupe Diaconesses - Croix Saint Simon</t>
  </si>
  <si>
    <t>75-014</t>
  </si>
  <si>
    <t>Etablissement Public de Santé Maison Blanche</t>
  </si>
  <si>
    <t>75-015</t>
  </si>
  <si>
    <t>AP-HP</t>
  </si>
  <si>
    <t>75-016</t>
  </si>
  <si>
    <t>75-017</t>
  </si>
  <si>
    <t>75-018</t>
  </si>
  <si>
    <t xml:space="preserve">GCS D-SISIF </t>
  </si>
  <si>
    <t>75-021</t>
  </si>
  <si>
    <t>75-023-MB</t>
  </si>
  <si>
    <t>Clinique Turin</t>
  </si>
  <si>
    <t>75-024-MG</t>
  </si>
  <si>
    <t>GCS D-SIS IF</t>
  </si>
  <si>
    <t>75-025</t>
  </si>
  <si>
    <t>75-026</t>
  </si>
  <si>
    <t>75-027</t>
  </si>
  <si>
    <t>77-005</t>
  </si>
  <si>
    <t>Centre de Médecine Physique et de Réadaptation Le Brasset</t>
  </si>
  <si>
    <t>78-004</t>
  </si>
  <si>
    <t>Centre Médico Chirurgical de Parly II</t>
  </si>
  <si>
    <t>78-007-MD</t>
  </si>
  <si>
    <t>Hôpital de Pédiatrie et de Rééducation de Bullion</t>
  </si>
  <si>
    <t>91-005 MY</t>
  </si>
  <si>
    <t>Hôpital Privé du Val d'Yerres</t>
  </si>
  <si>
    <t>92-005-MA</t>
  </si>
  <si>
    <t>Centre de Lutte Contre le Cancer René Huguenin</t>
  </si>
  <si>
    <t>92-007</t>
  </si>
  <si>
    <t>Hôpital Privé d'Antony</t>
  </si>
  <si>
    <t>93-006</t>
  </si>
  <si>
    <t>Hôpital Privé du Vert Galant</t>
  </si>
  <si>
    <t>94-005</t>
  </si>
  <si>
    <t>Clinique de Bercy</t>
  </si>
  <si>
    <t>94-006</t>
  </si>
  <si>
    <t>Hôpital Privé Paul d'Egine</t>
  </si>
  <si>
    <t>94-007</t>
  </si>
  <si>
    <t>Clinique du Dr boyer</t>
  </si>
  <si>
    <t>94-009</t>
  </si>
  <si>
    <t>Clinique Pasteur de Vitry sur Seine</t>
  </si>
  <si>
    <t>94-010</t>
  </si>
  <si>
    <t>Centre Hospitalier Intercommunal de Créteil</t>
  </si>
  <si>
    <t>95-004</t>
  </si>
  <si>
    <t>Clinique Claude Bernard</t>
  </si>
  <si>
    <t>95-006-ME</t>
  </si>
  <si>
    <t>Centre Hospitalier de Gonesse</t>
  </si>
  <si>
    <t>95-007-ME</t>
  </si>
  <si>
    <t>Centre Hospitalier Victor Dupouy</t>
  </si>
  <si>
    <t>95-008-ME</t>
  </si>
  <si>
    <t>Hôpital Simone Veil</t>
  </si>
  <si>
    <t>94-014-MA</t>
  </si>
  <si>
    <t>Institut Gustave Roussy</t>
  </si>
  <si>
    <t>78-010-MD</t>
  </si>
  <si>
    <t>Centre Des Côtes</t>
  </si>
  <si>
    <t>95-005</t>
  </si>
  <si>
    <t>Hôpital d'enfants Margency</t>
  </si>
  <si>
    <t>Languedoc-Roussillon</t>
  </si>
  <si>
    <t>30-101</t>
  </si>
  <si>
    <t>CHU de Nîmes</t>
  </si>
  <si>
    <t>30-105HPF</t>
  </si>
  <si>
    <t>Hexagone Sud-Est  
Hôpital privé Les Franciscaines
("Les cliniques chirurgicales")</t>
  </si>
  <si>
    <t>30-105PGS</t>
  </si>
  <si>
    <t>Hexagone Sud-Est  
Poyclinique Grand Sud</t>
  </si>
  <si>
    <t>34-106</t>
  </si>
  <si>
    <t>OC SANTE
(Clinique Le Millénaire)</t>
  </si>
  <si>
    <t>34-108-leparc</t>
  </si>
  <si>
    <t>CLINIPOLE
Clinique  Le Parc</t>
  </si>
  <si>
    <t>34-108-viad</t>
  </si>
  <si>
    <t>CLINIPOLE
Clinique Via Domitia</t>
  </si>
  <si>
    <t>Limousin</t>
  </si>
  <si>
    <t>Lorraine</t>
  </si>
  <si>
    <t>54-17</t>
  </si>
  <si>
    <t>Clinique Ambroise Paré</t>
  </si>
  <si>
    <t>54-23</t>
  </si>
  <si>
    <t>Polyclinique Gentilly</t>
  </si>
  <si>
    <t>54-27</t>
  </si>
  <si>
    <t>Clinique Louis Pasteur</t>
  </si>
  <si>
    <t>54-29</t>
  </si>
  <si>
    <t>Polyclinique Majorelle</t>
  </si>
  <si>
    <t>54-30</t>
  </si>
  <si>
    <t>Clinique St André</t>
  </si>
  <si>
    <t>57-22</t>
  </si>
  <si>
    <t>Clinique St Nabor</t>
  </si>
  <si>
    <t>57-26</t>
  </si>
  <si>
    <t>Hôpital clinique Claude Bernard</t>
  </si>
  <si>
    <t>57-35</t>
  </si>
  <si>
    <t>Hôpitaux privés de Metz</t>
  </si>
  <si>
    <t>88-06a</t>
  </si>
  <si>
    <t>CH de Neufchâteau</t>
  </si>
  <si>
    <t>88-06b</t>
  </si>
  <si>
    <t>CH de Vittel</t>
  </si>
  <si>
    <t>88-07a</t>
  </si>
  <si>
    <t>CH de St Dié</t>
  </si>
  <si>
    <t>88-07b</t>
  </si>
  <si>
    <t>CH de Gérardmer</t>
  </si>
  <si>
    <t>88-07c</t>
  </si>
  <si>
    <t>HL de Raon L'étape</t>
  </si>
  <si>
    <t>88-07d</t>
  </si>
  <si>
    <t>HL de Senones</t>
  </si>
  <si>
    <t>88-07e</t>
  </si>
  <si>
    <t>HL de Fraize</t>
  </si>
  <si>
    <t>57-08</t>
  </si>
  <si>
    <t>CHR Metz Thionville</t>
  </si>
  <si>
    <t>Midi-Pyrénées</t>
  </si>
  <si>
    <t>Nord-Pas-de-Calais</t>
  </si>
  <si>
    <t>62-005</t>
  </si>
  <si>
    <t>CH SAINT OMER</t>
  </si>
  <si>
    <t>59-003</t>
  </si>
  <si>
    <t>CHRU LILLE</t>
  </si>
  <si>
    <t>59-004</t>
  </si>
  <si>
    <t>Centre Hospitalier du Pays d'Avesnes</t>
  </si>
  <si>
    <t>59-006</t>
  </si>
  <si>
    <t>Hôpital Départemental de Felleries Liessies</t>
  </si>
  <si>
    <t>59-007</t>
  </si>
  <si>
    <t>Centre Hospitalier d'Haumont</t>
  </si>
  <si>
    <t>59-009</t>
  </si>
  <si>
    <t>Centre Hospitalier Les Erables - La Bassée</t>
  </si>
  <si>
    <t>59-010</t>
  </si>
  <si>
    <t>Centre Hospitalier de Le Cateau</t>
  </si>
  <si>
    <t>62-006</t>
  </si>
  <si>
    <t>Hôpital Local d'Aire sur La Lys</t>
  </si>
  <si>
    <t>62-007</t>
  </si>
  <si>
    <t>Centre Hospitalier de Carvin</t>
  </si>
  <si>
    <t>59-011</t>
  </si>
  <si>
    <t>28 établissements</t>
  </si>
  <si>
    <t>59-012</t>
  </si>
  <si>
    <t>CH CAMBRAI</t>
  </si>
  <si>
    <t>59-014</t>
  </si>
  <si>
    <t>CH TOURCOING</t>
  </si>
  <si>
    <t>59-015</t>
  </si>
  <si>
    <t>Pavillon du Bois</t>
  </si>
  <si>
    <t>59-016</t>
  </si>
  <si>
    <t>Polyclinique du Bois</t>
  </si>
  <si>
    <t>59-017</t>
  </si>
  <si>
    <t>Clinique de la Victoire</t>
  </si>
  <si>
    <t>59-019</t>
  </si>
  <si>
    <t>Clinique Lille Sud</t>
  </si>
  <si>
    <t>59-021</t>
  </si>
  <si>
    <t>Clinique saint Jean</t>
  </si>
  <si>
    <t>59-022</t>
  </si>
  <si>
    <t>59-024</t>
  </si>
  <si>
    <t>Clinique de Flandre</t>
  </si>
  <si>
    <t>59-025</t>
  </si>
  <si>
    <t>Clinique Villette</t>
  </si>
  <si>
    <t>59-026</t>
  </si>
  <si>
    <t>Clinique Le Parc</t>
  </si>
  <si>
    <t>59-027</t>
  </si>
  <si>
    <t>Clinique Vauban</t>
  </si>
  <si>
    <t>59-028</t>
  </si>
  <si>
    <t>Polyclinique de La Louvière</t>
  </si>
  <si>
    <t>59-029</t>
  </si>
  <si>
    <t>Clinique du Parc à Croix</t>
  </si>
  <si>
    <t>59-030</t>
  </si>
  <si>
    <t>Clinique Saint Amé</t>
  </si>
  <si>
    <t>62-008</t>
  </si>
  <si>
    <t>Polyclinique de Bois Bernard</t>
  </si>
  <si>
    <t>62-009</t>
  </si>
  <si>
    <t>Clinique Bon Secours</t>
  </si>
  <si>
    <t>62-010</t>
  </si>
  <si>
    <t>Clinique Sainte Catherine</t>
  </si>
  <si>
    <t>59-031</t>
  </si>
  <si>
    <t>Centre Oscar Lambert</t>
  </si>
  <si>
    <t>62-004</t>
  </si>
  <si>
    <t>CH CALAIS</t>
  </si>
  <si>
    <t xml:space="preserve"> Haute-Normandie </t>
  </si>
  <si>
    <t>27-005</t>
  </si>
  <si>
    <t>76-007</t>
  </si>
  <si>
    <t>Clinique Mathilde</t>
  </si>
  <si>
    <t>76-008</t>
  </si>
  <si>
    <t>Clinique du Cèdre</t>
  </si>
  <si>
    <t>76-013</t>
  </si>
  <si>
    <t>CH Lillebonne</t>
  </si>
  <si>
    <t>76 012 - I T1-F1</t>
  </si>
  <si>
    <t>76-014a-1</t>
  </si>
  <si>
    <t>CH Dieppe</t>
  </si>
  <si>
    <t>76-014a-2</t>
  </si>
  <si>
    <t>CHI Elbeuf-Louviers-Val de Reuil</t>
  </si>
  <si>
    <t>76-015</t>
  </si>
  <si>
    <t>Centre Henri Becquerel</t>
  </si>
  <si>
    <t>44-001a</t>
  </si>
  <si>
    <t xml:space="preserve">Pôle Mutualiste </t>
  </si>
  <si>
    <t>44-001b</t>
  </si>
  <si>
    <t xml:space="preserve">Jules Verne </t>
  </si>
  <si>
    <t>44-002</t>
  </si>
  <si>
    <t>44-005</t>
  </si>
  <si>
    <t>Centre hospitalier Blain</t>
  </si>
  <si>
    <t>44-005b</t>
  </si>
  <si>
    <t>Centre hospitalier spécialisé Montbert</t>
  </si>
  <si>
    <t>49-002</t>
  </si>
  <si>
    <t xml:space="preserve">CH de Saumur </t>
  </si>
  <si>
    <t>49-003</t>
  </si>
  <si>
    <t>CHU d'Angers</t>
  </si>
  <si>
    <t>72-001</t>
  </si>
  <si>
    <t xml:space="preserve">Centre médical Georges COULON </t>
  </si>
  <si>
    <t>85-001a</t>
  </si>
  <si>
    <t>Clinique St Charles</t>
  </si>
  <si>
    <t>85-001b</t>
  </si>
  <si>
    <t>Clinique Centre Vendée</t>
  </si>
  <si>
    <t>85-001c</t>
  </si>
  <si>
    <t xml:space="preserve">Polyclinique du Maine </t>
  </si>
  <si>
    <t>85-002</t>
  </si>
  <si>
    <t xml:space="preserve">Centre hospitalier Loire Vendée Océan </t>
  </si>
  <si>
    <t>85-003</t>
  </si>
  <si>
    <t xml:space="preserve">Centre Hospitalier départemental Multisite </t>
  </si>
  <si>
    <t>44-004</t>
  </si>
  <si>
    <t>HAD de Nantes</t>
  </si>
  <si>
    <t>44-009a</t>
  </si>
  <si>
    <t>CRLCC Nantes</t>
  </si>
  <si>
    <t>44-009b</t>
  </si>
  <si>
    <t>CRLCC Angers</t>
  </si>
  <si>
    <t>49-009</t>
  </si>
  <si>
    <t>AIDHL</t>
  </si>
  <si>
    <t>53-002</t>
  </si>
  <si>
    <t>72-002-1</t>
  </si>
  <si>
    <t>72-003</t>
  </si>
  <si>
    <t>Gallouedec</t>
  </si>
  <si>
    <t>85-006</t>
  </si>
  <si>
    <t>Côte Lumière</t>
  </si>
  <si>
    <t>44-010b</t>
  </si>
  <si>
    <t>Clinique du Parc</t>
  </si>
  <si>
    <t>44-010c</t>
  </si>
  <si>
    <t>Clinique ND PRITZ</t>
  </si>
  <si>
    <t>49-001</t>
  </si>
  <si>
    <t>49-010</t>
  </si>
  <si>
    <t>CH Cholet</t>
  </si>
  <si>
    <t>Picardie</t>
  </si>
  <si>
    <t>80-002-M1 à M8</t>
  </si>
  <si>
    <t>GCS PHARE Amiens</t>
  </si>
  <si>
    <t xml:space="preserve"> Poitou-Charentes </t>
  </si>
  <si>
    <t>86-005</t>
  </si>
  <si>
    <t>Polyclinique Inkermann</t>
  </si>
  <si>
    <t>86-006</t>
  </si>
  <si>
    <t>Clinique Richelieu</t>
  </si>
  <si>
    <t>86-023</t>
  </si>
  <si>
    <t>CH NIORT</t>
  </si>
  <si>
    <t>86-024</t>
  </si>
  <si>
    <t>CH SAINT JEAN D'ANGELY</t>
  </si>
  <si>
    <t>86-026</t>
  </si>
  <si>
    <t>CH CAMILLE GUERIN</t>
  </si>
  <si>
    <t>86-021</t>
  </si>
  <si>
    <t>CH HENRI LABORIT</t>
  </si>
  <si>
    <t>PACA</t>
  </si>
  <si>
    <t>13-012-M1</t>
  </si>
  <si>
    <t>CENTRE HOSPITALIER DE LA CIOTAT</t>
  </si>
  <si>
    <t>13-012-M2</t>
  </si>
  <si>
    <t>CENTRE DE GERONTOLOGIE DEPARTEMENTAL DE MONTOLIVET</t>
  </si>
  <si>
    <t>13-012-M3</t>
  </si>
  <si>
    <t>CENTRE HOSPITALIER EDOUARD TOULOUSE</t>
  </si>
  <si>
    <t>13-012-M4</t>
  </si>
  <si>
    <t>CENTRE HOSPITALIER VALVERT</t>
  </si>
  <si>
    <t>13-012-M5</t>
  </si>
  <si>
    <t>CENTRE HOSPITALIER ALLAUCH</t>
  </si>
  <si>
    <t>13-014</t>
  </si>
  <si>
    <t>CENTRE HOSPITALIER GENERAL DE MARTIGUES</t>
  </si>
  <si>
    <t>05-016</t>
  </si>
  <si>
    <t>FONDATION EDITH SELTZER</t>
  </si>
  <si>
    <t>13-020</t>
  </si>
  <si>
    <t>MATERNITE l'ETOILE</t>
  </si>
  <si>
    <t>13-021</t>
  </si>
  <si>
    <t>HOPITAL ST JOSEPH</t>
  </si>
  <si>
    <t>13-022-M1</t>
  </si>
  <si>
    <t>HP RESIDENCE DU PARC (GENERALE DE SANTE)</t>
  </si>
  <si>
    <t>13-022-M2</t>
  </si>
  <si>
    <t>HOPITAL PRIVE D'ISTRES (GENERALE DE SANTE)</t>
  </si>
  <si>
    <t>13-022-M3</t>
  </si>
  <si>
    <t>CLINIQUE MONTICELLI (GENERALE DE SANTE)</t>
  </si>
  <si>
    <t>13-022-M4</t>
  </si>
  <si>
    <t>CLINIQUE VIGNOLI (GENERALE DE SANTE)</t>
  </si>
  <si>
    <t>13-022-M6</t>
  </si>
  <si>
    <t>HOPITAL CLAIRVAL (GENERALE DE SANTE)</t>
  </si>
  <si>
    <t>84-017</t>
  </si>
  <si>
    <t>CH de VAISON LA ROMAINE</t>
  </si>
  <si>
    <t>84-018</t>
  </si>
  <si>
    <t>CH AVIGNON</t>
  </si>
  <si>
    <t>06-019</t>
  </si>
  <si>
    <t>HOPITAL LENVAL</t>
  </si>
  <si>
    <t xml:space="preserve"> Rhône-Alpes </t>
  </si>
  <si>
    <t>38-002</t>
  </si>
  <si>
    <t>Union mutualiste de gestion Clinique des Eaux Claires</t>
  </si>
  <si>
    <t>42-001</t>
  </si>
  <si>
    <t>CHU de St Etienne</t>
  </si>
  <si>
    <t>42-002</t>
  </si>
  <si>
    <t>01-004</t>
  </si>
  <si>
    <t>CH Haut Bugey</t>
  </si>
  <si>
    <t>01-006</t>
  </si>
  <si>
    <t>CH Bourg-en-Bresse</t>
  </si>
  <si>
    <t>01-007</t>
  </si>
  <si>
    <t>CH Hauteville</t>
  </si>
  <si>
    <t>01-008</t>
  </si>
  <si>
    <t>Clinique Convert (GDS)</t>
  </si>
  <si>
    <t>07-001</t>
  </si>
  <si>
    <t>CH Annonay</t>
  </si>
  <si>
    <t>26-001</t>
  </si>
  <si>
    <t>26-002</t>
  </si>
  <si>
    <t>CH Montélimar</t>
  </si>
  <si>
    <t>26-003</t>
  </si>
  <si>
    <t>CH Le Valmont</t>
  </si>
  <si>
    <t>26-004</t>
  </si>
  <si>
    <t>Clinique Kennedy Polyclinique Les Pins (GDS)</t>
  </si>
  <si>
    <t>38-006</t>
  </si>
  <si>
    <t>CH Pierre Oudot</t>
  </si>
  <si>
    <t>38-001</t>
  </si>
  <si>
    <t>38-007</t>
  </si>
  <si>
    <t>CH Lucien Hussel</t>
  </si>
  <si>
    <t>38-008</t>
  </si>
  <si>
    <t>CH Voiron</t>
  </si>
  <si>
    <t>38-009</t>
  </si>
  <si>
    <t>CH St-Marcellin</t>
  </si>
  <si>
    <t>38-010</t>
  </si>
  <si>
    <t>CM Rocheplane</t>
  </si>
  <si>
    <t>38-011</t>
  </si>
  <si>
    <t>Centre Psychoth. Du Vion</t>
  </si>
  <si>
    <t>42-006</t>
  </si>
  <si>
    <t>CHU St-Etienne</t>
  </si>
  <si>
    <t>42-005</t>
  </si>
  <si>
    <t>CH Feurs</t>
  </si>
  <si>
    <t>42-007</t>
  </si>
  <si>
    <t>CH Montbrison</t>
  </si>
  <si>
    <t>42-008</t>
  </si>
  <si>
    <t>Clinique du parc</t>
  </si>
  <si>
    <t>42-009</t>
  </si>
  <si>
    <t>Clinique Renaison</t>
  </si>
  <si>
    <t>42-010</t>
  </si>
  <si>
    <t>Clinique nouvelle du Forez</t>
  </si>
  <si>
    <t>69-011</t>
  </si>
  <si>
    <t>CLCC Léon Bérard</t>
  </si>
  <si>
    <t>69-013</t>
  </si>
  <si>
    <t>Clinique Tonkin (Capio)</t>
  </si>
  <si>
    <t>69-014</t>
  </si>
  <si>
    <t>Clinique Sauvegarde (Capio)</t>
  </si>
  <si>
    <t>69-015</t>
  </si>
  <si>
    <t>Clinique St-Louis (Capio)</t>
  </si>
  <si>
    <t>69-016</t>
  </si>
  <si>
    <t>Clinique Beaujolais (Capio)</t>
  </si>
  <si>
    <t>69-017</t>
  </si>
  <si>
    <t>Clinique Charcot</t>
  </si>
  <si>
    <t>69-018</t>
  </si>
  <si>
    <t>CMFAD</t>
  </si>
  <si>
    <t>69-020</t>
  </si>
  <si>
    <t>Polyclinique Rillieux</t>
  </si>
  <si>
    <t>69-021</t>
  </si>
  <si>
    <t>GCS SISRA</t>
  </si>
  <si>
    <t>73-004</t>
  </si>
  <si>
    <t>CH Chambery</t>
  </si>
  <si>
    <t>74-003</t>
  </si>
  <si>
    <t>74-004</t>
  </si>
  <si>
    <t>EPSM Vallée de l'Arve</t>
  </si>
  <si>
    <t>74-005</t>
  </si>
  <si>
    <t>Clinique du Lac et d'Argonay (GDS)</t>
  </si>
  <si>
    <t xml:space="preserve"> Guadeloupe </t>
  </si>
  <si>
    <t>971-06</t>
  </si>
  <si>
    <t xml:space="preserve">CHU </t>
  </si>
  <si>
    <t>971-13</t>
  </si>
  <si>
    <t>CH de Selbonne</t>
  </si>
  <si>
    <t>971-14</t>
  </si>
  <si>
    <t>CH de Basse Terre</t>
  </si>
  <si>
    <t>973-001</t>
  </si>
  <si>
    <t>Centre Médico Chirurgical de Kourou (CMCK)</t>
  </si>
  <si>
    <t>973-004</t>
  </si>
  <si>
    <t>Centre Hospitalier Andrée Rosemon (CHAR)</t>
  </si>
  <si>
    <t xml:space="preserve"> Martinique </t>
  </si>
  <si>
    <t>972-001-M1</t>
  </si>
  <si>
    <t>CHU de Fort de France</t>
  </si>
  <si>
    <t>972-001-M2</t>
  </si>
  <si>
    <t>CH du Lamentin</t>
  </si>
  <si>
    <t>972-001-M3</t>
  </si>
  <si>
    <t>CH de la Trinité - Louis Domergue</t>
  </si>
  <si>
    <t>972-001-M4</t>
  </si>
  <si>
    <t>CH du Carbet</t>
  </si>
  <si>
    <t>972-001-M5</t>
  </si>
  <si>
    <t>CH du Marin</t>
  </si>
  <si>
    <t>972-001-M6</t>
  </si>
  <si>
    <t>CH de Saint-Esprit</t>
  </si>
  <si>
    <t>972-001-M7</t>
  </si>
  <si>
    <t>HL du François</t>
  </si>
  <si>
    <t>972-001-M8</t>
  </si>
  <si>
    <t>HL des Trois-Ilets</t>
  </si>
  <si>
    <t>972-001-M9</t>
  </si>
  <si>
    <t>CHI Le Lorrain - Basse Pointe</t>
  </si>
  <si>
    <t>972-001-M11</t>
  </si>
  <si>
    <t>Clinique Sainte-Marie</t>
  </si>
  <si>
    <t>972-001-M12</t>
  </si>
  <si>
    <t>Clinique Saint-Paul</t>
  </si>
  <si>
    <t>972-001-M14</t>
  </si>
  <si>
    <t>HL de Saint-Joseph - Romain Blondet</t>
  </si>
  <si>
    <t>972-001-M15</t>
  </si>
  <si>
    <t>CH saint Pierre</t>
  </si>
  <si>
    <t xml:space="preserve"> Océan Indien</t>
  </si>
  <si>
    <t>4D001</t>
  </si>
  <si>
    <t>ASDR</t>
  </si>
  <si>
    <t>4D003</t>
  </si>
  <si>
    <t>Association pour l’Utilisation du Rein Artificiel à la Réunion</t>
  </si>
  <si>
    <t>4D004</t>
  </si>
  <si>
    <t>EPSMR</t>
  </si>
  <si>
    <t>4D-005</t>
  </si>
  <si>
    <t>Clinique Ste Clotilde</t>
  </si>
  <si>
    <t>4D006</t>
  </si>
  <si>
    <t>Clinique Durieux</t>
  </si>
  <si>
    <t>4D011</t>
  </si>
  <si>
    <t>CHGM</t>
  </si>
  <si>
    <t>TOTAL France</t>
  </si>
  <si>
    <t>Débasage SI</t>
  </si>
  <si>
    <t>HOSPICES CIVILS DE LYON</t>
  </si>
  <si>
    <t>CHR DE REIMS</t>
  </si>
  <si>
    <t>HOPITAUX UNIVERSITAIRES DE STRASBOURG</t>
  </si>
  <si>
    <t>HOPITAUX PEDIATRIQUES NICE CHU LENVAL</t>
  </si>
  <si>
    <t>CHU DE MARTINIQUE</t>
  </si>
  <si>
    <t>750712184</t>
  </si>
  <si>
    <t>690781810</t>
  </si>
  <si>
    <t>340780477</t>
  </si>
  <si>
    <t>370000481</t>
  </si>
  <si>
    <t>130786049</t>
  </si>
  <si>
    <t>380780080</t>
  </si>
  <si>
    <t>590780193</t>
  </si>
  <si>
    <t>CHRU DE LILLE</t>
  </si>
  <si>
    <t>310781406</t>
  </si>
  <si>
    <t>350005179</t>
  </si>
  <si>
    <t>140000100</t>
  </si>
  <si>
    <t>630780989</t>
  </si>
  <si>
    <t>760780239</t>
  </si>
  <si>
    <t>490000031</t>
  </si>
  <si>
    <t>670780055</t>
  </si>
  <si>
    <t>330781196</t>
  </si>
  <si>
    <t>420784878</t>
  </si>
  <si>
    <t>510000029</t>
  </si>
  <si>
    <t>870000015</t>
  </si>
  <si>
    <t>060785011</t>
  </si>
  <si>
    <t>CHU DE NICE</t>
  </si>
  <si>
    <t>540023264</t>
  </si>
  <si>
    <t>CHU DE NANCY</t>
  </si>
  <si>
    <t>210780581</t>
  </si>
  <si>
    <t>250000015</t>
  </si>
  <si>
    <t>440000289</t>
  </si>
  <si>
    <t>CHU DE NANTES</t>
  </si>
  <si>
    <t>290000017</t>
  </si>
  <si>
    <t>970408589</t>
  </si>
  <si>
    <t>CHR REUNION</t>
  </si>
  <si>
    <t>060780947</t>
  </si>
  <si>
    <t>800000044</t>
  </si>
  <si>
    <t>Implants cochléaires</t>
  </si>
  <si>
    <t>Accompagnement au déploiement de la messagerie sécurisée dans les établissements de santé
Enveloppe de financement MIGAC</t>
  </si>
  <si>
    <t>ASSOCIATION POUR L'UTILISATION DU REIN ARTIFICIEL EN ALSACE</t>
  </si>
  <si>
    <t>CTRE HOSP. UNIVERSITAIRE DE POITIERS</t>
  </si>
  <si>
    <t>CTRE HOSPIT. NORD DEUX-SEVRES</t>
  </si>
  <si>
    <t>MELIORIS LOGIS DES FRANCS - CHERVEUX</t>
  </si>
  <si>
    <t>C.R.F. DU MOULIN VERT - NIEUL L'ESPOIR</t>
  </si>
  <si>
    <t>CRLC DE LYON ET DU SUD-EST</t>
  </si>
  <si>
    <t>GROUPE HOSPIT. MUTUALISTE DE GRENOBLE</t>
  </si>
  <si>
    <t>CH VILLEFRANCHE-SUR-SAONE</t>
  </si>
  <si>
    <t>CH DE LA REGION D'ANNECY</t>
  </si>
  <si>
    <t>CH DE VIENNE LUCIEN HUSSEL</t>
  </si>
  <si>
    <t>CH DE VALENCE</t>
  </si>
  <si>
    <t>CH ST JOSEPH ST LUC</t>
  </si>
  <si>
    <t>CH DE MONTELIMAR</t>
  </si>
  <si>
    <t>CLINIQUE MUTUALISTE CHIRURGICALE</t>
  </si>
  <si>
    <t>CENTRE HOSPITALIER ALPES-LEMAN</t>
  </si>
  <si>
    <t>CH PIERRE OUDOT</t>
  </si>
  <si>
    <t>CH DOCTEUR RECAMIER BELLEY</t>
  </si>
  <si>
    <t>CH D'ARDECHE MERIDIONALE</t>
  </si>
  <si>
    <t>HOPITAL PRIVE MEDIPOLE DE SAVOIE</t>
  </si>
  <si>
    <t>CH DU HAUT BUGEY</t>
  </si>
  <si>
    <t>CH DES VALS D'ARDECHE</t>
  </si>
  <si>
    <t>CHI DES HOPITAUX DU PAYS DU MONT BLANC</t>
  </si>
  <si>
    <t>CENTRE HOSPITALIER MOULINS YZEURE</t>
  </si>
  <si>
    <t>CH MONTGELAS</t>
  </si>
  <si>
    <t>CH DE BOURBON L'ARCHAMBAULT</t>
  </si>
  <si>
    <t>CH DE CHAMBERY</t>
  </si>
  <si>
    <t>CHI LES HOPITAUX DU LEMAN</t>
  </si>
  <si>
    <t>CLINIQUE DU PARC</t>
  </si>
  <si>
    <t>A. N. A. S. LE COURBAT</t>
  </si>
  <si>
    <t>INSTITUT CLAUDIUS REGAUD</t>
  </si>
  <si>
    <t>CENTRE HOSPITALIER DU NORD MAYENNE</t>
  </si>
  <si>
    <t>CENTRE HOSPITALIER DE SAINT TROPEZ</t>
  </si>
  <si>
    <t>CH JULES NIEL DE VALREAS</t>
  </si>
  <si>
    <t>Partage d'images - projet Cristal Image
MIGAC C1</t>
  </si>
  <si>
    <t>CH de Saint Quentin</t>
  </si>
  <si>
    <t>Cristal Image</t>
  </si>
  <si>
    <t>Messagerie sécurisée en Santé</t>
  </si>
  <si>
    <t>mesure HN AC</t>
  </si>
  <si>
    <t>vecteur ? (MIGAC/DAF SSR/DAF PSY/DAF MCO/MIGAC SSR/USLD/FMESPP)</t>
  </si>
  <si>
    <t>JPE/NR/R ?</t>
  </si>
  <si>
    <t>CH DE LA HAUTE GIRONDE</t>
  </si>
  <si>
    <t>INSTITUT BERGONIE</t>
  </si>
  <si>
    <t>ETS CONVALESC. P ALCOOLIQUES - PAYROUX</t>
  </si>
  <si>
    <t>POLYCLINIQUE DE NAVARRE</t>
  </si>
  <si>
    <t>HOPITAL PRIVE DE LA LOIRE</t>
  </si>
  <si>
    <t>CH FOREZ</t>
  </si>
  <si>
    <t>CH FIRMINY</t>
  </si>
  <si>
    <t>CLINIQUE DE LA PLAINE</t>
  </si>
  <si>
    <t>MUTUALITE EUGENE ANDRE</t>
  </si>
  <si>
    <t>CHS VALMONT</t>
  </si>
  <si>
    <t>AURA SANTE</t>
  </si>
  <si>
    <t>MUTUALITE PORTES DU SUD</t>
  </si>
  <si>
    <t>CRLCC GEORGES-FRANCOIS LECLERC</t>
  </si>
  <si>
    <t>210780417</t>
  </si>
  <si>
    <t>CLINIQUE GRAND LARGE</t>
  </si>
  <si>
    <t>CLINIQUE PASTEUR LANROZE</t>
  </si>
  <si>
    <t>CH PAIMPOL</t>
  </si>
  <si>
    <t>CH TREGUIER</t>
  </si>
  <si>
    <t>Clinique Saint Cœur Vendome</t>
  </si>
  <si>
    <t>CLIN. NEURO-PSY LES PERVENCHES</t>
  </si>
  <si>
    <t>HOPITAL PRIVE DE MARNE-LA-VALLEE</t>
  </si>
  <si>
    <t>CENTRE PEDIATRIQUE DES COTES</t>
  </si>
  <si>
    <t>CENTRE HOSPITALIER SPECIALISE CHARCOT</t>
  </si>
  <si>
    <t>CLINIQUE DE LA PORTE  ST-CLOUD</t>
  </si>
  <si>
    <t>HOPITAL GOUIN</t>
  </si>
  <si>
    <t>HOPITAL DEPART. STELL RUEIL</t>
  </si>
  <si>
    <t>C.H. ROBERT BALLANGER</t>
  </si>
  <si>
    <t>HOP.GERONT.ET MED.SOC   PLAISIR</t>
  </si>
  <si>
    <t>HOPITAL PRIVE DE MARNE CHANTEREINE</t>
  </si>
  <si>
    <t>CENTRE HOSPITALIER DE NEMOURS</t>
  </si>
  <si>
    <t>CENTRE HOSP. DE FONTAINEBLEAU</t>
  </si>
  <si>
    <t>SAS Clinique Villeneuve d'Ascq</t>
  </si>
  <si>
    <t>CRLCC FRANCOIS BACLESSE - CAEN</t>
  </si>
  <si>
    <t>C.H.I.C - ALENCON-MAMERS</t>
  </si>
  <si>
    <t>CMPR DE BAGNOLES DE L'ORNE</t>
  </si>
  <si>
    <t>SA HOPITAL PRIVE LES FRANCISCAINES</t>
  </si>
  <si>
    <t>CENTRE HOSPITALIER CARCASSONNE</t>
  </si>
  <si>
    <t>HOPITAL LOCAL PONT SAINT-ESPRIT</t>
  </si>
  <si>
    <t>FONDATION BON SAUVEUR D'ALBY</t>
  </si>
  <si>
    <t>CLINIQUE SAINT-MICHEL</t>
  </si>
  <si>
    <t>CENTRE HOSPITALIER JEAN ROUGIER CAHORS</t>
  </si>
  <si>
    <t>CLINIQUE DE VERDAICH</t>
  </si>
  <si>
    <t>POLYCLINIQUE KENNEDY</t>
  </si>
  <si>
    <t>CLINIQUE VALDEGOUR</t>
  </si>
  <si>
    <t>CENTRE HOSPITALIER SAINTE MARIE</t>
  </si>
  <si>
    <t>CLINIQUE DE VITROLLES</t>
  </si>
  <si>
    <t>CLINIQUE GENERALE DE MARIGNANE</t>
  </si>
  <si>
    <t>CH D'AVIGNON HENRI DUFFAUT</t>
  </si>
  <si>
    <t>CLIN DE SOINS DE SUITE CHATEAU FLORANS</t>
  </si>
  <si>
    <t>Centres Anti-poison mentionnés à l'article L.6141-4 du CSP</t>
  </si>
  <si>
    <t>HUS</t>
  </si>
  <si>
    <t xml:space="preserve">AP-HM </t>
  </si>
  <si>
    <t>Centre anti poison</t>
  </si>
  <si>
    <t>CH de BAYONNE</t>
  </si>
  <si>
    <t>CH de LA ROCHELLE</t>
  </si>
  <si>
    <t>CHU de GRENOBLE (CNR 114)</t>
  </si>
  <si>
    <t>CHRU de BREST</t>
  </si>
  <si>
    <t>CH de VANNES</t>
  </si>
  <si>
    <t>CHU de TOULOUSE (CCMM)</t>
  </si>
  <si>
    <t>CH de BOULOGNE /s MER</t>
  </si>
  <si>
    <t>CH de GRANVILLE</t>
  </si>
  <si>
    <t>CH du HAVRE</t>
  </si>
  <si>
    <t>CH de TOULON</t>
  </si>
  <si>
    <t>CH de CAYENNE</t>
  </si>
  <si>
    <t>CHU de FORT DE France</t>
  </si>
  <si>
    <t>CHU de LA REUNION</t>
  </si>
  <si>
    <t>CH de MAMOUDZOU</t>
  </si>
  <si>
    <t xml:space="preserve">Expérimentation des infirmiers de coordination en cancérologie 
(P 09) 
</t>
  </si>
  <si>
    <t xml:space="preserve">Centres référents pour les troubles du langage et des apprentissages 
(F 03) </t>
  </si>
  <si>
    <t>Primo-prescription de chimiothérapie orale (complément 2016)</t>
  </si>
  <si>
    <t xml:space="preserve">Consultations d'oncogénétique (renforcement de la dotation en base "Consultations hospitalières de génétique") (P05)
</t>
  </si>
  <si>
    <t>NR</t>
  </si>
  <si>
    <t>670000033</t>
  </si>
  <si>
    <t>540001286</t>
  </si>
  <si>
    <t>510000516</t>
  </si>
  <si>
    <t>790000012</t>
  </si>
  <si>
    <t>080000615</t>
  </si>
  <si>
    <t>100000017</t>
  </si>
  <si>
    <t>510000185</t>
  </si>
  <si>
    <t>670780170</t>
  </si>
  <si>
    <t>670780337</t>
  </si>
  <si>
    <t>680000973</t>
  </si>
  <si>
    <t>680020336</t>
  </si>
  <si>
    <t>880007059</t>
  </si>
  <si>
    <t>330000662</t>
  </si>
  <si>
    <t>160000451</t>
  </si>
  <si>
    <t>160013207</t>
  </si>
  <si>
    <t>170780175</t>
  </si>
  <si>
    <t>230780082</t>
  </si>
  <si>
    <t>240000117</t>
  </si>
  <si>
    <t>330000340</t>
  </si>
  <si>
    <t>330780115</t>
  </si>
  <si>
    <t>330780479</t>
  </si>
  <si>
    <t>330781253</t>
  </si>
  <si>
    <t>640018206</t>
  </si>
  <si>
    <t>860014208</t>
  </si>
  <si>
    <t>030780100</t>
  </si>
  <si>
    <t>380012658</t>
  </si>
  <si>
    <t>420013492</t>
  </si>
  <si>
    <t>690000880</t>
  </si>
  <si>
    <t>690781836</t>
  </si>
  <si>
    <t>740790258</t>
  </si>
  <si>
    <t>630000479</t>
  </si>
  <si>
    <t>030780092</t>
  </si>
  <si>
    <t>150780096</t>
  </si>
  <si>
    <t>260000021</t>
  </si>
  <si>
    <t>260000047</t>
  </si>
  <si>
    <t>380781435</t>
  </si>
  <si>
    <t>420011413</t>
  </si>
  <si>
    <t>420013831</t>
  </si>
  <si>
    <t>420780033</t>
  </si>
  <si>
    <t>730000015</t>
  </si>
  <si>
    <t>740781133</t>
  </si>
  <si>
    <t>210987731</t>
  </si>
  <si>
    <t>250000452</t>
  </si>
  <si>
    <t>890000037</t>
  </si>
  <si>
    <t>220000020</t>
  </si>
  <si>
    <t>220000103</t>
  </si>
  <si>
    <t>290020700</t>
  </si>
  <si>
    <t>350000022</t>
  </si>
  <si>
    <t>350002812</t>
  </si>
  <si>
    <t>560014748</t>
  </si>
  <si>
    <t>280000134</t>
  </si>
  <si>
    <t>450000088</t>
  </si>
  <si>
    <t>2B0000020</t>
  </si>
  <si>
    <t>750000523</t>
  </si>
  <si>
    <t>780110078</t>
  </si>
  <si>
    <t>910110055</t>
  </si>
  <si>
    <t>940000664</t>
  </si>
  <si>
    <t>940110018</t>
  </si>
  <si>
    <t>950110049</t>
  </si>
  <si>
    <t>750160012</t>
  </si>
  <si>
    <t>750150104</t>
  </si>
  <si>
    <t>750300121</t>
  </si>
  <si>
    <t>770300010</t>
  </si>
  <si>
    <t>780001236</t>
  </si>
  <si>
    <t>780300422</t>
  </si>
  <si>
    <t>910019447</t>
  </si>
  <si>
    <t>910150028</t>
  </si>
  <si>
    <t>920000460</t>
  </si>
  <si>
    <t>920000643</t>
  </si>
  <si>
    <t>920000650</t>
  </si>
  <si>
    <t>920300043</t>
  </si>
  <si>
    <t>930110069</t>
  </si>
  <si>
    <t>940110042</t>
  </si>
  <si>
    <t>940300031</t>
  </si>
  <si>
    <t>950013870</t>
  </si>
  <si>
    <t>950300244</t>
  </si>
  <si>
    <t>590780268</t>
  </si>
  <si>
    <t>620100685</t>
  </si>
  <si>
    <t>020000287</t>
  </si>
  <si>
    <t>590000188</t>
  </si>
  <si>
    <t>590052056</t>
  </si>
  <si>
    <t>590780094</t>
  </si>
  <si>
    <t>590781902</t>
  </si>
  <si>
    <t>590782215</t>
  </si>
  <si>
    <t>590782421</t>
  </si>
  <si>
    <t>590782652</t>
  </si>
  <si>
    <t>590783239</t>
  </si>
  <si>
    <t>590788964</t>
  </si>
  <si>
    <t>590815056</t>
  </si>
  <si>
    <t>590817458</t>
  </si>
  <si>
    <t>600100713</t>
  </si>
  <si>
    <t>600101984</t>
  </si>
  <si>
    <t>620100651</t>
  </si>
  <si>
    <t>620101337</t>
  </si>
  <si>
    <t>800000028</t>
  </si>
  <si>
    <t>140000092</t>
  </si>
  <si>
    <t>140000555</t>
  </si>
  <si>
    <t>760000166</t>
  </si>
  <si>
    <t>760780726</t>
  </si>
  <si>
    <t>140000035</t>
  </si>
  <si>
    <t>140016759</t>
  </si>
  <si>
    <t>270023724</t>
  </si>
  <si>
    <t>500000013</t>
  </si>
  <si>
    <t>500000054</t>
  </si>
  <si>
    <t>500000112</t>
  </si>
  <si>
    <t>610780082</t>
  </si>
  <si>
    <t>760021329</t>
  </si>
  <si>
    <t>760027292</t>
  </si>
  <si>
    <t>650783160</t>
  </si>
  <si>
    <t>310782347</t>
  </si>
  <si>
    <t>090781774</t>
  </si>
  <si>
    <t>110780061</t>
  </si>
  <si>
    <t>300780038</t>
  </si>
  <si>
    <t>310780101</t>
  </si>
  <si>
    <t>310780259</t>
  </si>
  <si>
    <t>310780283</t>
  </si>
  <si>
    <t>340000207</t>
  </si>
  <si>
    <t>340780055</t>
  </si>
  <si>
    <t>340780675</t>
  </si>
  <si>
    <t>460780216</t>
  </si>
  <si>
    <t>480780097</t>
  </si>
  <si>
    <t>660780180</t>
  </si>
  <si>
    <t>810000331</t>
  </si>
  <si>
    <t>810000380</t>
  </si>
  <si>
    <t>820000016</t>
  </si>
  <si>
    <t>440050433</t>
  </si>
  <si>
    <t>490000155</t>
  </si>
  <si>
    <t>440001113</t>
  </si>
  <si>
    <t>440023364</t>
  </si>
  <si>
    <t>490000676</t>
  </si>
  <si>
    <t>490002037</t>
  </si>
  <si>
    <t>530000371</t>
  </si>
  <si>
    <t>720000025</t>
  </si>
  <si>
    <t>050002948</t>
  </si>
  <si>
    <t>130001647</t>
  </si>
  <si>
    <t>060800174</t>
  </si>
  <si>
    <t>040788879</t>
  </si>
  <si>
    <t>060000528</t>
  </si>
  <si>
    <t>060780897</t>
  </si>
  <si>
    <t>060785219</t>
  </si>
  <si>
    <t>130781289</t>
  </si>
  <si>
    <t>130781479</t>
  </si>
  <si>
    <t>130785652</t>
  </si>
  <si>
    <t>130789316</t>
  </si>
  <si>
    <t>830100525</t>
  </si>
  <si>
    <t>830100566</t>
  </si>
  <si>
    <t>840000350</t>
  </si>
  <si>
    <t>840006597</t>
  </si>
  <si>
    <t>970100178</t>
  </si>
  <si>
    <t>970462107</t>
  </si>
  <si>
    <t>130786742</t>
  </si>
  <si>
    <t>290000728</t>
  </si>
  <si>
    <t>330781303</t>
  </si>
  <si>
    <t>570000596</t>
  </si>
  <si>
    <t>830100574</t>
  </si>
  <si>
    <t>920120011</t>
  </si>
  <si>
    <t>940120017</t>
  </si>
  <si>
    <t>Extension des dispositifs pour les adolescents et jeunes adultes en cancérologie (Plan Cancer 3)
La répartition par établissement de santé sera connue par la suite, conformément à la structuration qui sera élaborée par les ARS concernées</t>
  </si>
  <si>
    <t>Cancéro</t>
  </si>
  <si>
    <t>Troubles du langage</t>
  </si>
  <si>
    <t xml:space="preserve">Prélèvement de sang placentaire
MIG J04 </t>
  </si>
  <si>
    <t>Surcoûts cliniques et biologiques de l'assistance médicale à la procréation 
MIG J 02 JPE</t>
  </si>
  <si>
    <t>Prélèvements de tissus lors de prélèvements multi-organes et à cœur arrêté 
MIG J 03 JPE</t>
  </si>
  <si>
    <t xml:space="preserve"> Lactariums 
MIG J 01 JPE</t>
  </si>
  <si>
    <t>Mortalité périnatale
MIG F12</t>
  </si>
  <si>
    <t xml:space="preserve"> Rémunération, charges sociales, frais professionnels et avantages en nature des agents mis à disposition auprès des services de l'Etat chargés de la définition et de la mise en oeuvre de la politique hospitalière ou de la gestion des crises sanitaires
MIG R02</t>
  </si>
  <si>
    <t>Centre hémobiologie périnatale
F19</t>
  </si>
  <si>
    <t>ADMINISTRATION GENERALE DU CHR DE REIMS</t>
  </si>
  <si>
    <t>MAISON DU DIACONAT ROOSEVELT MULHOUSE</t>
  </si>
  <si>
    <t>680000494</t>
  </si>
  <si>
    <t>GRPE HOSP REGION MULHOUSE &amp; SUD ALSACE</t>
  </si>
  <si>
    <t>CH DE CHARLEVILLE MEZIERES</t>
  </si>
  <si>
    <t>POLYCLINIQUE COURLANCY - REIMS</t>
  </si>
  <si>
    <t>CHR METZ-THIONVILLE</t>
  </si>
  <si>
    <t>570005165</t>
  </si>
  <si>
    <t>POLYCLINIQUE MAJORELLE NANCY</t>
  </si>
  <si>
    <t>540013224</t>
  </si>
  <si>
    <t>CLINIQUE L' ARC EN CIEL</t>
  </si>
  <si>
    <t>HOPITAUX UNIVERSITAIRES DE STRASBOURG (Schiltigheim)</t>
  </si>
  <si>
    <t>HOPITAUX UNIVERSITAIRES DE STRASBOURG( strasbourg)</t>
  </si>
  <si>
    <t>CHU DE LIMOGES</t>
  </si>
  <si>
    <t>CHU HOPITAUX DE BORDEAUX</t>
  </si>
  <si>
    <t>M.S.P.BX. BAGATELLE</t>
  </si>
  <si>
    <t>CHR DE POITIERS</t>
  </si>
  <si>
    <t>860013077</t>
  </si>
  <si>
    <t>POLYCLINIQUE FRANCHEVILLE</t>
  </si>
  <si>
    <t>240000190</t>
  </si>
  <si>
    <t>POLYCLINIQUE JEAN VILLAR</t>
  </si>
  <si>
    <t>330782582</t>
  </si>
  <si>
    <t>640780946</t>
  </si>
  <si>
    <t>CAPIO CLINIQUE LAFOURCADE</t>
  </si>
  <si>
    <t>640780482</t>
  </si>
  <si>
    <t>SA CLINIQUE DU MAIL</t>
  </si>
  <si>
    <t>170780613</t>
  </si>
  <si>
    <t>POLYCLINIQUE BX-NORD AQUITAINE</t>
  </si>
  <si>
    <t>POLYCLINIQUE BORDEAUX RIVE DROITE</t>
  </si>
  <si>
    <t>330780263</t>
  </si>
  <si>
    <t>CHU DE CLERMONT-FERRAND</t>
  </si>
  <si>
    <t>HOSPICES CIVILS DE LYON (Lyon Sud)</t>
  </si>
  <si>
    <t>HOSPICES CIVILS DE LYON (Croix Rousse)</t>
  </si>
  <si>
    <t xml:space="preserve">Centre hospitalier de saint-Etienne </t>
  </si>
  <si>
    <t>HOSPICES CIVILS DE LYON (Hopital mère enfant)</t>
  </si>
  <si>
    <t>CL CHATAIGNERAIE - BEAUMONT</t>
  </si>
  <si>
    <t>630781839</t>
  </si>
  <si>
    <t>HOSPICES CIVILS DE LYON (Mère et enfants)</t>
  </si>
  <si>
    <t>CLINIQUE DU TONKIN</t>
  </si>
  <si>
    <t>690782834</t>
  </si>
  <si>
    <t>CLINIQUE PASTEUR</t>
  </si>
  <si>
    <t>070780424</t>
  </si>
  <si>
    <t>CLINIQUE BELLEDONNE</t>
  </si>
  <si>
    <t>380786442</t>
  </si>
  <si>
    <t>CHU SAINT-ETIENNE</t>
  </si>
  <si>
    <t>CH ROANNE</t>
  </si>
  <si>
    <t>CLINIQUE DU VAL D'OUEST-VENDOME</t>
  </si>
  <si>
    <t>690780358</t>
  </si>
  <si>
    <t>HOPITAL PRIVE MERE-ENFANT NATECIA</t>
  </si>
  <si>
    <t>690022959</t>
  </si>
  <si>
    <t>CH ALPES-LEMAN (CHAL)</t>
  </si>
  <si>
    <t>CLINIQUE GENERALE ANNECY</t>
  </si>
  <si>
    <t>740780424</t>
  </si>
  <si>
    <t>POLYCLINIQUE DE FRANCHE COMTE</t>
  </si>
  <si>
    <t>250011848</t>
  </si>
  <si>
    <t>CH W. MOREY CHALON S/SAONE</t>
  </si>
  <si>
    <t>710780958</t>
  </si>
  <si>
    <t>CLINIQUE SAINTE MARTHE DIJON</t>
  </si>
  <si>
    <t>210780110</t>
  </si>
  <si>
    <t>CH SAINT BRIEUC</t>
  </si>
  <si>
    <t>CHU DE RENNES</t>
  </si>
  <si>
    <t>CHRU DE BREST</t>
  </si>
  <si>
    <t>CLINIQUE PASTEUR-LANROZE BREST</t>
  </si>
  <si>
    <t>290000140</t>
  </si>
  <si>
    <t>CH BRETAGNE SUD - LORIENT</t>
  </si>
  <si>
    <t>560005746</t>
  </si>
  <si>
    <t>CLINIQUE MUTUALISTE LA SAGESSE - RENNES</t>
  </si>
  <si>
    <t>350000139</t>
  </si>
  <si>
    <t>CENTRE HOSPITALIER REGIONAL D'ORLEANS</t>
  </si>
  <si>
    <t>CHRU DE TOURS</t>
  </si>
  <si>
    <t>CENTRE HOSPITALIER DE DREUX</t>
  </si>
  <si>
    <t>280000183</t>
  </si>
  <si>
    <t>POLE SANTE LEONARD DE VINCI</t>
  </si>
  <si>
    <t>370007569</t>
  </si>
  <si>
    <t xml:space="preserve">AP-HP Saint Louis </t>
  </si>
  <si>
    <t xml:space="preserve">AP-HP Cochin </t>
  </si>
  <si>
    <t>CH INTERCOMMUNAL DE CRETEIL</t>
  </si>
  <si>
    <t>AP-HP (Jean Verdier)</t>
  </si>
  <si>
    <t>CH INTERCOMMUNAL DE POISSY ST-GERMAIN</t>
  </si>
  <si>
    <t>AP-HP (Saint Antoine)</t>
  </si>
  <si>
    <t>AP-HP (Trousseau)</t>
  </si>
  <si>
    <t>CH RENE DUBOS</t>
  </si>
  <si>
    <t>950110080</t>
  </si>
  <si>
    <t>AP-HP( Cochin )</t>
  </si>
  <si>
    <t>AP-HP (Robert Debré )</t>
  </si>
  <si>
    <t>AP-HP (Béclère)</t>
  </si>
  <si>
    <t>AP-HP (Necker)</t>
  </si>
  <si>
    <t>CH DES QUATRE VILLES</t>
  </si>
  <si>
    <t>920009909</t>
  </si>
  <si>
    <t>AP-HP (Hôpital Tenon)</t>
  </si>
  <si>
    <t>AP-HP (Hôpital Cochin )</t>
  </si>
  <si>
    <t>AP-HP (Hôpital Béclère )</t>
  </si>
  <si>
    <t>INSTITUT MUTUALISTE MONTSOURIS</t>
  </si>
  <si>
    <t>AP-HP (Hôpital jean Verdier )</t>
  </si>
  <si>
    <t>GROUPE HOSPITALIER DIACONESSES CROIX SAINT-SIMON</t>
  </si>
  <si>
    <t>750006728</t>
  </si>
  <si>
    <t>AP-HP (HôpitalBichat/Claude Bernard )</t>
  </si>
  <si>
    <t>CLINIQUE DE LA MUETTE</t>
  </si>
  <si>
    <t>750300840</t>
  </si>
  <si>
    <t>HOPITAL PRIVE DE PARLY II</t>
  </si>
  <si>
    <t>780300406</t>
  </si>
  <si>
    <t>CENTRE CHIRURGICAL P. CHEREST</t>
  </si>
  <si>
    <t>920300712</t>
  </si>
  <si>
    <t>CHI DE COURBEVOIE-NEUILLY-PUTEAUX</t>
  </si>
  <si>
    <t>920026374</t>
  </si>
  <si>
    <t>CLINIQUE DE LA DHUYS</t>
  </si>
  <si>
    <t>930300629</t>
  </si>
  <si>
    <t>HOPITAL PRIVE DE SEINE ST DENIS</t>
  </si>
  <si>
    <t>930300116</t>
  </si>
  <si>
    <t>CH DE ST-DENIS</t>
  </si>
  <si>
    <t>930110051</t>
  </si>
  <si>
    <t>HOPITAL PRIVE DE VITRY SITE LES NORIETS</t>
  </si>
  <si>
    <t>940300551</t>
  </si>
  <si>
    <t>CLINIQUE DU PARISIS</t>
  </si>
  <si>
    <t>950300350</t>
  </si>
  <si>
    <t>HOPITAL PIERRE ROUQUES - LES BLUETS</t>
  </si>
  <si>
    <t>750150013</t>
  </si>
  <si>
    <t>AP-HP (Debré)</t>
  </si>
  <si>
    <t>HOPITAL PRIVE D ANTONY</t>
  </si>
  <si>
    <t>HOPITAL PRIVE ARMAND BRILLARD</t>
  </si>
  <si>
    <t>940300270</t>
  </si>
  <si>
    <t>940006679</t>
  </si>
  <si>
    <t>INSTITUT HOSPITALIER FRANCO-BRITANIQUE</t>
  </si>
  <si>
    <t>AP-HP (béclère)</t>
  </si>
  <si>
    <t>CHR LILLE</t>
  </si>
  <si>
    <t>CH LENS</t>
  </si>
  <si>
    <t>POLYCLINIQUE DU BOIS</t>
  </si>
  <si>
    <t>CLINIQUE DU PARC ST-SAULVE</t>
  </si>
  <si>
    <t>590782298</t>
  </si>
  <si>
    <t>CENTRE MCO COTE D'OPALE</t>
  </si>
  <si>
    <t>620118513</t>
  </si>
  <si>
    <t>SA CLINIQUE VICTOR PAUCHET</t>
  </si>
  <si>
    <t>800009920</t>
  </si>
  <si>
    <t>CH GHPSO SENLIS</t>
  </si>
  <si>
    <t xml:space="preserve">groupe hospitalier du havre </t>
  </si>
  <si>
    <t>CHU COTE DE NACRE - CAEN</t>
  </si>
  <si>
    <t>POLYCLINIQUE DU COTENTIN</t>
  </si>
  <si>
    <t>500002357</t>
  </si>
  <si>
    <t>CLINIQUE MATHILDE</t>
  </si>
  <si>
    <t>760025312</t>
  </si>
  <si>
    <t>CH LE HAVRE</t>
  </si>
  <si>
    <t xml:space="preserve">Chu de Toulouse </t>
  </si>
  <si>
    <t>CHU NIMES</t>
  </si>
  <si>
    <t>CLINIQUE SAINT PIERRE</t>
  </si>
  <si>
    <t>660780784</t>
  </si>
  <si>
    <t>POLYCLINIQUE SAINT ROCH</t>
  </si>
  <si>
    <t>340780683</t>
  </si>
  <si>
    <t>HOTEL DIEU ST-JACQUES CHU DE TOULOUSE</t>
  </si>
  <si>
    <t>CLINIQUE SAINT JEAN LANGUEDOC</t>
  </si>
  <si>
    <t>CLINIQUE CLEMENTVILLE</t>
  </si>
  <si>
    <t>CLINIQUE AMBROISE PARE</t>
  </si>
  <si>
    <t>310780382</t>
  </si>
  <si>
    <t>CENTRE HOSPITALIER DU MANS</t>
  </si>
  <si>
    <t>CHU D'ANGERS</t>
  </si>
  <si>
    <t>POLYCLINIQUE DE L'ATLANTIQUE</t>
  </si>
  <si>
    <t>440033819</t>
  </si>
  <si>
    <t>CLINIQUE BRETECHE VIAUD</t>
  </si>
  <si>
    <t>440000412</t>
  </si>
  <si>
    <t>CLINIQUE MUTUALISTE JULES VERNE</t>
  </si>
  <si>
    <t>440029338</t>
  </si>
  <si>
    <t>CLINIQUE DU TERTRE ROUGE</t>
  </si>
  <si>
    <t>720000231</t>
  </si>
  <si>
    <t>CLINIQUE SAINT CHARLES</t>
  </si>
  <si>
    <t>850000118</t>
  </si>
  <si>
    <t>APHM( Ch La Timone)</t>
  </si>
  <si>
    <t>APHM (Hopital Nord)</t>
  </si>
  <si>
    <t>APHM (la conception)</t>
  </si>
  <si>
    <t>CLINIQUE SAINT GEORGE</t>
  </si>
  <si>
    <t>060780715</t>
  </si>
  <si>
    <t>FONDATION HOPITAL SAINT JOSEPH</t>
  </si>
  <si>
    <t>CLINIQUE BOUCHARD</t>
  </si>
  <si>
    <t>130783327</t>
  </si>
  <si>
    <t>CLINIQUE SAINT MICHEL</t>
  </si>
  <si>
    <t>830100459</t>
  </si>
  <si>
    <t>POLYCLINIQUE URBAIN V</t>
  </si>
  <si>
    <t>840000285</t>
  </si>
  <si>
    <t>CH PAYS D'AIX - CHI AIX-PERTUIS</t>
  </si>
  <si>
    <t>130041916</t>
  </si>
  <si>
    <t>CHU DE POINTE A PITRE/ ABYMES</t>
  </si>
  <si>
    <t>970100228</t>
  </si>
  <si>
    <t>CHU DE MARTINIQUE (chu de fort de France )</t>
  </si>
  <si>
    <t>970211207</t>
  </si>
  <si>
    <t>S. A. CLINIQUE SAINTE MARIE</t>
  </si>
  <si>
    <t>970202321</t>
  </si>
  <si>
    <t>CHU FELIX GUYON</t>
  </si>
  <si>
    <t>GROUPE HOSPITALIER SUD REUNION</t>
  </si>
  <si>
    <t>CLINIQUE JEANNE D'ARC</t>
  </si>
  <si>
    <t>970462024</t>
  </si>
  <si>
    <t>mesure 1</t>
  </si>
  <si>
    <t xml:space="preserve">Centres de diagnostic préimplantatoire MIG 
F 13 </t>
  </si>
  <si>
    <t>CMCO -HOPITAUX UNIVERSITAIRES DE STRASBOURG</t>
  </si>
  <si>
    <t>HU PARIS SUD SITE ANTOINE BECLERE APHP</t>
  </si>
  <si>
    <t>920100021  </t>
  </si>
  <si>
    <t>HOPITAL ARNAUD DE VILLENEUVE CHU Montpellier</t>
  </si>
  <si>
    <t>340796663 </t>
  </si>
  <si>
    <t>DPI</t>
  </si>
  <si>
    <t>CH COTE BASQUE</t>
  </si>
  <si>
    <t>640780417</t>
  </si>
  <si>
    <t>CHIC DE CORNOUAILLE QUIMPER</t>
  </si>
  <si>
    <t>CHIC D'EAUBONNE-MONTMORENCY</t>
  </si>
  <si>
    <t>CH DE PONTOISE</t>
  </si>
  <si>
    <t>CH ROBERT BALLANGER</t>
  </si>
  <si>
    <t>CH SUD-FRANCILIEN</t>
  </si>
  <si>
    <t>910002773</t>
  </si>
  <si>
    <t>CH DE BEAUVAIS</t>
  </si>
  <si>
    <t>GROUPEMENT HOSPITALIER PUBLIC DU SUD DE L'OISE</t>
  </si>
  <si>
    <t>CH AVRANCHES GRANVILLE</t>
  </si>
  <si>
    <t xml:space="preserve">cotentin cherbourg </t>
  </si>
  <si>
    <t xml:space="preserve">ch de caen </t>
  </si>
  <si>
    <t>Lactarium</t>
  </si>
  <si>
    <t>Unités d'accueil et de soins pour personnes sourdes</t>
  </si>
  <si>
    <t>Assistants Spécialistes Soins palliatifs</t>
  </si>
  <si>
    <t>Années recherches (action 6-2 plan soins palliatifs)</t>
  </si>
  <si>
    <t>Postes chefs de clinique (action 6-3 plan soins palliatifs)</t>
  </si>
  <si>
    <t>USLD</t>
  </si>
  <si>
    <t>Chambres sécurisées</t>
  </si>
  <si>
    <t>Unités d'hospitalisation spécialement aménagées (UHSA)</t>
  </si>
  <si>
    <t>Unités sanitaires en milieu pénitentiaires</t>
  </si>
  <si>
    <t>Offre graduée en santé mentale (détenus)</t>
  </si>
  <si>
    <t>Centres experts FondaMental</t>
  </si>
  <si>
    <t xml:space="preserve">Plan lié à la mission interministérielle de lutte contre drogues et les conduites addictives </t>
  </si>
  <si>
    <t>Centres de mémoire de ressources et recherche (MIG JPE)</t>
  </si>
  <si>
    <t>Centre national de référence Alzheimer jeunes</t>
  </si>
  <si>
    <t>SI Banque de données Parkinson
(MIGAC R)</t>
  </si>
  <si>
    <t>Centres experts Parkinson (JPE)</t>
  </si>
  <si>
    <t xml:space="preserve">Centres interrégionaux Parkinson (JPE) </t>
  </si>
  <si>
    <t>Centres experts SEP (seconde tranche)</t>
  </si>
  <si>
    <t>Centres experts SEP (1ère tranche pour rappel)</t>
  </si>
  <si>
    <t xml:space="preserve">Centre de preuves en psychiatrie et santé mentale
</t>
  </si>
  <si>
    <t xml:space="preserve">
MIG</t>
  </si>
  <si>
    <t>MIG</t>
  </si>
  <si>
    <t xml:space="preserve">MIGAC </t>
  </si>
  <si>
    <t>DAF</t>
  </si>
  <si>
    <t xml:space="preserve"> R</t>
  </si>
  <si>
    <t>R</t>
  </si>
  <si>
    <t>CH de Colmar</t>
  </si>
  <si>
    <t>CHR de Metz-Thionville</t>
  </si>
  <si>
    <t>CHRU Strasbourg</t>
  </si>
  <si>
    <t>CH de Troyes</t>
  </si>
  <si>
    <t>Institut de Cancérologie de Lorraine (ICL) à Nancy chu reims</t>
  </si>
  <si>
    <t>CHU  Reims</t>
  </si>
  <si>
    <t>CHU Bordeaux CETD</t>
  </si>
  <si>
    <t xml:space="preserve">CHU Bordeaux Service de soins palliatifs </t>
  </si>
  <si>
    <t xml:space="preserve"> CLCC Bergonié Pr Krakovski </t>
  </si>
  <si>
    <t xml:space="preserve">USP EMSP CHU Poitiers </t>
  </si>
  <si>
    <t>CH de Cadillac</t>
  </si>
  <si>
    <t>CHU Limoges</t>
  </si>
  <si>
    <t>CH des Pyrénées</t>
  </si>
  <si>
    <t>CH de Vauclaire</t>
  </si>
  <si>
    <t>CH Charles Perrens</t>
  </si>
  <si>
    <t>Service de soins palliatifs CHU Grenoble</t>
  </si>
  <si>
    <t>CHU ST ETIENNE - CETD</t>
  </si>
  <si>
    <t>CHU Lyon Sud</t>
  </si>
  <si>
    <t>CHS Le Vinatier</t>
  </si>
  <si>
    <t>CHS Alpes Isère</t>
  </si>
  <si>
    <t>CHU Clermont-Ferrand</t>
  </si>
  <si>
    <t>équipe ressource pédiatrique Besançon
ou poste partage Bourgogne franche Comté / Douleur de l'enfant</t>
  </si>
  <si>
    <t>CHU Besançon</t>
  </si>
  <si>
    <t xml:space="preserve">USP CHU Brest (site Guilers) </t>
  </si>
  <si>
    <t>CHU RENNES EMSP</t>
  </si>
  <si>
    <t>temps partagé entre USP du CH de Douarnenez (80%) et USP du CHRU de Brest (20%)</t>
  </si>
  <si>
    <t>CHRU Brest</t>
  </si>
  <si>
    <t>USLD CHI Corte Tattone</t>
  </si>
  <si>
    <t>EMSP Necker</t>
  </si>
  <si>
    <t>USP Diaconnesses</t>
  </si>
  <si>
    <t xml:space="preserve">Hôpital de Lariboisiere
 service douleur . Dr Serrie. </t>
  </si>
  <si>
    <t>USP Puteaux</t>
  </si>
  <si>
    <t>Hôpital Necker</t>
  </si>
  <si>
    <t>Fondation Ophtalmologique Antoine de Rothschild (FOR)</t>
  </si>
  <si>
    <t xml:space="preserve">CHIC de Créteil </t>
  </si>
  <si>
    <t>USP CHU Amiens ( Dr Delloue)</t>
  </si>
  <si>
    <t xml:space="preserve">USP Hôpital Saint Vincent de Paul, Groupement des Hôpitaux de l'Institut Catholique de Lille (GHICL), Lille </t>
  </si>
  <si>
    <t>CH de Beauvais</t>
  </si>
  <si>
    <t>CH de Saint-Omer</t>
  </si>
  <si>
    <t>CHU Lille catho</t>
  </si>
  <si>
    <t>centre Oscar Lambret ( CLCC). Lille</t>
  </si>
  <si>
    <t xml:space="preserve">CHU Lille </t>
  </si>
  <si>
    <t>USP CHU Rouen</t>
  </si>
  <si>
    <t>EMSP - Dr Sep Hieng. CH Lisieux</t>
  </si>
  <si>
    <t>CHU Caen - service douleur -soins palliatifs</t>
  </si>
  <si>
    <t>Centre Psychothérapique de l'Orne</t>
  </si>
  <si>
    <t xml:space="preserve">CHU Caen </t>
  </si>
  <si>
    <t>CHU Toulouse Purpan</t>
  </si>
  <si>
    <t>USLD Centre hospitalier de Tarascon</t>
  </si>
  <si>
    <t>USLD Le château bleu Arles-sur-Tech</t>
  </si>
  <si>
    <t xml:space="preserve">CHU Toulouse </t>
  </si>
  <si>
    <t>CH de Bigorre</t>
  </si>
  <si>
    <t>CHU Montpellier</t>
  </si>
  <si>
    <t>Centre Fédératif Douleur Soins Palliatifs  et de Support CHU Nantes</t>
  </si>
  <si>
    <t>CH de la Roche-sur-Yon</t>
  </si>
  <si>
    <t>2ème semestre: service de soins palliatifs (Dr Tesson) Clinique Ste Elisabeth. Marseille pour Elisabeth Viller)</t>
  </si>
  <si>
    <t xml:space="preserve">service d'oncologie médicale 
et de soins palliatifs  hôpital de la Timone  CHU Marseille.
</t>
  </si>
  <si>
    <t>service de soins palliatifs et soins de support  (Dr Géraldine Capodano) 
Institut Paoli Calmette - Marseille</t>
  </si>
  <si>
    <t>CHU Nice USP</t>
  </si>
  <si>
    <t>CH de Montperrin</t>
  </si>
  <si>
    <t>CH Pays d'Aix</t>
  </si>
  <si>
    <t>CH de Draguignan</t>
  </si>
  <si>
    <t>APHM</t>
  </si>
  <si>
    <t>CHU Pointe à Pitre</t>
  </si>
  <si>
    <t>CHU Fort de France</t>
  </si>
  <si>
    <t>CHU Réunion</t>
  </si>
  <si>
    <t>1er semestre : service de soins palliatifs. CHU Grenoble; 2è semestre service de soins palliatifs (Dr Tesson) Clinique Ste Elisabeth. Marseille (Elisabeth Viller)</t>
  </si>
  <si>
    <t>Traitements coûteux HAD</t>
  </si>
  <si>
    <t>CH MOULINS YZEURE</t>
  </si>
  <si>
    <t>CH HENRI MONDOR AURILLAC</t>
  </si>
  <si>
    <t>GROUPEMENT HOSPITALIER PORTES DE PROVENCE</t>
  </si>
  <si>
    <t>CH CREST</t>
  </si>
  <si>
    <t>260000054</t>
  </si>
  <si>
    <t>CH VOIRON</t>
  </si>
  <si>
    <t>380784751</t>
  </si>
  <si>
    <t>HAD OIKIA</t>
  </si>
  <si>
    <t>420002479</t>
  </si>
  <si>
    <t>HAD GCS SANTÉ A DOMICILE ST ETIENNE</t>
  </si>
  <si>
    <t>420010258</t>
  </si>
  <si>
    <t>HAD GCS SANTÉ A DOMICILE MONTBRISON</t>
  </si>
  <si>
    <t>420010308</t>
  </si>
  <si>
    <t>HAD PEDIATRIQUE ALLP ST ETIENNE</t>
  </si>
  <si>
    <t>420013005</t>
  </si>
  <si>
    <t>CH DE ROANNE</t>
  </si>
  <si>
    <t>CH EMILE ROUX LE PUY</t>
  </si>
  <si>
    <t>430000018</t>
  </si>
  <si>
    <t>HAD 63</t>
  </si>
  <si>
    <t>630010296</t>
  </si>
  <si>
    <t>HAD AURA AUVERGNE</t>
  </si>
  <si>
    <t>630010528</t>
  </si>
  <si>
    <t>CENTRE LEON BERARD</t>
  </si>
  <si>
    <t>HAD PEDIATRIQUE ALLP</t>
  </si>
  <si>
    <t>690019799</t>
  </si>
  <si>
    <t>SOINS ET SANTÉ</t>
  </si>
  <si>
    <t>690788930</t>
  </si>
  <si>
    <t>CHIC ALBERTVILLE MOUTIERS</t>
  </si>
  <si>
    <t>730002839</t>
  </si>
  <si>
    <t>CHIC DES HÔPITAUX DU PAYS DU MONT BLANC</t>
  </si>
  <si>
    <t>740001839</t>
  </si>
  <si>
    <t>HAD HAUTE-SAVOIE SUD</t>
  </si>
  <si>
    <t>740010475</t>
  </si>
  <si>
    <t>CH ANNECY-GENEVOIS</t>
  </si>
  <si>
    <t>CH ALPES-LEMAN</t>
  </si>
  <si>
    <t>CHIC DU LEMAN</t>
  </si>
  <si>
    <t>740790381</t>
  </si>
  <si>
    <t>CENTRE GEORGES-FRANCOIS LECLERC</t>
  </si>
  <si>
    <t>HAD PONTARLIER</t>
  </si>
  <si>
    <t>250012069</t>
  </si>
  <si>
    <t>HAD AUDINCOURT</t>
  </si>
  <si>
    <t>250016037</t>
  </si>
  <si>
    <t>HAD BESANCON</t>
  </si>
  <si>
    <t>250016045</t>
  </si>
  <si>
    <t>HAD 39</t>
  </si>
  <si>
    <t>390004349</t>
  </si>
  <si>
    <t>HAD CROIX ROUGE</t>
  </si>
  <si>
    <t>580001899</t>
  </si>
  <si>
    <t>HAD VESOUL</t>
  </si>
  <si>
    <t>700000698</t>
  </si>
  <si>
    <t>CH LES CHANAUX MACON</t>
  </si>
  <si>
    <t>710780263</t>
  </si>
  <si>
    <t>HÔPITAL PRIVÉ SAINTE MARIE</t>
  </si>
  <si>
    <t>710780917</t>
  </si>
  <si>
    <t>CH WILLIAM MOREY</t>
  </si>
  <si>
    <t>HOTEL-DIEU DU CREUSOT</t>
  </si>
  <si>
    <t>710978347</t>
  </si>
  <si>
    <t>HAD SUD YONNE</t>
  </si>
  <si>
    <t>890009178</t>
  </si>
  <si>
    <t>CH LANNION</t>
  </si>
  <si>
    <t>HAD DU PAYS BRIOCHIN</t>
  </si>
  <si>
    <t>220019616</t>
  </si>
  <si>
    <t>AUB - HAD DU PAYS DE GUINGAMP</t>
  </si>
  <si>
    <t>220020341</t>
  </si>
  <si>
    <t>CLINIQUE PASTEUR-SAINT ESPRIT</t>
  </si>
  <si>
    <t>HÔTEL DIEU PONT-L'ABBE</t>
  </si>
  <si>
    <t>290000785</t>
  </si>
  <si>
    <t>HAD DES PAYS DE MORLAIX</t>
  </si>
  <si>
    <t>290032838</t>
  </si>
  <si>
    <t>HAD DU PAYS DE CARHAIX - AUB</t>
  </si>
  <si>
    <t>290033679</t>
  </si>
  <si>
    <t>HAD 35</t>
  </si>
  <si>
    <t>350042628</t>
  </si>
  <si>
    <t>HAD ST-MALO</t>
  </si>
  <si>
    <t>350044772</t>
  </si>
  <si>
    <t>CLINIQUE OCEANE</t>
  </si>
  <si>
    <t>560008799</t>
  </si>
  <si>
    <t>HAD DE L'AVEN À L'ETEL</t>
  </si>
  <si>
    <t>560018509</t>
  </si>
  <si>
    <t>HAD DE PONTIVY</t>
  </si>
  <si>
    <t>560022188</t>
  </si>
  <si>
    <t>CH J. COEUR BOURGES</t>
  </si>
  <si>
    <t>180000028</t>
  </si>
  <si>
    <t>KORIAN PAYS DES TROIS PROVINCES</t>
  </si>
  <si>
    <t>180008278</t>
  </si>
  <si>
    <t>ASSAD HAD D'EURE ET LOIR</t>
  </si>
  <si>
    <t>280001678</t>
  </si>
  <si>
    <t>CH DE CHATEAUROUX</t>
  </si>
  <si>
    <t>360000053</t>
  </si>
  <si>
    <t>LNA HAD VAL DE LOIRE</t>
  </si>
  <si>
    <t>370009938</t>
  </si>
  <si>
    <t>ASSAD HAD D'INDRE ET LOIRE</t>
  </si>
  <si>
    <t>370103673</t>
  </si>
  <si>
    <t>LNA HAD LOIR ET CHER</t>
  </si>
  <si>
    <t>410005003</t>
  </si>
  <si>
    <t>ASSAD HAD DU LOIRET</t>
  </si>
  <si>
    <t>450018528</t>
  </si>
  <si>
    <t>HAD DE CORSE</t>
  </si>
  <si>
    <t>2B0001739</t>
  </si>
  <si>
    <t>GROUPEMENT HOSPITALIER SUD ARDENNES</t>
  </si>
  <si>
    <t>080001969</t>
  </si>
  <si>
    <t>GCS TERRITORIAL ARDENNE NORD</t>
  </si>
  <si>
    <t>080010267</t>
  </si>
  <si>
    <t>GROUPEMENT HOSPITALIER AUBE MARNE (GHAM)</t>
  </si>
  <si>
    <t>100006279</t>
  </si>
  <si>
    <t>HAD MUTUALITÉ DE L'AUBE</t>
  </si>
  <si>
    <t>100008903</t>
  </si>
  <si>
    <t>CH AUBAN MOET A EPERNAY</t>
  </si>
  <si>
    <t>510000060</t>
  </si>
  <si>
    <t>HAD</t>
  </si>
  <si>
    <t>510002298</t>
  </si>
  <si>
    <t>HAD CHALONS-EN-CHAMPAGNE</t>
  </si>
  <si>
    <t>510020548</t>
  </si>
  <si>
    <t>HAD CHAUMONT LANGRES</t>
  </si>
  <si>
    <t>520003823</t>
  </si>
  <si>
    <t>CH LUNEVILLE</t>
  </si>
  <si>
    <t>540000080</t>
  </si>
  <si>
    <t>CH DE MT ST MARTIN (GROUPE SOS SANTÉ)</t>
  </si>
  <si>
    <t>540001096</t>
  </si>
  <si>
    <t>HÔPITAL JOEUF</t>
  </si>
  <si>
    <t>540001104</t>
  </si>
  <si>
    <t>ASSOCIATION HADAN</t>
  </si>
  <si>
    <t>540010568</t>
  </si>
  <si>
    <t>CENTRE DE RÉÉDUCATION FLORENTIN</t>
  </si>
  <si>
    <t>540020146</t>
  </si>
  <si>
    <t>CH VERDUN/SAINT MIHIEL</t>
  </si>
  <si>
    <t>550006795</t>
  </si>
  <si>
    <t>HÔPITAL DE FREYMING MERLEBACH</t>
  </si>
  <si>
    <t>570000091</t>
  </si>
  <si>
    <t>CH ROBERT PAX</t>
  </si>
  <si>
    <t>570000158</t>
  </si>
  <si>
    <t>HÔPITAL STE BLANDINE METZ</t>
  </si>
  <si>
    <t>570001099</t>
  </si>
  <si>
    <t>CHR METZ THIONVILLE</t>
  </si>
  <si>
    <t>CH SARREBOURG</t>
  </si>
  <si>
    <t>570015099</t>
  </si>
  <si>
    <t>AURAL HAD</t>
  </si>
  <si>
    <t>670005479</t>
  </si>
  <si>
    <t>HAD ASSOCIATION REINACKER</t>
  </si>
  <si>
    <t>670008838</t>
  </si>
  <si>
    <t>CLINIQUE SAINT-LUC - GHSV</t>
  </si>
  <si>
    <t>670798636</t>
  </si>
  <si>
    <t>ASSOCIATION HAD CENTRE ALSACE A COLMAR</t>
  </si>
  <si>
    <t>680007648</t>
  </si>
  <si>
    <t>HAD SUD ALSACE MULHOUSE</t>
  </si>
  <si>
    <t>680017829</t>
  </si>
  <si>
    <t>HAD KORIAN PAYS DES IMAGES</t>
  </si>
  <si>
    <t>880006606</t>
  </si>
  <si>
    <t>HAD KORIAN PAYS DE LA PLAINE</t>
  </si>
  <si>
    <t>880006721</t>
  </si>
  <si>
    <t>CH CENTRE GERONTOLOGIQUE DU RAIZET</t>
  </si>
  <si>
    <t>970100210</t>
  </si>
  <si>
    <t>CHU DE POINTE-A-PITRE/ABYMES</t>
  </si>
  <si>
    <t>CLINIQUE DE CHOISY</t>
  </si>
  <si>
    <t>970102596</t>
  </si>
  <si>
    <t>CH DE GUISE</t>
  </si>
  <si>
    <t>020000022</t>
  </si>
  <si>
    <t>CH NOUVION EN THIERACHE</t>
  </si>
  <si>
    <t>020000055</t>
  </si>
  <si>
    <t>HAD ASSOCIATION ANNE MORGAN</t>
  </si>
  <si>
    <t>020004297</t>
  </si>
  <si>
    <t>HAD CHAUNY</t>
  </si>
  <si>
    <t>020010898</t>
  </si>
  <si>
    <t>HAD ST QUENTIN</t>
  </si>
  <si>
    <t>020014767</t>
  </si>
  <si>
    <t>HAD HAINAUT</t>
  </si>
  <si>
    <t>590025128</t>
  </si>
  <si>
    <t>HAD DU DOUAISIS</t>
  </si>
  <si>
    <t>590032108</t>
  </si>
  <si>
    <t>HAD DU CAMBRÉSIS</t>
  </si>
  <si>
    <t>590032199</t>
  </si>
  <si>
    <t>HAD SAMBRE AVESNOIS</t>
  </si>
  <si>
    <t>590035838</t>
  </si>
  <si>
    <t>HAD DE FLANDRE MARITIME</t>
  </si>
  <si>
    <t>590043469</t>
  </si>
  <si>
    <t>SANTELYS HAD ROUBAIX ET ENVIRONS</t>
  </si>
  <si>
    <t>590046124</t>
  </si>
  <si>
    <t>HAD SYNERGIE REEDUC-READAPTATION</t>
  </si>
  <si>
    <t>590048476</t>
  </si>
  <si>
    <t>CH D'HAZEBROUCK</t>
  </si>
  <si>
    <t>SANTÉLYS RESEAU</t>
  </si>
  <si>
    <t>590812509</t>
  </si>
  <si>
    <t>HAD SENLIS</t>
  </si>
  <si>
    <t>600003008</t>
  </si>
  <si>
    <t>HAD DU BETHUNOIS</t>
  </si>
  <si>
    <t>620003889</t>
  </si>
  <si>
    <t>HAD DE CALAIS SAINT OMER</t>
  </si>
  <si>
    <t>620010348</t>
  </si>
  <si>
    <t>SANTÉLYS HAD DES PAYS ARTOIS ET TERNOIS</t>
  </si>
  <si>
    <t>620010389</t>
  </si>
  <si>
    <t>HAD DU LITTORAL</t>
  </si>
  <si>
    <t>620013649</t>
  </si>
  <si>
    <t>HAD REGION DE LENS</t>
  </si>
  <si>
    <t>620105981</t>
  </si>
  <si>
    <t>CH D'ABBEVILLE</t>
  </si>
  <si>
    <t>CH D'ALBERT</t>
  </si>
  <si>
    <t>800000036</t>
  </si>
  <si>
    <t>CH DE DOULLENS</t>
  </si>
  <si>
    <t>800000069</t>
  </si>
  <si>
    <t>CHIC MONTDIDIER-ROYE</t>
  </si>
  <si>
    <t>800000085</t>
  </si>
  <si>
    <t>SOINS SERVICE</t>
  </si>
  <si>
    <t>800000523</t>
  </si>
  <si>
    <t>HAD PAUCHET</t>
  </si>
  <si>
    <t>800016768</t>
  </si>
  <si>
    <t>HAD CROIX SAINT-SIMON</t>
  </si>
  <si>
    <t>750042459</t>
  </si>
  <si>
    <t>HAD CENTRE 77</t>
  </si>
  <si>
    <t>770016475</t>
  </si>
  <si>
    <t>CRF COUBERT</t>
  </si>
  <si>
    <t>770700011</t>
  </si>
  <si>
    <t>SANTÉ SERVICE</t>
  </si>
  <si>
    <t>920813623</t>
  </si>
  <si>
    <t>GHI LE RAINCY-MONTFERMEIL</t>
  </si>
  <si>
    <t>930021480</t>
  </si>
  <si>
    <t>GHEM EAUBONNE MONTMORENCY SIMONE VEIL</t>
  </si>
  <si>
    <t>La Réunion</t>
  </si>
  <si>
    <t>ASDR ST LEU</t>
  </si>
  <si>
    <t>970403119</t>
  </si>
  <si>
    <t>HAD A. R. A. R. (HOSP DOM NORD)</t>
  </si>
  <si>
    <t>970404711</t>
  </si>
  <si>
    <t>ASDR STE CLOTILDE</t>
  </si>
  <si>
    <t>970404851</t>
  </si>
  <si>
    <t>HAD A. R. A. R. (HOSP DOM SUD)</t>
  </si>
  <si>
    <t>970405395</t>
  </si>
  <si>
    <t>ASDR ST PAUL</t>
  </si>
  <si>
    <t>970406625</t>
  </si>
  <si>
    <t>HAD ARAR (OUEST)</t>
  </si>
  <si>
    <t>970407318</t>
  </si>
  <si>
    <t>HAD ARAR EST</t>
  </si>
  <si>
    <t>970407656</t>
  </si>
  <si>
    <t>CH DE LISIEUX</t>
  </si>
  <si>
    <t>CH AUNAY S/ODON</t>
  </si>
  <si>
    <t>140000084</t>
  </si>
  <si>
    <t>CH DE FALAISE</t>
  </si>
  <si>
    <t>140000118</t>
  </si>
  <si>
    <t>CH DE VIRE</t>
  </si>
  <si>
    <t>140000159</t>
  </si>
  <si>
    <t>HAD CROIX-ROUGE (CAEN)</t>
  </si>
  <si>
    <t>140002619</t>
  </si>
  <si>
    <t>HAD BAYEUX</t>
  </si>
  <si>
    <t>140016155</t>
  </si>
  <si>
    <t>POLYCLINIQUE DE DEAUVILLE-CRICQUEBOEUF</t>
  </si>
  <si>
    <t>140026709</t>
  </si>
  <si>
    <t>CH DE VERNEUIL</t>
  </si>
  <si>
    <t>270000110</t>
  </si>
  <si>
    <t>HAD EURE-SEINE</t>
  </si>
  <si>
    <t>270016058</t>
  </si>
  <si>
    <t>HAD DE BERNAY ET DE PONT-AUDEMER (PONT-AUDEMER)</t>
  </si>
  <si>
    <t>270019649</t>
  </si>
  <si>
    <t>CH DU COTENTIN</t>
  </si>
  <si>
    <t>HÔPITAL MEMORIAL ST LO</t>
  </si>
  <si>
    <t>HAD ALENÇON</t>
  </si>
  <si>
    <t>610005837</t>
  </si>
  <si>
    <t>HAD MORTAGNE</t>
  </si>
  <si>
    <t>610006256</t>
  </si>
  <si>
    <t>HAD LA FERTE MACE (ANTENNE ALENCON)</t>
  </si>
  <si>
    <t>610007155</t>
  </si>
  <si>
    <t>HAD CAUX-MARITIME ADIR</t>
  </si>
  <si>
    <t>760016659</t>
  </si>
  <si>
    <t>HAD DU CÈDRE</t>
  </si>
  <si>
    <t>760020529</t>
  </si>
  <si>
    <t>HÔPITAL PRIVÉ DE L'ESTUAIRE</t>
  </si>
  <si>
    <t>CHIC ELBEUF LOUVIERS</t>
  </si>
  <si>
    <t>760024042</t>
  </si>
  <si>
    <t>CHIC DU PAYS DES HAUTES FALAISES</t>
  </si>
  <si>
    <t>760780734</t>
  </si>
  <si>
    <t>HÔPITAL ET IFSI CROIX-ROUGE</t>
  </si>
  <si>
    <t>760783035</t>
  </si>
  <si>
    <t>HAD MUTUALITE 16</t>
  </si>
  <si>
    <t>160002036</t>
  </si>
  <si>
    <t>GROUPEMENT HOSPITALIER DE LA ROCHELLE-RE-AUNIS</t>
  </si>
  <si>
    <t>170024194</t>
  </si>
  <si>
    <t>CH DE SAINTES (ST LOUIS)</t>
  </si>
  <si>
    <t>HAD RELAIS SANTÉ</t>
  </si>
  <si>
    <t>190010629</t>
  </si>
  <si>
    <t>CRRF ANDRE LALANDE</t>
  </si>
  <si>
    <t>230782617</t>
  </si>
  <si>
    <t>CH PERIGUEUX</t>
  </si>
  <si>
    <t>CH JEAN LECLAIRE</t>
  </si>
  <si>
    <t>240000448</t>
  </si>
  <si>
    <t>HAD CLINIQUE PASTEUR</t>
  </si>
  <si>
    <t>240011668</t>
  </si>
  <si>
    <t>HÔPITAL SUBURBAIN</t>
  </si>
  <si>
    <t>330000332</t>
  </si>
  <si>
    <t>M.S.P.B. BAGATELLE</t>
  </si>
  <si>
    <t>HAD DES VIGNES ET DES RIVIERES</t>
  </si>
  <si>
    <t>330025958</t>
  </si>
  <si>
    <t>CH SUD GIRONDE LANGON-LA REOLE</t>
  </si>
  <si>
    <t>330027509</t>
  </si>
  <si>
    <t>HAD DU MARSAN ET DE L'ADOUR</t>
  </si>
  <si>
    <t>400008199</t>
  </si>
  <si>
    <t>HAD SANTÉ SERVICE DAX</t>
  </si>
  <si>
    <t>400780888</t>
  </si>
  <si>
    <t>HAD 47</t>
  </si>
  <si>
    <t>470009358</t>
  </si>
  <si>
    <t>HAD DU HAUT BEARN ET DE LA SOULE</t>
  </si>
  <si>
    <t>640013298</t>
  </si>
  <si>
    <t>HÔPITAL ORTHEZ</t>
  </si>
  <si>
    <t>640780813</t>
  </si>
  <si>
    <t>CH PAU</t>
  </si>
  <si>
    <t>640781290</t>
  </si>
  <si>
    <t>HAD SANTÉ SERVICE BAYONNE</t>
  </si>
  <si>
    <t>640789699</t>
  </si>
  <si>
    <t>CH DE NIORT</t>
  </si>
  <si>
    <t>HAD H.A.D. 79</t>
  </si>
  <si>
    <t>790017289</t>
  </si>
  <si>
    <t>CH GHET MS HAUT VAL DE SEVRE ET MELLOIS</t>
  </si>
  <si>
    <t>790019491</t>
  </si>
  <si>
    <t>HAD CLINIQUE SAINT CHARLES</t>
  </si>
  <si>
    <t>860008929</t>
  </si>
  <si>
    <t>GROUPEMENT HOSPITALIER NORD-VIENNE</t>
  </si>
  <si>
    <t>860013382</t>
  </si>
  <si>
    <t>HAD SANTÉ SERVICE LIMOUSIN LGES</t>
  </si>
  <si>
    <t>870004231</t>
  </si>
  <si>
    <t>HAD ECHOSANTÉ DU COUSERANS</t>
  </si>
  <si>
    <t>090002478</t>
  </si>
  <si>
    <t>CHIC DU VAL D ARIEGE</t>
  </si>
  <si>
    <t>HAD LES GENETS</t>
  </si>
  <si>
    <t>110005048</t>
  </si>
  <si>
    <t>HAD KORIAN PAYS DES QUATRE VENTS</t>
  </si>
  <si>
    <t>110005394</t>
  </si>
  <si>
    <t>CH LEZIGNAN-CORBIERES</t>
  </si>
  <si>
    <t>110780772</t>
  </si>
  <si>
    <t>UDSMA</t>
  </si>
  <si>
    <t>120783618</t>
  </si>
  <si>
    <t>APARD DU TERRITOIRE NIMOIS</t>
  </si>
  <si>
    <t>300012309</t>
  </si>
  <si>
    <t>HAD APARD ALES</t>
  </si>
  <si>
    <t>300013745</t>
  </si>
  <si>
    <t>HAD 3G SANTÉ NÎMES</t>
  </si>
  <si>
    <t>300013778</t>
  </si>
  <si>
    <t>CH BAGNOLS SUR CEZE</t>
  </si>
  <si>
    <t>300780053</t>
  </si>
  <si>
    <t>SANTÉ RELAIS DOMICILE</t>
  </si>
  <si>
    <t>310005459</t>
  </si>
  <si>
    <t>SA CLINIQUE PASTEUR</t>
  </si>
  <si>
    <t>CH SAINT-GAUDENS</t>
  </si>
  <si>
    <t>310780671</t>
  </si>
  <si>
    <t>BEZIERS HAD</t>
  </si>
  <si>
    <t>340016476</t>
  </si>
  <si>
    <t>HAD (APARD MONTPELLIER )</t>
  </si>
  <si>
    <t>340017839</t>
  </si>
  <si>
    <t>HAD POLYVALENTE (HAD OC SANTÉ )</t>
  </si>
  <si>
    <t>340017847</t>
  </si>
  <si>
    <t>CH BEZIERS</t>
  </si>
  <si>
    <t>CLINIQUE FONT REDONDE</t>
  </si>
  <si>
    <t>460006075</t>
  </si>
  <si>
    <t>CH GOURDON</t>
  </si>
  <si>
    <t>460780208</t>
  </si>
  <si>
    <t>CH CAHORS</t>
  </si>
  <si>
    <t>HAD LOZERE</t>
  </si>
  <si>
    <t>480001825</t>
  </si>
  <si>
    <t>HAD DE BIGORRE</t>
  </si>
  <si>
    <t>650001779</t>
  </si>
  <si>
    <t>HAD MEDIHAD</t>
  </si>
  <si>
    <t>660006172</t>
  </si>
  <si>
    <t>CH ALBI</t>
  </si>
  <si>
    <t>HAD FRANCE ALBI LAVAUR</t>
  </si>
  <si>
    <t>810007989</t>
  </si>
  <si>
    <t>CHIC CASTELSARRASIN-MOISSAC</t>
  </si>
  <si>
    <t>820004950</t>
  </si>
  <si>
    <t>CH ST-NAZAIRE</t>
  </si>
  <si>
    <t>440000057</t>
  </si>
  <si>
    <t>HAD DE NANTES</t>
  </si>
  <si>
    <t>440012128</t>
  </si>
  <si>
    <t>CLINIQUE ST SAUVEUR</t>
  </si>
  <si>
    <t>490000312</t>
  </si>
  <si>
    <t>CH LAVAL</t>
  </si>
  <si>
    <t>CH CHATEAU DU LOIR</t>
  </si>
  <si>
    <t>720000066</t>
  </si>
  <si>
    <t>HAD DE VENDEE</t>
  </si>
  <si>
    <t>850006008</t>
  </si>
  <si>
    <t>CHICAS GAP-SISTERON</t>
  </si>
  <si>
    <t>HAD ARNAULT TZANCK</t>
  </si>
  <si>
    <t>060006558</t>
  </si>
  <si>
    <t>INSTITUT PAOLI - CALMETTES</t>
  </si>
  <si>
    <t>HAD MARTIGUES SUD ETANG DE BERRE</t>
  </si>
  <si>
    <t>130024458</t>
  </si>
  <si>
    <t>CH DU PAYS D'AIX CHI AIX PERTUIS</t>
  </si>
  <si>
    <t>HAD SOINS ASSISTANCE</t>
  </si>
  <si>
    <t>130802143</t>
  </si>
  <si>
    <t>HAD SAINT ANTOINE</t>
  </si>
  <si>
    <t>830012498</t>
  </si>
  <si>
    <t>POLYCLINIQUE NOTRE DAME</t>
  </si>
  <si>
    <t>830100392</t>
  </si>
  <si>
    <t>HAD SANTÉ SOLIDARITE DU VAR</t>
  </si>
  <si>
    <t>830207114</t>
  </si>
  <si>
    <t>HAD AVIGNON ET SA REGION</t>
  </si>
  <si>
    <t>840011340</t>
  </si>
  <si>
    <t>Traitements coûteux en HAD</t>
  </si>
  <si>
    <t>Les centres de ressources sur les maladies professionnelles (CRMP)</t>
  </si>
  <si>
    <t xml:space="preserve">Les stages de résidents de radiophysiciens prévus dans le cadre de la politique nationale de lutte contre le cancer </t>
  </si>
  <si>
    <t>Le Centre de référence sur les Agents Tératogènes (CRAT)</t>
  </si>
  <si>
    <t>Les dépenses spécifiques liées à la prise en charge odontologique des patients atteints de pathologies compliquant cette prise en charge dans les centres de soins, d'enseignement et de recherche dentaires
MIGAC U03
JPE</t>
  </si>
  <si>
    <t>JPE F10</t>
  </si>
  <si>
    <t>JPE E01</t>
  </si>
  <si>
    <t>JPE H14</t>
  </si>
  <si>
    <t>JPE R04</t>
  </si>
  <si>
    <t>CHU de Strasbourg</t>
  </si>
  <si>
    <t>Centre Paul Strauss</t>
  </si>
  <si>
    <t>540002078</t>
  </si>
  <si>
    <t>Centre Jean Godinot - Reims</t>
  </si>
  <si>
    <t>ICL Lorraine</t>
  </si>
  <si>
    <t xml:space="preserve">Institut bergonié </t>
  </si>
  <si>
    <t>870000064</t>
  </si>
  <si>
    <t>CHU de Poitiers</t>
  </si>
  <si>
    <t>Centre Léon Bérard - Lyon</t>
  </si>
  <si>
    <t>Hôpital Lyon Sud Pierre Bénite</t>
  </si>
  <si>
    <t>690784137</t>
  </si>
  <si>
    <t>Centre Jean Perrin Clermont Ferrand</t>
  </si>
  <si>
    <t>CH Chambéry</t>
  </si>
  <si>
    <t>730000031</t>
  </si>
  <si>
    <t>Centre régional Georges François Leclerc Dijon</t>
  </si>
  <si>
    <t>Hôpital Augustin Morvan Brest</t>
  </si>
  <si>
    <t>290000058</t>
  </si>
  <si>
    <t>Centre Eugène Marquis - Rennes</t>
  </si>
  <si>
    <t>CH Chartres</t>
  </si>
  <si>
    <t>CHR la Source  Orléans</t>
  </si>
  <si>
    <t>450002613</t>
  </si>
  <si>
    <t>Groupe hospitalier Cochin</t>
  </si>
  <si>
    <t>Paris - Fernand Widal</t>
  </si>
  <si>
    <t>Site Avicenne</t>
  </si>
  <si>
    <t>Hôtel Dieu</t>
  </si>
  <si>
    <t>Site de Raymond Poincaré</t>
  </si>
  <si>
    <t>Groupe Hospitalier Pitié Salpétrière</t>
  </si>
  <si>
    <t>750100125</t>
  </si>
  <si>
    <t>Hôpital Tenon</t>
  </si>
  <si>
    <t>750100273</t>
  </si>
  <si>
    <t>Hôpital Armand Trousseau</t>
  </si>
  <si>
    <t>Insitut Curie Hôpital René Huguenin St Cloud</t>
  </si>
  <si>
    <t>750150377</t>
  </si>
  <si>
    <t xml:space="preserve">Institut Gustave Roussy </t>
  </si>
  <si>
    <t>Centre Oscar Lambret - Lille</t>
  </si>
  <si>
    <t>CH PUBLIC DU COTENTIN (Cherbourg)</t>
  </si>
  <si>
    <t>Centre Val d'Aurelle - Paul Lamarque - Montpellier</t>
  </si>
  <si>
    <t>CHU Nimes</t>
  </si>
  <si>
    <t>300782117</t>
  </si>
  <si>
    <t>Institut Claudius Regaud Toulouse</t>
  </si>
  <si>
    <t>Centre Paul Papin Angers</t>
  </si>
  <si>
    <t xml:space="preserve">CLCC Centre René Gauducheau </t>
  </si>
  <si>
    <t>CHU la Timone Marseille</t>
  </si>
  <si>
    <t>130783293</t>
  </si>
  <si>
    <t>Centre Antoine Lacassagne Nice</t>
  </si>
  <si>
    <t>CHU Pointe à Pitre/Abymes</t>
  </si>
  <si>
    <t>CH Cayenne</t>
  </si>
  <si>
    <t>CHU Martinique</t>
  </si>
  <si>
    <t>dépenses spécifiques liées à la prise en charge des patients en situation de précarité</t>
  </si>
  <si>
    <t>JPE U01</t>
  </si>
  <si>
    <t>CENTRE HOSPITALIER DE VERDUN/SAINT MIHIEL</t>
  </si>
  <si>
    <t>CENTRE HOSPITALIER VITRY LE FRANCOIS</t>
  </si>
  <si>
    <t>510000078</t>
  </si>
  <si>
    <t>CENTRE HOSPITALIER DE TROYES</t>
  </si>
  <si>
    <t>CENTRE HOSPITALIER DE CHAUMONT</t>
  </si>
  <si>
    <t>520780032</t>
  </si>
  <si>
    <t>CH AUBAN MOET</t>
  </si>
  <si>
    <t>CHI EMILE DURKHEIM  EPINAL</t>
  </si>
  <si>
    <t>GROUPE HOSPITALIER SUD ARDENNES</t>
  </si>
  <si>
    <t>CH GENEVIÈVE DE GAULLE ANTHONIOZ</t>
  </si>
  <si>
    <t>520780073</t>
  </si>
  <si>
    <t>CENTRE HOSPITALIER DE CHALONS</t>
  </si>
  <si>
    <t>510000037</t>
  </si>
  <si>
    <t>CENTRE HOSPITALIER DE SAINT-DIE</t>
  </si>
  <si>
    <t>880780077</t>
  </si>
  <si>
    <t>CENTRE HOSPITALIER DE SEDAN</t>
  </si>
  <si>
    <t>080000037</t>
  </si>
  <si>
    <t>CENTRE HOSPITALIER DE LUNEVILLE</t>
  </si>
  <si>
    <t>UNISANTE +</t>
  </si>
  <si>
    <t>570025254</t>
  </si>
  <si>
    <t>GROUPEMENT HOSPITALIER AUBE MARNE</t>
  </si>
  <si>
    <t>GCS MATERNITÉ D'EPERNAY</t>
  </si>
  <si>
    <t>510024300</t>
  </si>
  <si>
    <t>NOUVELLE CLINIQUE DES TROIS FRONTIERES</t>
  </si>
  <si>
    <t>680020088</t>
  </si>
  <si>
    <t>CH DE MT ST MARTIN ( ALPHA SANTE )</t>
  </si>
  <si>
    <t>CLINIQUE ADASSA</t>
  </si>
  <si>
    <t>670000082</t>
  </si>
  <si>
    <t>CENTRE HOSPITALIER DE GUERET</t>
  </si>
  <si>
    <t>230780041</t>
  </si>
  <si>
    <t>CENTRE HOSPITALIER SAINT-CYR VILLENEUVE</t>
  </si>
  <si>
    <t>470000324</t>
  </si>
  <si>
    <t>GROUPE HOSPITALIER NORD VIENNE</t>
  </si>
  <si>
    <t>CENTRE HOSPITALIER HAUTE GIRONDE</t>
  </si>
  <si>
    <t>330781220</t>
  </si>
  <si>
    <t>CENTRE HOSPITALIER D'ANGOULEME</t>
  </si>
  <si>
    <t>CENTRE HOSPITALIER DE SAINT-JEAN D'ANGELY</t>
  </si>
  <si>
    <t>170780167</t>
  </si>
  <si>
    <t>CLINIQUE MUTUALISTE DU MEDOC</t>
  </si>
  <si>
    <t>330780495</t>
  </si>
  <si>
    <t>HOPITAL SUBURBAIN DU BOUSCAT</t>
  </si>
  <si>
    <t>CENTRE HOSPITALIER DE RUFFEC</t>
  </si>
  <si>
    <t>160000493</t>
  </si>
  <si>
    <t>CENTRE HOSPITALIER DUBOIS BRIVE</t>
  </si>
  <si>
    <t>190000042</t>
  </si>
  <si>
    <t>CENTRE HOSPITALIER DE TULLE</t>
  </si>
  <si>
    <t>190000059</t>
  </si>
  <si>
    <t>CHIC MARMANDE - TONNEINS</t>
  </si>
  <si>
    <t>470001660</t>
  </si>
  <si>
    <t>CENTRE HOSPITALIER DE BERGERAC - SAMUEL POZZI</t>
  </si>
  <si>
    <t>240000059</t>
  </si>
  <si>
    <t>CENTRE HOSPITALIER DE ROCHEFORT</t>
  </si>
  <si>
    <t>170780225</t>
  </si>
  <si>
    <t>CENTRE HOSPITALIER AGEN</t>
  </si>
  <si>
    <t>470000316</t>
  </si>
  <si>
    <t>CENTRE HOSPITALIER DE PERIGUEUX</t>
  </si>
  <si>
    <t>CENTRE HOSPITALIER DE VICHY</t>
  </si>
  <si>
    <t>030780118</t>
  </si>
  <si>
    <t>HOPITAUX DROME-NORD</t>
  </si>
  <si>
    <t>260016910</t>
  </si>
  <si>
    <t>CH VIENNE</t>
  </si>
  <si>
    <t>CLINIQUE MUTUALISTE DE LYON</t>
  </si>
  <si>
    <t>CENTRE HOSPITALIER DE THIERS</t>
  </si>
  <si>
    <t>630781029</t>
  </si>
  <si>
    <t>CH GIVORS</t>
  </si>
  <si>
    <t>690780036</t>
  </si>
  <si>
    <t>CH MONTELIMAR</t>
  </si>
  <si>
    <t>CENTRE HOSPITALIER DE MONTLUCON</t>
  </si>
  <si>
    <t>CH SAINTE-FOY-LES-LYON</t>
  </si>
  <si>
    <t>690780044</t>
  </si>
  <si>
    <t>CLINIQUE DE L'UNION</t>
  </si>
  <si>
    <t>690807599</t>
  </si>
  <si>
    <t>CH HAUT-BUGEY</t>
  </si>
  <si>
    <t>010008407</t>
  </si>
  <si>
    <t>CH ARDECHE MERIDIONALE</t>
  </si>
  <si>
    <t>070005566</t>
  </si>
  <si>
    <t>GROUPE HOSPITALIER MUTUALISTE DES PORTES DU SUD</t>
  </si>
  <si>
    <t>690780416</t>
  </si>
  <si>
    <t>HOPITAL PRIVE PAYS DE SAVOIE</t>
  </si>
  <si>
    <t>740014345</t>
  </si>
  <si>
    <t>CH SAINT-JOSEPH/SAINT-LUC</t>
  </si>
  <si>
    <t>690805361</t>
  </si>
  <si>
    <t>CHI DE LA HAUTE-SAONE</t>
  </si>
  <si>
    <t>700004591</t>
  </si>
  <si>
    <t>CH DE L'AGGLOMÉRATION DE NEVERS</t>
  </si>
  <si>
    <t>580780039</t>
  </si>
  <si>
    <t>CH BELFORT - MONTBELIARD</t>
  </si>
  <si>
    <t>900000365</t>
  </si>
  <si>
    <t>CH SAINT CLAUDE</t>
  </si>
  <si>
    <t>390780161</t>
  </si>
  <si>
    <t>CH SENS</t>
  </si>
  <si>
    <t>890970569</t>
  </si>
  <si>
    <t>CH AUXERRE</t>
  </si>
  <si>
    <t>CHI DE HAUTE COMTE</t>
  </si>
  <si>
    <t>CENTRE HOSPITALIER DE BLOIS</t>
  </si>
  <si>
    <t>410000087</t>
  </si>
  <si>
    <t>CENTRE HOSPITALIER DE VIERZON</t>
  </si>
  <si>
    <t>180000051</t>
  </si>
  <si>
    <t>CENTRE HOSPITALIER AGGLOMERATION MONTARGOISE</t>
  </si>
  <si>
    <t>450000104</t>
  </si>
  <si>
    <t>CENTRE HOSPITALIER DE GIEN</t>
  </si>
  <si>
    <t>450000096</t>
  </si>
  <si>
    <t>CENTRE HOSPITALIER ST-AMAND-MONTRON</t>
  </si>
  <si>
    <t>180000069</t>
  </si>
  <si>
    <t>CH DE ROMORANTIN-LANTHENAY</t>
  </si>
  <si>
    <t>410000103</t>
  </si>
  <si>
    <t>CENTRE HOSPITALIER JACQUES CŒUR DE BOURGES</t>
  </si>
  <si>
    <t>CENTRE HOSPITALIER DE CHATEAUROUX</t>
  </si>
  <si>
    <t>HOPITAL PRIVE NORD PARISIEN</t>
  </si>
  <si>
    <t>950300277</t>
  </si>
  <si>
    <t>C.A.S.H. DE NANTERRE</t>
  </si>
  <si>
    <t>920110020</t>
  </si>
  <si>
    <t>CH JUVISY-SUR-ORGE</t>
  </si>
  <si>
    <t>910019454</t>
  </si>
  <si>
    <t>CH ANDRE GREGOIRE</t>
  </si>
  <si>
    <t>930110036</t>
  </si>
  <si>
    <t>CH VICTOR DUPOUY</t>
  </si>
  <si>
    <t>950110015</t>
  </si>
  <si>
    <t>CLINIQUE HOFFMANN</t>
  </si>
  <si>
    <t>930300504</t>
  </si>
  <si>
    <t>HOPITAL EUROPEEN DE PARIS - LA ROSERAIE</t>
  </si>
  <si>
    <t>930300025</t>
  </si>
  <si>
    <t>HOPITAL LEOPOLD BELLAN</t>
  </si>
  <si>
    <t>750150146</t>
  </si>
  <si>
    <t>HOPITAL SAINT-CAMILLE - BRY S/MARNE</t>
  </si>
  <si>
    <t>940000649</t>
  </si>
  <si>
    <t>HP D'ATHIS MONS - SITE CARON</t>
  </si>
  <si>
    <t>910300359</t>
  </si>
  <si>
    <t>920300209</t>
  </si>
  <si>
    <t>CLINIQUE DE L'ESTREE</t>
  </si>
  <si>
    <t>930300553</t>
  </si>
  <si>
    <t>CH LONGJUMEAU</t>
  </si>
  <si>
    <t>CH INTERCOMMUNAL DE MEULAN-LES MUREAUX</t>
  </si>
  <si>
    <t>780002697</t>
  </si>
  <si>
    <t>CH D'ARPAJON</t>
  </si>
  <si>
    <t>910110014</t>
  </si>
  <si>
    <t>CH FRANCOIS QUESNAY</t>
  </si>
  <si>
    <t>780110011</t>
  </si>
  <si>
    <t>CLINIQUE VAUBAN</t>
  </si>
  <si>
    <t>930300298</t>
  </si>
  <si>
    <t>MATERNITE DES LILAS</t>
  </si>
  <si>
    <t>930150032</t>
  </si>
  <si>
    <t>HOPITAL PRIVE DE VITRY SITE PASTEUR</t>
  </si>
  <si>
    <t>940300569</t>
  </si>
  <si>
    <t>CH DE GONESSE</t>
  </si>
  <si>
    <t>CHI DES PORTES DE L'OISE</t>
  </si>
  <si>
    <t>950001370</t>
  </si>
  <si>
    <t>CH MARC JACQUET</t>
  </si>
  <si>
    <t>770110054</t>
  </si>
  <si>
    <t>CLINIQUE DU LANDY</t>
  </si>
  <si>
    <t>930300587</t>
  </si>
  <si>
    <t>750300410</t>
  </si>
  <si>
    <t>LES HOPITAUX DE SAINT MAURICE</t>
  </si>
  <si>
    <t>940016819</t>
  </si>
  <si>
    <t>GROUPE HOSPITALIER INTERCOMMUNAL LE RAINCY - MONTFERMEIL</t>
  </si>
  <si>
    <t>CH DE MONTEREAU</t>
  </si>
  <si>
    <t>770110062</t>
  </si>
  <si>
    <t>CLINIQUE DU MONT LOUIS</t>
  </si>
  <si>
    <t>750301145</t>
  </si>
  <si>
    <t>CHI DE VILLENEUVE-ST-GEORGES</t>
  </si>
  <si>
    <t>CH DE MARNE-LA-VALLEE</t>
  </si>
  <si>
    <t>770170017</t>
  </si>
  <si>
    <t>CLINIQUE DE L ESSONNE</t>
  </si>
  <si>
    <t>910805357</t>
  </si>
  <si>
    <t>CENTRE CARDIOLOGIQUE DU NORD</t>
  </si>
  <si>
    <t>930300645</t>
  </si>
  <si>
    <t>HOPITAL PRIVE DE L'EST PARISIEN</t>
  </si>
  <si>
    <t>930300066</t>
  </si>
  <si>
    <t>POLYCLINIQUE LA REGION MANTAISE</t>
  </si>
  <si>
    <t>780300125</t>
  </si>
  <si>
    <t>CENTRE CHIRURGICAL FLOREAL</t>
  </si>
  <si>
    <t>930300082</t>
  </si>
  <si>
    <t>CH D'ORSAY</t>
  </si>
  <si>
    <t>910110063</t>
  </si>
  <si>
    <t>CHNO DES QUINZE-VINGT PARIS</t>
  </si>
  <si>
    <t>750110025</t>
  </si>
  <si>
    <t>CH DE MEAUX</t>
  </si>
  <si>
    <t>770700185</t>
  </si>
  <si>
    <t>G.H.E.M. - HOPITAL SIMONE VEIL</t>
  </si>
  <si>
    <t>GROUPE HOSPITALIER PARIS SAINT-JOSEPH</t>
  </si>
  <si>
    <t>CH DOUAI</t>
  </si>
  <si>
    <t>CH HAZEBROUCK</t>
  </si>
  <si>
    <t>CH BETHUNE</t>
  </si>
  <si>
    <t>CH ROUBAIX</t>
  </si>
  <si>
    <t>CH ARRAS</t>
  </si>
  <si>
    <t>620100057</t>
  </si>
  <si>
    <t>CENTRE HOSPITALIER DE SAINT QUENTIN</t>
  </si>
  <si>
    <t>020000063</t>
  </si>
  <si>
    <t>CENTRE HOSPITALIER D'ABBEVILLE</t>
  </si>
  <si>
    <t>CH SAMBRE-AVESNOIS</t>
  </si>
  <si>
    <t>590781803</t>
  </si>
  <si>
    <t>CHICN - CENTRE HOSPITALIER INTERCOMMUNAL COMPIEGNE NOYON</t>
  </si>
  <si>
    <t>600100721</t>
  </si>
  <si>
    <t>CH BOULOGNE-SUR-MER</t>
  </si>
  <si>
    <t>620103440</t>
  </si>
  <si>
    <t>CENTRE HOSPITALIER DE BEAUVAIS</t>
  </si>
  <si>
    <t>CENTRE HOSPITALIER DE LAON</t>
  </si>
  <si>
    <t>020000253</t>
  </si>
  <si>
    <t>590781415</t>
  </si>
  <si>
    <t>590781605</t>
  </si>
  <si>
    <t>CENTRE HOSPITALIER DE CHAUNY</t>
  </si>
  <si>
    <t>CENTRE HOSPITALIER DE DOULLENS</t>
  </si>
  <si>
    <t>CH ARRONDISSEMENT DE MONTREUIL</t>
  </si>
  <si>
    <t>620103432</t>
  </si>
  <si>
    <t>POLYCLINIQUE VAL DE SAMBRE</t>
  </si>
  <si>
    <t>590813507</t>
  </si>
  <si>
    <t>CLINIQUE SAINT JEAN</t>
  </si>
  <si>
    <t>590782496</t>
  </si>
  <si>
    <t>CLINIQUE DES HETRES</t>
  </si>
  <si>
    <t>590813176</t>
  </si>
  <si>
    <t>CENTRE HOSPITALIER BRISSET D'HIRSON</t>
  </si>
  <si>
    <t>020004495</t>
  </si>
  <si>
    <t>CH SECLIN</t>
  </si>
  <si>
    <t>590780227</t>
  </si>
  <si>
    <t>CENTRE HOSPITALIER DE SOISSONS</t>
  </si>
  <si>
    <t>020000261</t>
  </si>
  <si>
    <t>CH REGION DE ST-OMER</t>
  </si>
  <si>
    <t>620101360</t>
  </si>
  <si>
    <t>CENTRE HOSPITALIER DE CLERMONT</t>
  </si>
  <si>
    <t>600100648</t>
  </si>
  <si>
    <t>CH ARMENTIERES</t>
  </si>
  <si>
    <t>590782637</t>
  </si>
  <si>
    <t>NOUVELLE CLINIQUE VILLETTE</t>
  </si>
  <si>
    <t>590813382</t>
  </si>
  <si>
    <t>CENTRE HOSPITALIER DE PERONNE</t>
  </si>
  <si>
    <t>800000093</t>
  </si>
  <si>
    <t>CH VALENCIENNES</t>
  </si>
  <si>
    <t>CH HENIN BEAUMONT</t>
  </si>
  <si>
    <t>620100677</t>
  </si>
  <si>
    <t>POLYCLINIQUE DU VAL DE LYS</t>
  </si>
  <si>
    <t>590817839</t>
  </si>
  <si>
    <t>CH LE CATEAU-CAMBRESIS</t>
  </si>
  <si>
    <t>590781621</t>
  </si>
  <si>
    <t>CLINIQUE DE LA VICTOIRE</t>
  </si>
  <si>
    <t>CENTRE HOSPITALIER DE HAM</t>
  </si>
  <si>
    <t>800000077</t>
  </si>
  <si>
    <t>CH AVESNES SUR HELPE</t>
  </si>
  <si>
    <t>590781795</t>
  </si>
  <si>
    <t>CH DENAIN</t>
  </si>
  <si>
    <t>590782165</t>
  </si>
  <si>
    <t>POLYCLINIQUE DE GRANDE SYNTHE</t>
  </si>
  <si>
    <t>590001749</t>
  </si>
  <si>
    <t>CLINIQUE ST AME</t>
  </si>
  <si>
    <t>590816310</t>
  </si>
  <si>
    <t>CLINIQUE DE LA MITTERIE</t>
  </si>
  <si>
    <t>590806360</t>
  </si>
  <si>
    <t>CH FOURMIES</t>
  </si>
  <si>
    <t>590781662</t>
  </si>
  <si>
    <t>CLINIQUE TEISSIER</t>
  </si>
  <si>
    <t>590785374</t>
  </si>
  <si>
    <t>CH SOMAIN</t>
  </si>
  <si>
    <t>590780052</t>
  </si>
  <si>
    <t>GCS GHICL CLINIQUE STE MARIE</t>
  </si>
  <si>
    <t>POLYCLINIQUE RIAUMONT DE LIEVIN</t>
  </si>
  <si>
    <t>620003350</t>
  </si>
  <si>
    <t>POLYCLINIQUE MEDICO-CHIRURGICALE D'HENIN-BEAUMONT</t>
  </si>
  <si>
    <t>620003376</t>
  </si>
  <si>
    <t>POLYCLINIQUE DE DIVION</t>
  </si>
  <si>
    <t>620025346</t>
  </si>
  <si>
    <t>CLCC OSCAR LAMBRET LILLE</t>
  </si>
  <si>
    <t>HOPITAL SAINT VINCENT - SAINT ANTOINE</t>
  </si>
  <si>
    <t>590797353</t>
  </si>
  <si>
    <t>CENTRE HOSPITALIER JACQUES MONOD - FLERS</t>
  </si>
  <si>
    <t>610780165</t>
  </si>
  <si>
    <t>CENTRE HOSPITALIER DE FALAISE</t>
  </si>
  <si>
    <t>CENTRE HOSPITALIER ALENCON</t>
  </si>
  <si>
    <t>CH BERNAY</t>
  </si>
  <si>
    <t>270000060</t>
  </si>
  <si>
    <t>CENTRE HOSPITALIER DE VIRE</t>
  </si>
  <si>
    <t>CHI EVREUX-VERNON</t>
  </si>
  <si>
    <t>CHI CAUX VALLEE DE SEINE</t>
  </si>
  <si>
    <t>760780742</t>
  </si>
  <si>
    <t>CH DIEPPE</t>
  </si>
  <si>
    <t>760780023</t>
  </si>
  <si>
    <t>CENTRE HOSPITALIER ARGENTAN</t>
  </si>
  <si>
    <t>610780090</t>
  </si>
  <si>
    <t>CH FECAMP</t>
  </si>
  <si>
    <t>CHI ELBEUF-LOUVIERS VAL DE REUIL</t>
  </si>
  <si>
    <t>CENTRE HOSPITALIER DE LISIEUX</t>
  </si>
  <si>
    <t>CENTRE HOSPITALIER L'AIGLE</t>
  </si>
  <si>
    <t>610780074</t>
  </si>
  <si>
    <t>CLINIQUE DES ORMEAUX</t>
  </si>
  <si>
    <t>760780791</t>
  </si>
  <si>
    <t>CH DU BELVEDERE MONT-SAINT-AIGNAN</t>
  </si>
  <si>
    <t>760780262</t>
  </si>
  <si>
    <t>CENTRE HOSPITALIER D'AUCH</t>
  </si>
  <si>
    <t>320780117</t>
  </si>
  <si>
    <t>CENTRE HOSPITALIER PERPIGNAN</t>
  </si>
  <si>
    <t>CH COMMINGES PYRENEES SAINT GAUDENS</t>
  </si>
  <si>
    <t>HOPITAL JOSEPH DUCUING</t>
  </si>
  <si>
    <t>310781067</t>
  </si>
  <si>
    <t>LES HOPITAUX DU BASSIN DE THAU</t>
  </si>
  <si>
    <t>340011295</t>
  </si>
  <si>
    <t>CH DE BIGORRE</t>
  </si>
  <si>
    <t>CENTRE HOSPITALIER ARIEGE COUSERANS</t>
  </si>
  <si>
    <t>090781816</t>
  </si>
  <si>
    <t>CENTRE HOSPITALIER DE LAVAUR</t>
  </si>
  <si>
    <t>810000455</t>
  </si>
  <si>
    <t>CHI DU VAL D'ARIEGE</t>
  </si>
  <si>
    <t>HOPITAL DU PAYS DE L'AUTAN SITE DE CASTRES</t>
  </si>
  <si>
    <t>CH DE MOISSAC</t>
  </si>
  <si>
    <t>CENTRE HOSPITALIER NARBONNE</t>
  </si>
  <si>
    <t>110780137</t>
  </si>
  <si>
    <t>POLYCLINIQUE LE LANGUEDOC</t>
  </si>
  <si>
    <t>110780228</t>
  </si>
  <si>
    <t>CENTRE HOSPITALIER D'ALBI</t>
  </si>
  <si>
    <t>INSTITUT MARIN SAINT-PIERRE</t>
  </si>
  <si>
    <t>340000025</t>
  </si>
  <si>
    <t>CENTRE HOSPITALIER BAGNOLS SUR CEZE</t>
  </si>
  <si>
    <t>NOUVELLE CLINIQUE BONNEFON</t>
  </si>
  <si>
    <t>300780137</t>
  </si>
  <si>
    <t>CLINIQUE NOTRE DAME D ESPERANCE</t>
  </si>
  <si>
    <t>660780669</t>
  </si>
  <si>
    <t>CLINIQUE SARRUS-TEINTURIERS</t>
  </si>
  <si>
    <t>310780135</t>
  </si>
  <si>
    <t>CENTRE HOSPITALIER DE MONTAUBAN</t>
  </si>
  <si>
    <t>POLYCLINIQUE SAINTE THERESE</t>
  </si>
  <si>
    <t>340780741</t>
  </si>
  <si>
    <t>CLINIQUE KENNEDY</t>
  </si>
  <si>
    <t>300781465</t>
  </si>
  <si>
    <t>POLYCLINIQUE CHAMPEAU</t>
  </si>
  <si>
    <t>340009885</t>
  </si>
  <si>
    <t>POLYCLINIQUE DU GRAND SUD</t>
  </si>
  <si>
    <t>300788502</t>
  </si>
  <si>
    <t>CLINIQUE CROIX SAINT MICHEL</t>
  </si>
  <si>
    <t>820000040</t>
  </si>
  <si>
    <t>CENTRE HOSPITALIER BEZIERS</t>
  </si>
  <si>
    <t>CENTRE HOSPITALIER ALES - CEVENNES</t>
  </si>
  <si>
    <t>300780046</t>
  </si>
  <si>
    <t>340780634</t>
  </si>
  <si>
    <t>POLE SANTE SARTHE ET LOIR</t>
  </si>
  <si>
    <t>720016724</t>
  </si>
  <si>
    <t>CENTRE HOSPITALIER DE LAVAL</t>
  </si>
  <si>
    <t>CENTRE HOSPITALIER DE SAUMUR</t>
  </si>
  <si>
    <t>490528452</t>
  </si>
  <si>
    <t>CENTRE HOSPITALIER CHATEAUBRIANT</t>
  </si>
  <si>
    <t>440000313</t>
  </si>
  <si>
    <t>CHI TOULON LA SEYNE</t>
  </si>
  <si>
    <t>830100616</t>
  </si>
  <si>
    <t>CH LES RAYETTES</t>
  </si>
  <si>
    <t>CH JOSEPH IMBERT</t>
  </si>
  <si>
    <t>130789274</t>
  </si>
  <si>
    <t>CH HENRI DUFFAUT</t>
  </si>
  <si>
    <t>CH D'AUBAGNE</t>
  </si>
  <si>
    <t>130781446</t>
  </si>
  <si>
    <t>CH APT</t>
  </si>
  <si>
    <t>840000012</t>
  </si>
  <si>
    <t>CLINIQUE CHANTECLER</t>
  </si>
  <si>
    <t>130785389</t>
  </si>
  <si>
    <t>CH VALREAS</t>
  </si>
  <si>
    <t>840000129</t>
  </si>
  <si>
    <t>CLINIQUE WULFRAN PUGET</t>
  </si>
  <si>
    <t>130783962</t>
  </si>
  <si>
    <t>CLINIQUE VERT COTEAU</t>
  </si>
  <si>
    <t>130785678</t>
  </si>
  <si>
    <t>HOPITAL PRIVE BEAUREGARD</t>
  </si>
  <si>
    <t>130784713</t>
  </si>
  <si>
    <t>CH JEAN MARCEL</t>
  </si>
  <si>
    <t>830100517</t>
  </si>
  <si>
    <t>CH DRAGUIGNAN</t>
  </si>
  <si>
    <t>CLINIQUE MUTUALISTE DE BONNEVEINE</t>
  </si>
  <si>
    <t>130783665</t>
  </si>
  <si>
    <t>130008253</t>
  </si>
  <si>
    <t>CH CARPENTRAS</t>
  </si>
  <si>
    <t>840000046</t>
  </si>
  <si>
    <t>CH SALON DE PROVENCE</t>
  </si>
  <si>
    <t>130782634</t>
  </si>
  <si>
    <t>130781370</t>
  </si>
  <si>
    <t>CHI CAVAILLON LAURIS</t>
  </si>
  <si>
    <t>840004659</t>
  </si>
  <si>
    <t>CH LOUIS GIORGI</t>
  </si>
  <si>
    <t>840000087</t>
  </si>
  <si>
    <t>CH D'ALLAUCH</t>
  </si>
  <si>
    <t>130781339</t>
  </si>
  <si>
    <t>ST PAUL HENRI GASTAUT</t>
  </si>
  <si>
    <t>130784226</t>
  </si>
  <si>
    <t>830100434</t>
  </si>
  <si>
    <t>CLINIQUE DE L'ETANG DE L'OLIVIER</t>
  </si>
  <si>
    <t>130782071</t>
  </si>
  <si>
    <t>HPC RESIDENCE DU PARC</t>
  </si>
  <si>
    <t>130037922</t>
  </si>
  <si>
    <t>HOPITAL EUROPEEN DESBIEF AMBOISE PARE</t>
  </si>
  <si>
    <t>130043664</t>
  </si>
  <si>
    <t>CLINIQUE SANTA MARIA</t>
  </si>
  <si>
    <t>060780756</t>
  </si>
  <si>
    <t>CENTRE HOSPITALIER DE LA BASSE-TERRE</t>
  </si>
  <si>
    <t>POLYCLINIQUE DE LA GUADELOUPE</t>
  </si>
  <si>
    <t>970100012</t>
  </si>
  <si>
    <t>CENTRE HOSPITALIER SAINTE-MARIE</t>
  </si>
  <si>
    <t>970100202</t>
  </si>
  <si>
    <t>CENTRE MEDICO-SOCIAL</t>
  </si>
  <si>
    <t>970100020</t>
  </si>
  <si>
    <t>CLINIQUE LES EAUX CLAIRES</t>
  </si>
  <si>
    <t>970107249</t>
  </si>
  <si>
    <t>CENTRE HOSPITALIER DE MARIGOT</t>
  </si>
  <si>
    <t>970100186</t>
  </si>
  <si>
    <t>CENTRE HOSPITALIER DE CAYENNE</t>
  </si>
  <si>
    <t>970300026</t>
  </si>
  <si>
    <t>CENTRE MEDICO CHIRURGICAL DE KOUROU</t>
  </si>
  <si>
    <t>970300265</t>
  </si>
  <si>
    <t>CLINIQUE VERONIQUE</t>
  </si>
  <si>
    <t>970302055</t>
  </si>
  <si>
    <t>CENTRE HOSPITALIER FRANK JOLY</t>
  </si>
  <si>
    <t>970302121</t>
  </si>
  <si>
    <t>HOPITAL ST ESPRIT</t>
  </si>
  <si>
    <t>970202164</t>
  </si>
  <si>
    <t>HOPITAL DU MARIN</t>
  </si>
  <si>
    <t>970202156</t>
  </si>
  <si>
    <t>CLINIQUE SAINT PAUL</t>
  </si>
  <si>
    <t>970202313</t>
  </si>
  <si>
    <t>CH GABRIEL MARTIN</t>
  </si>
  <si>
    <t>970421038</t>
  </si>
  <si>
    <t>CLINIQUE SAINTE CLOTILDE</t>
  </si>
  <si>
    <t>CLINIQUE SAINT-VINCENT</t>
  </si>
  <si>
    <t>970404844</t>
  </si>
  <si>
    <t>CLINIQUE DURIEUX</t>
  </si>
  <si>
    <t>970462073</t>
  </si>
  <si>
    <t>CLINIQUE DES ORCHIDEES</t>
  </si>
  <si>
    <t>970462081</t>
  </si>
  <si>
    <t>SARL AVICENNE</t>
  </si>
  <si>
    <t>970466751</t>
  </si>
  <si>
    <t>G.H. EST-REUNION</t>
  </si>
  <si>
    <t>970403606</t>
  </si>
  <si>
    <t>Précarité</t>
  </si>
  <si>
    <t>Intitulé de la mesure ou du bloc de mesures</t>
  </si>
  <si>
    <t>CENTRE PAUL STRAUSS</t>
  </si>
  <si>
    <t>INSTITUT DE CANCEROLOGIE DE LORRAINE - Nancy</t>
  </si>
  <si>
    <t>Institut Jean-Godinot - Reims</t>
  </si>
  <si>
    <t>CH de NIORT</t>
  </si>
  <si>
    <t>CH CHARLEVILLE MEZIERES</t>
  </si>
  <si>
    <t>CH DE TROYES</t>
  </si>
  <si>
    <t>CLINIQUE DE L'ORANGERIE STRASB.</t>
  </si>
  <si>
    <t>CH DE HAGUENAU</t>
  </si>
  <si>
    <t>CH DE COLMAR</t>
  </si>
  <si>
    <t>GRPE HOSP REGION MULHOUSE ET SUD ALSACE</t>
  </si>
  <si>
    <t>CHIC EMILE DURKHEIM EPINAL</t>
  </si>
  <si>
    <t>INSTITUT BERGONIE - Bordeaux</t>
  </si>
  <si>
    <t>CH ANGOULEME</t>
  </si>
  <si>
    <t>CENTRE CLINICAL</t>
  </si>
  <si>
    <t>CH DE SAINTES</t>
  </si>
  <si>
    <t>CENTRE MÉDICAL NATIONAL STE FEYRE</t>
  </si>
  <si>
    <t>CLINIQUE TIVOLI-DUCOS</t>
  </si>
  <si>
    <t>CH DE LIBOURNE</t>
  </si>
  <si>
    <t>CAPIO CLINIQUE BELHARRA</t>
  </si>
  <si>
    <t>GROUPE HOSPITALIER MUTUALISTE DE GRENOBLE</t>
  </si>
  <si>
    <t>GCS-ES INSTITUT CANCEROLOGIE LUCIEN NEUWIRTH</t>
  </si>
  <si>
    <t>CENTRE JEAN PERRIN - Clermont-Ferrand</t>
  </si>
  <si>
    <t>CH DE VIENNE</t>
  </si>
  <si>
    <t>CH PRIVÉ LOIRE</t>
  </si>
  <si>
    <t>CH DU FOREZ</t>
  </si>
  <si>
    <t>CH METROPOLE SAVOIE</t>
  </si>
  <si>
    <t>Centre Georges-Francois Leclerc - Dijon</t>
  </si>
  <si>
    <t>CHIC DE HAUTE-COMTÉ</t>
  </si>
  <si>
    <t>CH ST BRIEUC</t>
  </si>
  <si>
    <t>CH ST MALO</t>
  </si>
  <si>
    <t>CRLCC E. MARQUIS</t>
  </si>
  <si>
    <t>CH DU CENTRE BRETAGNE</t>
  </si>
  <si>
    <t>CENTRE HOSPITALIER DE CHARTRES</t>
  </si>
  <si>
    <t>CH de BASTIA</t>
  </si>
  <si>
    <t>CH DE VERSAILLES</t>
  </si>
  <si>
    <t>CH des DEUX VALLEES LONGJUMEAU</t>
  </si>
  <si>
    <t>INSTITUT GUSTAVE ROUSSY</t>
  </si>
  <si>
    <t>INSTITUT CURIE</t>
  </si>
  <si>
    <t>MAISON SANTÉ ST JEAN DE DIEU</t>
  </si>
  <si>
    <t>CLINIQUE CHANTEREINE</t>
  </si>
  <si>
    <t>CHIC DE POISSY ST-GERMAIN</t>
  </si>
  <si>
    <t>HÔPITAL PRIVÉ OUEST</t>
  </si>
  <si>
    <t>CHIC SUD ESSONNE-DOURDAN-ETAMPES</t>
  </si>
  <si>
    <t>CH DE BLIGNY</t>
  </si>
  <si>
    <t>CLCC RENE HUGUENIN INSTITUT CURIE</t>
  </si>
  <si>
    <t>INSTITUT HOSPITALIER FRANCO-BRITANIQUE - SITE KLEBER</t>
  </si>
  <si>
    <t>CENTRE MÉDICO-CHIRURGICAL FOCH</t>
  </si>
  <si>
    <t>HÔPITAL PRIVÉ D ANTONY</t>
  </si>
  <si>
    <t>CHIC DE VILLENEUVE ST GEORGES</t>
  </si>
  <si>
    <t>HÔPITAL PRIVÉ PAUL D'EGINE</t>
  </si>
  <si>
    <t>CLINIQUE SAINTE MARIE</t>
  </si>
  <si>
    <t>CH DE CHAUNY</t>
  </si>
  <si>
    <t>CENTRE LEONARD DE VINCI</t>
  </si>
  <si>
    <t>CH DE TOURCOING</t>
  </si>
  <si>
    <t>CH DE ROUBAIX</t>
  </si>
  <si>
    <t>CH DE DOUAI</t>
  </si>
  <si>
    <t>POLYCLINIQUE DU PARC</t>
  </si>
  <si>
    <t>CLINIQUE DE FLANDRE</t>
  </si>
  <si>
    <t>CH BETHUNE-BEUVRY</t>
  </si>
  <si>
    <t>CH DE CALAIS</t>
  </si>
  <si>
    <t>CENTRE HOSPITALIER DE BAYEUX</t>
  </si>
  <si>
    <t>CENTRE FRANCOIS BACLESSE - CAEN</t>
  </si>
  <si>
    <t>CLCC HENRI BECQUEREL ROUEN</t>
  </si>
  <si>
    <t>CHIC EURE SEINE HÔPITAUX EVREUX-VERNON</t>
  </si>
  <si>
    <t>CH ALENCON</t>
  </si>
  <si>
    <t>POLYCLINIQUE MEGIVAL</t>
  </si>
  <si>
    <t>Institut Claudius Regaud - Toulouse</t>
  </si>
  <si>
    <t>CH CARCASSONNE</t>
  </si>
  <si>
    <t>NOUVELLE CLINIQUE DE L'UNION</t>
  </si>
  <si>
    <t>INSTITUT DU CANCER DE MONTPELLIER</t>
  </si>
  <si>
    <t>CH MENDE</t>
  </si>
  <si>
    <t>CH PERPIGNAN</t>
  </si>
  <si>
    <t>CHIC CASTRES-MAZAMET</t>
  </si>
  <si>
    <t>CH MONTAUBAN</t>
  </si>
  <si>
    <t>CLINIQUE MUTUALISTE DE L'ESTUAIRE</t>
  </si>
  <si>
    <t>INSTITUT DE CANCEROLOGIE DE L'OUEST (ICO) PAUL PAPIN A ANGERS</t>
  </si>
  <si>
    <t>Insitut de cancérologie de l'Ouest - René Gauducheau - Nantes</t>
  </si>
  <si>
    <t>CENTRE CATHERINE DE SIENNE</t>
  </si>
  <si>
    <t>CH CHOLET</t>
  </si>
  <si>
    <t>SA POLYCLINIQUE DU PARC</t>
  </si>
  <si>
    <t>CH LE MANS</t>
  </si>
  <si>
    <t>INSTITUT PAOLI CALMETTES</t>
  </si>
  <si>
    <t>Hôpitaux pédiatriques de Nice CHU-Lenval - Fondation Lenval</t>
  </si>
  <si>
    <t>CH DIGNE</t>
  </si>
  <si>
    <t>CENTRE ANTOINE LACASSAGNE</t>
  </si>
  <si>
    <t>CH DE GRASSE</t>
  </si>
  <si>
    <t>CLINIQUE PLEIN CIEL</t>
  </si>
  <si>
    <t>POLYCLINIQUE DU PARC RAMBOT LA PROVENCALE</t>
  </si>
  <si>
    <t>CLINIQUE LA CASAMANCE</t>
  </si>
  <si>
    <t>HÔPITAL SAINT JOSEPH</t>
  </si>
  <si>
    <t>CH DE MARTIGUES</t>
  </si>
  <si>
    <t>CH DE DRAGUIGNAN</t>
  </si>
  <si>
    <t>CHIC FREJUS</t>
  </si>
  <si>
    <t>CLINIQUE SAINTE CATHERINE</t>
  </si>
  <si>
    <t>CH HENRI DUFFAUT AVIGNON</t>
  </si>
  <si>
    <t>CH DE LA BASSE TERRE</t>
  </si>
  <si>
    <t>CHU de La Réunion</t>
  </si>
  <si>
    <t xml:space="preserve">HIA LAVERAN </t>
  </si>
  <si>
    <t xml:space="preserve">HOPITAL INSTRUCTION DES ARMEES </t>
  </si>
  <si>
    <t xml:space="preserve">HIA ROBERT PICQUE </t>
  </si>
  <si>
    <t xml:space="preserve">HIA LEGOUEST </t>
  </si>
  <si>
    <t xml:space="preserve">HIA SAINTE ANNE </t>
  </si>
  <si>
    <t xml:space="preserve">HIA PERCY </t>
  </si>
  <si>
    <t xml:space="preserve">HIA BEGIN </t>
  </si>
  <si>
    <t>Centre national des soins palliatifs et de la fin de vie (HORS corrections 2016)</t>
  </si>
  <si>
    <t>pays</t>
  </si>
  <si>
    <t>Etbt Français</t>
  </si>
  <si>
    <t>ARS</t>
  </si>
  <si>
    <t>établissement étranger</t>
  </si>
  <si>
    <t>ALGERIE</t>
  </si>
  <si>
    <t>APHP Pitié Salpetriere</t>
  </si>
  <si>
    <t>Etablissement El Hadio Flici Alger</t>
  </si>
  <si>
    <t>centre Henri Becquerel de lutte contre le cancer à Rouen</t>
  </si>
  <si>
    <t>NORMANDIE</t>
  </si>
  <si>
    <t>Centre anti cancer à Batna</t>
  </si>
  <si>
    <t>GRAND EST</t>
  </si>
  <si>
    <t>Amérique latine</t>
  </si>
  <si>
    <t>CH Ste Anne GH Paris Psychiatrie et neurosciences</t>
  </si>
  <si>
    <t>coordination France - Amérique latine de psychiatrie</t>
  </si>
  <si>
    <t>ARABIE SAOUDITE</t>
  </si>
  <si>
    <t>King  Fahad Medical City</t>
  </si>
  <si>
    <t>ARGENTINE</t>
  </si>
  <si>
    <t>APHP Bicetre</t>
  </si>
  <si>
    <t xml:space="preserve">Hôpital Garrahan Buenos Aires </t>
  </si>
  <si>
    <t>ARMENIE</t>
  </si>
  <si>
    <t>CHU ESTAING Clermont Ferrand</t>
  </si>
  <si>
    <t>AUVERGNE RHONE ALPES</t>
  </si>
  <si>
    <t>Maternité "Sourb Astvatsatsin" EREVAN</t>
  </si>
  <si>
    <t>BRESIL</t>
  </si>
  <si>
    <t>CHU de ROUEN</t>
  </si>
  <si>
    <t>Université de Fortaleza</t>
  </si>
  <si>
    <t>BURKINA FASO</t>
  </si>
  <si>
    <t>CH Fontenay Le Comte</t>
  </si>
  <si>
    <t>PAYS DE LOIRE</t>
  </si>
  <si>
    <t>Centre hospitalier régional de GAOUA</t>
  </si>
  <si>
    <t>OCCITANIE</t>
  </si>
  <si>
    <t>CHU CDG OUAGADOUGOU</t>
  </si>
  <si>
    <t>EPS Ville Evrard à Neuilly sur Marne</t>
  </si>
  <si>
    <t>CHU YALGADO OUEDRAOGO OUAGADOUGOU</t>
  </si>
  <si>
    <t>BRETAGNE</t>
  </si>
  <si>
    <t>CAMBODGE</t>
  </si>
  <si>
    <t>APHP Paul Brousse</t>
  </si>
  <si>
    <t>Hôpital Calmette Phnom Penh</t>
  </si>
  <si>
    <t>CH de Moulins sur Yzeure</t>
  </si>
  <si>
    <t>Hôpital Preah Kossamak</t>
  </si>
  <si>
    <t>Hôpital calmette à Phom Penh</t>
  </si>
  <si>
    <t>CAMEROUN</t>
  </si>
  <si>
    <t xml:space="preserve">APHP - Hop Henri Mondor </t>
  </si>
  <si>
    <t>Hôpital général de Douala</t>
  </si>
  <si>
    <t>CH Clermont de l'Oise</t>
  </si>
  <si>
    <t>Hauts de France</t>
  </si>
  <si>
    <t>Hôpital régional de NKONGSAMBA</t>
  </si>
  <si>
    <t>CH St Nazaire</t>
  </si>
  <si>
    <t>Hoptal de district de Kribi</t>
  </si>
  <si>
    <t>CHI Créteil</t>
  </si>
  <si>
    <t>Hôpital régional de Bafoussam</t>
  </si>
  <si>
    <t>CHR Yaounde</t>
  </si>
  <si>
    <t>Hôpital St Luc de Mbalmayo</t>
  </si>
  <si>
    <t>Hop Central de Yaounde</t>
  </si>
  <si>
    <t>CANADA</t>
  </si>
  <si>
    <t>CHU de MONTREAL CHU P SAINTE JUSTINE</t>
  </si>
  <si>
    <t>CHU de Québec</t>
  </si>
  <si>
    <t>CHINE</t>
  </si>
  <si>
    <t>bureau  provincial de santé du Guangdong</t>
  </si>
  <si>
    <t>APHP DRI</t>
  </si>
  <si>
    <t>Centre Leon Berard de lutte contre le cancer Lyon</t>
  </si>
  <si>
    <t>Hôpital de l'Union à Wuhan</t>
  </si>
  <si>
    <t>Centre Val de Loire</t>
  </si>
  <si>
    <t>hôpital de Qitahie</t>
  </si>
  <si>
    <t>SHENYANG</t>
  </si>
  <si>
    <t>CHRU Tours</t>
  </si>
  <si>
    <t>Centres hospitaliers Pékin et Fujian</t>
  </si>
  <si>
    <t>hop n°1 de XINING</t>
  </si>
  <si>
    <t>Bourgogne Franche Comté</t>
  </si>
  <si>
    <t>XINJIANG</t>
  </si>
  <si>
    <t>CHU d'ANGERS</t>
  </si>
  <si>
    <t>Suining Hospital</t>
  </si>
  <si>
    <t>CHU de BORDEAUX</t>
  </si>
  <si>
    <t>Nouvelle Aquitaine</t>
  </si>
  <si>
    <t>CHU de Tonji,  Zhongnan, Asia Heart Hospital et Hôpital central à Wuhan</t>
  </si>
  <si>
    <t>CHU de CAEN</t>
  </si>
  <si>
    <t>Hôpital Province Hunan</t>
  </si>
  <si>
    <t>Hôpital sino-français de Suzhou et commission santé de la province du Zhejiang</t>
  </si>
  <si>
    <t>CHU de Limoges</t>
  </si>
  <si>
    <t>hopital Calmette</t>
  </si>
  <si>
    <t>comité de santé de Chengdu et hopital n°1 à Soochow Suzhou</t>
  </si>
  <si>
    <t>Nanchang - Shanghai- Sichuan</t>
  </si>
  <si>
    <t>CHU n°1 de l’université de médecine de Chongqing</t>
  </si>
  <si>
    <t>GH La Rochelle Re Aunis</t>
  </si>
  <si>
    <t>hôpital n°3 de Nanchang</t>
  </si>
  <si>
    <t>Hôpitaux civils de Lyon</t>
  </si>
  <si>
    <t>institut de formation en soins infimiers- université Jiao Tong à Shanghai</t>
  </si>
  <si>
    <t>hopitaux universitaires de Strasbourg</t>
  </si>
  <si>
    <t>Université de la Médecine et Sciences de la Santé de Shanghai</t>
  </si>
  <si>
    <t>COMORES</t>
  </si>
  <si>
    <t>hôpital el -Maarouf</t>
  </si>
  <si>
    <t>CONGO</t>
  </si>
  <si>
    <t>CHU de Brazzavile</t>
  </si>
  <si>
    <t>COTE D'IVOIRE</t>
  </si>
  <si>
    <t>CHU de Treichville Abidjan</t>
  </si>
  <si>
    <t>APHP Robert Debré</t>
  </si>
  <si>
    <t>hôpital Cocody</t>
  </si>
  <si>
    <t>CH d'ANNECY GENEVOIS</t>
  </si>
  <si>
    <t>hôpital général de Sassandra</t>
  </si>
  <si>
    <t>DJIBOUTI</t>
  </si>
  <si>
    <t>Hôpital Général Peltier</t>
  </si>
  <si>
    <t>GUINEE CONAKRY</t>
  </si>
  <si>
    <t>GHT St Cyr au Mont d'Or</t>
  </si>
  <si>
    <t>Hôpital national Donka à Conakry</t>
  </si>
  <si>
    <t>HAITI</t>
  </si>
  <si>
    <t>GHU Paris Nord Hôpital Bichat</t>
  </si>
  <si>
    <t>Hôpital universitaire de Mirebalais</t>
  </si>
  <si>
    <t>INDE</t>
  </si>
  <si>
    <t>APHP Lariboisière</t>
  </si>
  <si>
    <t>Hôpital Universitaire Pondichéry</t>
  </si>
  <si>
    <t>IRAN</t>
  </si>
  <si>
    <t>Université de TEHERAN</t>
  </si>
  <si>
    <t>ISRAEL</t>
  </si>
  <si>
    <t>APHP BICETRE</t>
  </si>
  <si>
    <t>Hop St Vincent de Paul Nazareth</t>
  </si>
  <si>
    <t>Hopx Haïfa Safed et Nahariya</t>
  </si>
  <si>
    <t>KOWEIT</t>
  </si>
  <si>
    <t>Kuwait Cancer Control Center</t>
  </si>
  <si>
    <t>LAOS</t>
  </si>
  <si>
    <t>Setthathirath Hospital Vientiane</t>
  </si>
  <si>
    <t>Hôpital Mahosot à Vientiane</t>
  </si>
  <si>
    <t>LIBAN</t>
  </si>
  <si>
    <t>APHP ROBERT DEBRE</t>
  </si>
  <si>
    <t>Hôtel Dieu de France à Beyrouth</t>
  </si>
  <si>
    <t>hôpital La Providence pour les soins palliatifs</t>
  </si>
  <si>
    <t>MADAGASCAR</t>
  </si>
  <si>
    <t>CHU de la Réunion</t>
  </si>
  <si>
    <t>OCEAN INDIEN</t>
  </si>
  <si>
    <t>CHU d'ANTANANARIVO</t>
  </si>
  <si>
    <t>MALI</t>
  </si>
  <si>
    <t>hôpital du Mali et ONG Santé Diabète</t>
  </si>
  <si>
    <t>fondation ophtalmologique A de Rothschild</t>
  </si>
  <si>
    <t>institut d'ophtalmologie tropical d'Afrique à BAMAKO</t>
  </si>
  <si>
    <t>MAROC</t>
  </si>
  <si>
    <t>AIDER SANTE</t>
  </si>
  <si>
    <t>hôpital provincial de Sidi Kacem</t>
  </si>
  <si>
    <t>CH Esquirol LIMOGES</t>
  </si>
  <si>
    <t>CHU IBN SINA à RABAT</t>
  </si>
  <si>
    <t>CHU Mohammed VI Marrakech</t>
  </si>
  <si>
    <t>CHU Mohammed VI d'Oujda</t>
  </si>
  <si>
    <t>CHU de NIMES</t>
  </si>
  <si>
    <t>fondation Cheikh Khalifa Ibn Zaid à Casablanca</t>
  </si>
  <si>
    <t>MONGOLIE</t>
  </si>
  <si>
    <t>hôpital traumatologique d'Ulaanbaatar</t>
  </si>
  <si>
    <t>NIGER</t>
  </si>
  <si>
    <t>APHP A PARE</t>
  </si>
  <si>
    <t>Hop National de NIAMEY</t>
  </si>
  <si>
    <t>Rep Dem CONGO</t>
  </si>
  <si>
    <t>APHP Avicenne</t>
  </si>
  <si>
    <t>hôpital de Panzi</t>
  </si>
  <si>
    <t>RUSSIE</t>
  </si>
  <si>
    <t>APHP R POINCARE</t>
  </si>
  <si>
    <t>CHR de Krasnoiarsk</t>
  </si>
  <si>
    <t>université médicale d'Etat d'Irkoutsk</t>
  </si>
  <si>
    <t>Saint Petersburg clinical scientific and practical center of specialized types of medical care</t>
  </si>
  <si>
    <t>RWANDA</t>
  </si>
  <si>
    <t>KABGAYI EYE INSTITUTE</t>
  </si>
  <si>
    <t>SENEGAL</t>
  </si>
  <si>
    <t>CHU LE Dantec Dakar</t>
  </si>
  <si>
    <t>SERBIE</t>
  </si>
  <si>
    <t>APHP TENON</t>
  </si>
  <si>
    <t>Institut oncologie Vojvodine</t>
  </si>
  <si>
    <t>SUEDE</t>
  </si>
  <si>
    <t>Hôpitaux universitaires de Strasbourg</t>
  </si>
  <si>
    <t>Karolinska University Hospital à Stockholm</t>
  </si>
  <si>
    <t>SUISSE</t>
  </si>
  <si>
    <t>APHP - Hôpital Corentin Celton</t>
  </si>
  <si>
    <t>CHU Vaudois</t>
  </si>
  <si>
    <t>TOGO</t>
  </si>
  <si>
    <t>APHP Cochin</t>
  </si>
  <si>
    <t>CHU S Olympio à Lomé et CHU Kara</t>
  </si>
  <si>
    <t>Centre hospitalier des Pyrénées</t>
  </si>
  <si>
    <t>hôpital de ZEBE</t>
  </si>
  <si>
    <t>TUNISIE</t>
  </si>
  <si>
    <t>hopital de Monastir - hop des enfants à Tunis</t>
  </si>
  <si>
    <t>Hôpital Razi à MANOUBA</t>
  </si>
  <si>
    <t>CHU Charles Nicolle à TUNIS</t>
  </si>
  <si>
    <t>UKRAINE</t>
  </si>
  <si>
    <t>hôpital de Tcherkassy</t>
  </si>
  <si>
    <t>Hôpital Henry Dunant</t>
  </si>
  <si>
    <t>Centre régional VIH/SIDA de Zaporizhzhia</t>
  </si>
  <si>
    <t>VIETNAM</t>
  </si>
  <si>
    <t>HU Ho Chi Minh Ville</t>
  </si>
  <si>
    <t>CH de Bretagne Sud</t>
  </si>
  <si>
    <t>Hôpital Provincial de Khanh Hoa</t>
  </si>
  <si>
    <t>CH Périgueux</t>
  </si>
  <si>
    <t>hôpital cardiologique de la ville de Hanoi</t>
  </si>
  <si>
    <t>hopital Phu San à Haiphong</t>
  </si>
  <si>
    <t>hôpital cardiologique Hanoï, institut cardiologique de l'hop Bach Mai et hop national cancérologie</t>
  </si>
  <si>
    <t>GH Paul Guiraud</t>
  </si>
  <si>
    <t>National institute of mental health Bach Mai HANOI</t>
  </si>
  <si>
    <t>Ecole supérieure de la santé de la Province de Dong Thap Viet Nam</t>
  </si>
  <si>
    <t>Coopération internationale</t>
  </si>
  <si>
    <t>Structures d'étude et de traitement de la douleur chronique</t>
  </si>
  <si>
    <t xml:space="preserve">GH Saint Vincent </t>
  </si>
  <si>
    <t>670014604</t>
  </si>
  <si>
    <t xml:space="preserve">HU Strasbourg </t>
  </si>
  <si>
    <t>CH de Haguenau</t>
  </si>
  <si>
    <t>GRH MSA  (siège Mulhouse)</t>
  </si>
  <si>
    <t>680000486</t>
  </si>
  <si>
    <t>GRH MSA (site  Thann), rattaché à MSA Mulhouse</t>
  </si>
  <si>
    <t>Centre hospitalier de Charleville-Mézières</t>
  </si>
  <si>
    <t>HOPITAL MAISON BLANCHE CHR REIMS</t>
  </si>
  <si>
    <t>CH GENEVIEVE DE GAULLE ANTHONIOZ</t>
  </si>
  <si>
    <t>CLCC Alexis Vautrin</t>
  </si>
  <si>
    <t>540003019</t>
  </si>
  <si>
    <t>550000020</t>
  </si>
  <si>
    <t>Hôpitaux privés de METZ site Sainte Blandine</t>
  </si>
  <si>
    <t>570023630</t>
  </si>
  <si>
    <t>CHI Emile Durkheim, Maison de santé Saint-Jean</t>
  </si>
  <si>
    <t>330781329</t>
  </si>
  <si>
    <t xml:space="preserve">CHU Limoges </t>
  </si>
  <si>
    <t>C.H.U. LA MILETRIE</t>
  </si>
  <si>
    <t>CENTRE HOSPITALIER DU SUD GIRONDE</t>
  </si>
  <si>
    <t>MSPB Bagatelle + HIARP
mutualisation (BAHIA)</t>
  </si>
  <si>
    <t>CENTRE HOSPITALIER R.BOULIN-LIBOURNE</t>
  </si>
  <si>
    <t>AQUITAINE SANTE - JEAN VILLAR</t>
  </si>
  <si>
    <t>CENTRE HOSPITALIER DE MONT DE MARSAN</t>
  </si>
  <si>
    <t>400011177</t>
  </si>
  <si>
    <t>CENTRE HOSPITALIER DE DAX</t>
  </si>
  <si>
    <t>400780193</t>
  </si>
  <si>
    <t>CENTRE HOSPITALIER D'AGEN</t>
  </si>
  <si>
    <t>CENTRE HOSPITALIER DE PAU</t>
  </si>
  <si>
    <t>CENTRE HOSPITALIER DE LA COTE BASQUE</t>
  </si>
  <si>
    <t>CENTRE HOSPITALIER GUERET</t>
  </si>
  <si>
    <t>GROUPE HOSP. LA ROCHELLE-RE-AUNIS</t>
  </si>
  <si>
    <t>CH de Saintonge</t>
  </si>
  <si>
    <t>CENTRE HOSPITAL. GEORGES RENON</t>
  </si>
  <si>
    <t>CENTRE HOSPITALIER NORD DEUX-SEVRES</t>
  </si>
  <si>
    <t>CENTRE HOSPITALIER Brive</t>
  </si>
  <si>
    <t xml:space="preserve">CHU Clermont-Ferrand </t>
  </si>
  <si>
    <t>GHM 38</t>
  </si>
  <si>
    <t>CHU GRENOBLE ALPES</t>
  </si>
  <si>
    <t>CH DE VOIRON</t>
  </si>
  <si>
    <t>CHU SAINT ETIENNE</t>
  </si>
  <si>
    <t>HCL - Hôpital NEURO CARDIO</t>
  </si>
  <si>
    <t>CH METROPOLE Savoie</t>
  </si>
  <si>
    <t>CH Annecy genevois</t>
  </si>
  <si>
    <t>CH JACQUES LACARIN VICHY</t>
  </si>
  <si>
    <t>CENTRE HOSPITALIER HENRI MONDOR</t>
  </si>
  <si>
    <t>CENTRE HOSPITALIER LE PUY - EMILE ROUX</t>
  </si>
  <si>
    <t>CLCC AUVERGNE JEAN PERRIN</t>
  </si>
  <si>
    <t>630781110</t>
  </si>
  <si>
    <t>CENTRE HOSPITALIER ISSOIRE PAUL ARDIER</t>
  </si>
  <si>
    <t>630781003</t>
  </si>
  <si>
    <t>CH DE BOURG-EN-BRESSE FLEYRIAT</t>
  </si>
  <si>
    <t>010780054</t>
  </si>
  <si>
    <t xml:space="preserve">CHARME </t>
  </si>
  <si>
    <t>CH LUCIEN HUSSEL VIENNE</t>
  </si>
  <si>
    <t>Centre Hospitalier Pierre Oudot</t>
  </si>
  <si>
    <t>HOP RHUMATOLOGIQUE URIAGE</t>
  </si>
  <si>
    <t>380780023</t>
  </si>
  <si>
    <t>HCL - HOPITAL DE LA CROIX-ROUSSE</t>
  </si>
  <si>
    <t>CH SAINT LUC SAINT JOSEPH</t>
  </si>
  <si>
    <t>690805353</t>
  </si>
  <si>
    <t>CHS SAINT JEAN DE DIEU</t>
  </si>
  <si>
    <t>690796727</t>
  </si>
  <si>
    <t>690783220</t>
  </si>
  <si>
    <t>Clinique mutualiste de Lyon E André</t>
  </si>
  <si>
    <t>HCL - HOPITAL LYON SUD</t>
  </si>
  <si>
    <t>HOPITAL GEORGES PIANTA</t>
  </si>
  <si>
    <t>CLCC G.F. Leclerc</t>
  </si>
  <si>
    <t>C H U Dijon Bocage Central</t>
  </si>
  <si>
    <t>CHRU Besançon</t>
  </si>
  <si>
    <t>CH Jura Sud</t>
  </si>
  <si>
    <t>390780146</t>
  </si>
  <si>
    <t>CH Macôn</t>
  </si>
  <si>
    <t>CH Chalon-sur-Saône</t>
  </si>
  <si>
    <t>CH Sens</t>
  </si>
  <si>
    <t>CHI de Haute-Comté</t>
  </si>
  <si>
    <t>GH de la Haute-Saône</t>
  </si>
  <si>
    <t>L'Hôpital Nord Franche-Comté</t>
  </si>
  <si>
    <t>CHRU HOPITAL CAVALE BLANCHE</t>
  </si>
  <si>
    <t>C.H.RU.  PONTCHAILLOU-RENNES</t>
  </si>
  <si>
    <t>CENTRE HOSPITALIER YVES LE FOLL</t>
  </si>
  <si>
    <t>CENTRE HOSPITALIER LANNION</t>
  </si>
  <si>
    <t xml:space="preserve">CHIC (CH INTERCOMMUNAL CORNOUAILLE QUIMPER) </t>
  </si>
  <si>
    <t>C.R.L.C.C. EUGENE MARQUIS  RENNES</t>
  </si>
  <si>
    <t>Clinique Mutualiste de La Sagesse</t>
  </si>
  <si>
    <t>350001137</t>
  </si>
  <si>
    <t>CENTRE HOSPITALIER SAINT-MALO</t>
  </si>
  <si>
    <t>CHBA SITE DE VANNES</t>
  </si>
  <si>
    <t>560023210</t>
  </si>
  <si>
    <t>CH DU CENTRE BRETAGNE - CHCB</t>
  </si>
  <si>
    <t>Clinique Mutualiste de la Porte de L’orient</t>
  </si>
  <si>
    <t>CHRU BRETONNEAU - TOURS</t>
  </si>
  <si>
    <t>CHRO - Nouvel Hôpital d'Orléans</t>
  </si>
  <si>
    <t>CH  BOURGES - JACQUES COEUR</t>
  </si>
  <si>
    <t>CH DREUX</t>
  </si>
  <si>
    <t>CH CHARTRES</t>
  </si>
  <si>
    <t>CH CHATEAUROUX</t>
  </si>
  <si>
    <t>CH BLOIS</t>
  </si>
  <si>
    <t>2A0000014</t>
  </si>
  <si>
    <t>SAS d'exploitation Clinique du Dr Raoul Maymard</t>
  </si>
  <si>
    <t>2B0000053</t>
  </si>
  <si>
    <t>Hôpital Lariboisière</t>
  </si>
  <si>
    <t xml:space="preserve">Hôpital Trousseau </t>
  </si>
  <si>
    <t xml:space="preserve">Hôpital Saint-Antoine </t>
  </si>
  <si>
    <t>Fondation A. de Rothschild</t>
  </si>
  <si>
    <t>Centre Réadaptation Coubert</t>
  </si>
  <si>
    <t>CH Versailles André Mignot</t>
  </si>
  <si>
    <t>Hôpital Ambroise Paré</t>
  </si>
  <si>
    <t>Hôpital Foch</t>
  </si>
  <si>
    <t>Hôpital Bicêtre</t>
  </si>
  <si>
    <t>Groupe Hospitalier Paris Saint Joseph</t>
  </si>
  <si>
    <t>Hôpital Robert Debré</t>
  </si>
  <si>
    <t>Hôpital Saint Louis</t>
  </si>
  <si>
    <t>GH Pitié Salpétrière</t>
  </si>
  <si>
    <t>CH Sainte-Anne</t>
  </si>
  <si>
    <t>Höpital Necker-Enfants Malades</t>
  </si>
  <si>
    <t>Hôpital Bichat Cl. Bernard</t>
  </si>
  <si>
    <t>Hôpital Européen G. Pompidou</t>
  </si>
  <si>
    <t>CH de Meaux</t>
  </si>
  <si>
    <t>CH de Nemours</t>
  </si>
  <si>
    <t>CH Intercommunal de Meulan Les Mureaux</t>
  </si>
  <si>
    <t>CHI Poissy/St Germain</t>
  </si>
  <si>
    <t>CH de Rambouillet</t>
  </si>
  <si>
    <t>CH Sud-Francilien</t>
  </si>
  <si>
    <t>Hôpital Avicenne</t>
  </si>
  <si>
    <t>CHI Robert Ballanger</t>
  </si>
  <si>
    <t>Hôpital H. Mondor</t>
  </si>
  <si>
    <t>Hopital Saint Camille</t>
  </si>
  <si>
    <t>CH Victor Dupouy</t>
  </si>
  <si>
    <t>CH René Dubos de Pontoise</t>
  </si>
  <si>
    <t>CH de Gonesse</t>
  </si>
  <si>
    <t>Centre Oscar Lambret</t>
  </si>
  <si>
    <t>590780334</t>
  </si>
  <si>
    <t>CHRU Lille : Hôpital Roger Salengro</t>
  </si>
  <si>
    <t>CHRU Lille : Hôpital Jeanne de Flandre</t>
  </si>
  <si>
    <t>HOPALE : Institut Calot</t>
  </si>
  <si>
    <t xml:space="preserve">CHI COMPIÈGNE-NOYON Site de compiègne </t>
  </si>
  <si>
    <t>CH ROUBAIX : Hôpital Victor Provo</t>
  </si>
  <si>
    <t>GHICL - Hôpital Saint Vincent</t>
  </si>
  <si>
    <t>CH DUNKERQUE/ HOPITAL MARITIME DE ZUYDCOOTE</t>
  </si>
  <si>
    <t>590784245</t>
  </si>
  <si>
    <t>CH LAON</t>
  </si>
  <si>
    <t>CH SOISSONS</t>
  </si>
  <si>
    <t>CH SAINT-QUENTIN</t>
  </si>
  <si>
    <t>CH BEAUVAIS</t>
  </si>
  <si>
    <t>Groupe Santé Victor Pauchet</t>
  </si>
  <si>
    <t>800003071</t>
  </si>
  <si>
    <t>CH ABBEVILLE</t>
  </si>
  <si>
    <t>CHRU GEORGES CLEMENCEAU - CAEN</t>
  </si>
  <si>
    <t>CENTRE DE LUTTE CONTRE LE CANCER FRANCOIS BACLESSE</t>
  </si>
  <si>
    <t>CHI Evreux-Vernon </t>
  </si>
  <si>
    <t>CH MEMORIAL - SAINT-LO</t>
  </si>
  <si>
    <t>CENTRE HOSPITALIER PUBLIC DU COTENTIN</t>
  </si>
  <si>
    <t>CH D'AVRANCHES-GRANVILLE</t>
  </si>
  <si>
    <t>C.H.I.C ALENCON - MAMERS</t>
  </si>
  <si>
    <t>CH "JACQUES MONOD" - FLERS</t>
  </si>
  <si>
    <t>CENTRE HOSPITALIER D'ARGENTAN</t>
  </si>
  <si>
    <t>Clinique de l'Europe</t>
  </si>
  <si>
    <t>HOPITAL JACQUES MONOD CH LE HAVRE</t>
  </si>
  <si>
    <t>CHI Elbeuf-Louviers–Val de Reuil </t>
  </si>
  <si>
    <t xml:space="preserve">CLCC centre Henri Becquerel </t>
  </si>
  <si>
    <t>polyclinique du parc</t>
  </si>
  <si>
    <t>Hôpital Saint Eloi - CHU de Montpellier</t>
  </si>
  <si>
    <t>Clinique Clémentville</t>
  </si>
  <si>
    <t>340000298</t>
  </si>
  <si>
    <t xml:space="preserve">Hôpital Lapeyronie - CHU de Montpellier </t>
  </si>
  <si>
    <t>INSTITUT CLAUDIUS REGAUD - IUCTO</t>
  </si>
  <si>
    <t>HOPITAL DE RANGUEIL CHU TOULOUSE</t>
  </si>
  <si>
    <t xml:space="preserve">HOPITAUX MERE &amp; ENFANTS CHU TOULOUSE </t>
  </si>
  <si>
    <t>CH  de Narbonne HOTEL DIEU</t>
  </si>
  <si>
    <t>CENTRE HOSPITALIER ANTOINE GAYRAUD CH Carcassonne</t>
  </si>
  <si>
    <t>Hôpital privé les franciscaines</t>
  </si>
  <si>
    <t>300000114</t>
  </si>
  <si>
    <t>CH  de Béziers</t>
  </si>
  <si>
    <t>CENTRE HOSPITALIER SAINT JEAN CH de Perpignan</t>
  </si>
  <si>
    <t>HOPITAUX BASSIN DE THAU</t>
  </si>
  <si>
    <t>ICM</t>
  </si>
  <si>
    <t>CH INTERCOMMUNAL DU VAL D'ARIEGE</t>
  </si>
  <si>
    <t xml:space="preserve">Hôpital Joseph Ducuing </t>
  </si>
  <si>
    <t>Clinique de l'Union</t>
  </si>
  <si>
    <t>CTRE HOSPITALIER JEAN ROUGIER CAHORS</t>
  </si>
  <si>
    <t>CENTRE HOSPITALIER MONTAUBAN</t>
  </si>
  <si>
    <t>CENTRE HOSPITALIER COMMINGES PYRENEES</t>
  </si>
  <si>
    <t>CENTRE HOSPITALIER DE SAINT AFFRIQUE</t>
  </si>
  <si>
    <t>120004619</t>
  </si>
  <si>
    <t>C.H. DE RODEZ "HOPITAL JACQUES PUEL"</t>
  </si>
  <si>
    <t>120780044</t>
  </si>
  <si>
    <t xml:space="preserve">310000096 </t>
  </si>
  <si>
    <t>Clinique Brétéché</t>
  </si>
  <si>
    <t>440000941</t>
  </si>
  <si>
    <t xml:space="preserve">L’Hôpital privé du confluent </t>
  </si>
  <si>
    <t>Institut de Cancérologie de l'Ouest 
René Gauducheau</t>
  </si>
  <si>
    <t>Institut de Cancérologie de l'Ouest, Paul PAPIN</t>
  </si>
  <si>
    <t>C.H.U. D ANGERS</t>
  </si>
  <si>
    <t>CENTRE HOSPITALIER-SITE LA ROCHE/YON</t>
  </si>
  <si>
    <t>850000019</t>
  </si>
  <si>
    <t>Centre Hospitalier et clinique mutualiste de l'estuaire</t>
  </si>
  <si>
    <t>CENTRE HOSPITALIER DE CHOLET</t>
  </si>
  <si>
    <t>CENTRE HOSPITALIER DU HAUT ANJOU</t>
  </si>
  <si>
    <t>530000025</t>
  </si>
  <si>
    <t>Centre Médicochirurgical du Mans</t>
  </si>
  <si>
    <t>720000561</t>
  </si>
  <si>
    <t>AP-HM Marseille</t>
  </si>
  <si>
    <t xml:space="preserve">CHIC des Alpes du Sud </t>
  </si>
  <si>
    <t>060780962</t>
  </si>
  <si>
    <t>CH ANTIBES</t>
  </si>
  <si>
    <t>060780954</t>
  </si>
  <si>
    <t>POLYCLINIQUE LA PHOCEANNE</t>
  </si>
  <si>
    <t>130002041</t>
  </si>
  <si>
    <t>Institut Paoli Calmettes</t>
  </si>
  <si>
    <t>130784127</t>
  </si>
  <si>
    <t>130014228</t>
  </si>
  <si>
    <t>Centre Hospitalier du Pays d'Aix - Centre Hospitalier Intercommunal Aix/Pertuis</t>
  </si>
  <si>
    <t>Hôpital Sainte-Musse</t>
  </si>
  <si>
    <t>CHI FREJUS-ST RAPHAEL</t>
  </si>
  <si>
    <t xml:space="preserve">POLYCLINIQUE URBAIN V </t>
  </si>
  <si>
    <t>840000608</t>
  </si>
  <si>
    <t>Institut Sainte-Catherine</t>
  </si>
  <si>
    <t>840000657</t>
  </si>
  <si>
    <t>C.H.U. DE POINTE-A-PITRE/ABYMES</t>
  </si>
  <si>
    <t>C.H.U  de MARTINIQUE</t>
  </si>
  <si>
    <t>CHU site Nord</t>
  </si>
  <si>
    <t>CHU, site Sud</t>
  </si>
  <si>
    <t>Centre hospitalier Gabriel Martin</t>
  </si>
  <si>
    <t>Clinique Sainte Clotilde</t>
  </si>
  <si>
    <t>Les centres de référence pour les infections ostéo-articulaires CIOA</t>
  </si>
  <si>
    <t>HUS Strasbourg</t>
  </si>
  <si>
    <t>67 078 005 5</t>
  </si>
  <si>
    <t>54 002 326 4</t>
  </si>
  <si>
    <t>33 078 119 6</t>
  </si>
  <si>
    <t>87 000 001 5</t>
  </si>
  <si>
    <t>63 078 098 9</t>
  </si>
  <si>
    <t>38 078 008 0</t>
  </si>
  <si>
    <t>HCL Lyon</t>
  </si>
  <si>
    <t>25 000 001 5</t>
  </si>
  <si>
    <t>29 000 001 7</t>
  </si>
  <si>
    <t>CHU Lariboisière</t>
  </si>
  <si>
    <t>75 071 218 4</t>
  </si>
  <si>
    <t>CH Versailles</t>
  </si>
  <si>
    <t>78 011 007 8</t>
  </si>
  <si>
    <t>CHU Ambroise-Paré</t>
  </si>
  <si>
    <t>GH Diaconnesses CSS</t>
  </si>
  <si>
    <t>75 000 672 8</t>
  </si>
  <si>
    <t>80 000 004 4</t>
  </si>
  <si>
    <t>44 000 028 9</t>
  </si>
  <si>
    <t>14 000 010 0</t>
  </si>
  <si>
    <t>49 000 003 1</t>
  </si>
  <si>
    <t>06 078 501 1</t>
  </si>
  <si>
    <t xml:space="preserve">Centre national ressources douleur </t>
  </si>
  <si>
    <t>vecteur MIGAC</t>
  </si>
  <si>
    <t>AP-HP A. Trousseau</t>
  </si>
  <si>
    <t>Les montants sont en euros</t>
  </si>
  <si>
    <t>Les centres d''implantation cochléaire et du tronc cérébral
Enveloppe de financement MIGAC
(JPE)</t>
  </si>
  <si>
    <t>CHR REIMS</t>
  </si>
  <si>
    <t>HU STRASBOURG</t>
  </si>
  <si>
    <t>CHU LIMOGE</t>
  </si>
  <si>
    <t>HC LYON</t>
  </si>
  <si>
    <t>CHU AJACCIO</t>
  </si>
  <si>
    <t xml:space="preserve">CHU CAEN </t>
  </si>
  <si>
    <t>CHU Guadeloupe</t>
  </si>
  <si>
    <t>CHU MARTINIQUE</t>
  </si>
  <si>
    <t>CHU LA REUNION</t>
  </si>
  <si>
    <t>mesure HN FMESPP amorçage</t>
  </si>
  <si>
    <t>UNISANTE+</t>
  </si>
  <si>
    <t>HOPITAL CIVIL NOUVEL HOPITAL CIVIL</t>
  </si>
  <si>
    <t>GROUPE HOSP. DE LA ROCHELLE-RE-AUNIS</t>
  </si>
  <si>
    <t>CLINIQUE FONDATION LURO</t>
  </si>
  <si>
    <t>CRF MARIENIA</t>
  </si>
  <si>
    <t>HAD SANTE SERVICE BAYONNE</t>
  </si>
  <si>
    <t>CH de SAINT PALAIS</t>
  </si>
  <si>
    <t>CH BERGERAC</t>
  </si>
  <si>
    <t>CH MONT DE MARSAN</t>
  </si>
  <si>
    <t>CH TULLE</t>
  </si>
  <si>
    <t>CLINIQUE BELHARRA</t>
  </si>
  <si>
    <t>CLINIQUE CHIRURGICALE MARZET</t>
  </si>
  <si>
    <t>CENTRE DE PNEUMOLOGIE CLAIR SOLEIL</t>
  </si>
  <si>
    <t>CLINIQUE MUTUALISTE AMBERIEU EN BUGEY</t>
  </si>
  <si>
    <t>HOPITAL LOCAL MEXIMIEUX</t>
  </si>
  <si>
    <t>CLINIQUE DES CEVENNES</t>
  </si>
  <si>
    <t>CLINIQUE DU VIVARAIS</t>
  </si>
  <si>
    <t>HL DE TOURNON</t>
  </si>
  <si>
    <t>CENTRE HOSPITALIER DE SAINT FLOUR</t>
  </si>
  <si>
    <t>CRF LES BAUMES</t>
  </si>
  <si>
    <t>HL DE BUIS LES BARONNIES</t>
  </si>
  <si>
    <t>CLINIQUE DE CHARTREUSE</t>
  </si>
  <si>
    <t>CLINIQUE ST VINCENT DE PAUL</t>
  </si>
  <si>
    <t>ARTIC 42</t>
  </si>
  <si>
    <t>CLINIQUE DE SANTE MENTALE MONTROND</t>
  </si>
  <si>
    <t>CLINIQUE MEDICAL BUISSONNIERE</t>
  </si>
  <si>
    <t>CTRE READAPTATION CARDIO-RESPIRATOIRE</t>
  </si>
  <si>
    <t>HOPITAL LOCAL DE ST JUST LA PENDUE</t>
  </si>
  <si>
    <t>HOPITAL LOCAL ST PIERRE DE BŒUF</t>
  </si>
  <si>
    <t>CENTRE HOSPITALIER  BRIOUDE</t>
  </si>
  <si>
    <t>CH D'YSSINGEAUX</t>
  </si>
  <si>
    <t>CLINIQUE BON SECOURS</t>
  </si>
  <si>
    <t>CLINIQUE SSR BEAUREGARD</t>
  </si>
  <si>
    <t>CENTRE HOSPITALIER DE RIOM</t>
  </si>
  <si>
    <t>CH BILLOM</t>
  </si>
  <si>
    <t>CH GERIATRIQUE DU MONT D'OR</t>
  </si>
  <si>
    <t>CLINIQUE DE LA PART-DIEU</t>
  </si>
  <si>
    <t>CLINIQUE VILLA DES ROSES</t>
  </si>
  <si>
    <t>CTRE LYONNAIS DE PSYCHIATRIE AMBULAT.</t>
  </si>
  <si>
    <t>CTRE MEDICO CHIR READAPT DES MASSUES</t>
  </si>
  <si>
    <t>HIG DE NEUVILLE ET FONTAINE SUR SAONE</t>
  </si>
  <si>
    <t>HL DE BELLEVILLE</t>
  </si>
  <si>
    <t>HOP PRIVE MERE ENFANT NATECIA</t>
  </si>
  <si>
    <t>HOPITAL LOCAL DE CONDRIEU</t>
  </si>
  <si>
    <t>HOPITAL PRIVE DE L'EST LYONNAIS</t>
  </si>
  <si>
    <t>INFIRMERIE PROTESTANTE DE LYON</t>
  </si>
  <si>
    <t>SOINS ET SANTE HAD LYON</t>
  </si>
  <si>
    <t>CENTRE HOSPITALIER DE MODANE</t>
  </si>
  <si>
    <t>CH DE RUMILLY</t>
  </si>
  <si>
    <t>CLINIQUE DES VALLEES</t>
  </si>
  <si>
    <t>CRF DU MONT VEYRIER</t>
  </si>
  <si>
    <t>Clinique ST-CHARLES ROUSSILLON</t>
  </si>
  <si>
    <t>CH de Bourg-en-Bresse (Fleyriat)</t>
  </si>
  <si>
    <t>CH d’Aurillac (H.Mondor)</t>
  </si>
  <si>
    <t>CH de Vienne (L. Hussel)</t>
  </si>
  <si>
    <t>CTRE Médical Rocheplane</t>
  </si>
  <si>
    <t>CH Le Puy-en-Velay</t>
  </si>
  <si>
    <t>CH d’Annecy (CHAnGe)</t>
  </si>
  <si>
    <t>CHS NOVILLARS</t>
  </si>
  <si>
    <t>CH TONNERRE</t>
  </si>
  <si>
    <t>CENTRE HOSPITALIER L BERARD MOREZ</t>
  </si>
  <si>
    <t>CENTRE HOSP LOUIS JAILLON SAINT CLAUDE</t>
  </si>
  <si>
    <t>CTRE READAPTATION FONCTIONNELLE PASORI</t>
  </si>
  <si>
    <t>CLINIQUE DU JURA</t>
  </si>
  <si>
    <t>CLINIQUE KER YONNEC</t>
  </si>
  <si>
    <t>CLINIQUE ST VINCENT</t>
  </si>
  <si>
    <t>CENTRE MEDICAL DE LA VENERIE</t>
  </si>
  <si>
    <t>ASS. HOSPITAL. DE FRANCHE-COMTE</t>
  </si>
  <si>
    <t>MAISON DE REP. ET CONVAL LA ROSERAIE</t>
  </si>
  <si>
    <t>CH W MOREY  CHALON S SAONE</t>
  </si>
  <si>
    <t>CTRE HOSPITALIER SPECIALISE D'AUXERRE</t>
  </si>
  <si>
    <t>CLINIQUE PAUL PICQUET SENS</t>
  </si>
  <si>
    <t>CH CLAMECY</t>
  </si>
  <si>
    <t>HOPITAL LOCAL CHAGNY</t>
  </si>
  <si>
    <t>SIH CH MONTCEAU-LES-MINES</t>
  </si>
  <si>
    <t>CH AVALLON</t>
  </si>
  <si>
    <t>CH QUIMPERLE</t>
  </si>
  <si>
    <t>CH PLOUGUERNEVEL</t>
  </si>
  <si>
    <t>SSR PATIS FRAUX</t>
  </si>
  <si>
    <t>BAIN DE BRETAGNE</t>
  </si>
  <si>
    <t>BAGUER MORVAN</t>
  </si>
  <si>
    <t>Clinique ST LAURENT</t>
  </si>
  <si>
    <t>Clinique OCEANE</t>
  </si>
  <si>
    <t>Clinique SAINT-JOSEPH</t>
  </si>
  <si>
    <t>Centre EUGENE MARQUIS</t>
  </si>
  <si>
    <t>CH CENTRE BRETAGNE</t>
  </si>
  <si>
    <t>CH REDON</t>
  </si>
  <si>
    <t>CH FOUGERES</t>
  </si>
  <si>
    <t>CH DE DREUX</t>
  </si>
  <si>
    <t>NOUVELLE CLINIQUE SAINT FRANCOIS</t>
  </si>
  <si>
    <t xml:space="preserve">CLINIQUE SAN ORNELLO  </t>
  </si>
  <si>
    <t>2B0004113</t>
  </si>
  <si>
    <t xml:space="preserve">HAD AJACCIO ET GRAND AJACCIO  </t>
  </si>
  <si>
    <t>2A0001988</t>
  </si>
  <si>
    <t xml:space="preserve">CH INTERCOMMUNAL DE CORTE TATTONE  </t>
  </si>
  <si>
    <t>2B0004246</t>
  </si>
  <si>
    <t xml:space="preserve">CENTRE JOUR VILLA SAN ORNELLO </t>
  </si>
  <si>
    <t>2B0003917</t>
  </si>
  <si>
    <t>CLINIQUE DU CAP</t>
  </si>
  <si>
    <t>2B0003016</t>
  </si>
  <si>
    <t>Polyclinique de Picardie</t>
  </si>
  <si>
    <t>Clinique St Christophe Courlancy</t>
  </si>
  <si>
    <t xml:space="preserve">020000360 </t>
  </si>
  <si>
    <t>Clinique de la Roseraie (PSY)</t>
  </si>
  <si>
    <t>020000386</t>
  </si>
  <si>
    <t xml:space="preserve">CH Dunkerque </t>
  </si>
  <si>
    <t xml:space="preserve">GHICL </t>
  </si>
  <si>
    <t>CH PERONNE</t>
  </si>
  <si>
    <t>CH Corbie</t>
  </si>
  <si>
    <t>Clinique Ste Monique</t>
  </si>
  <si>
    <t xml:space="preserve">020004156 </t>
  </si>
  <si>
    <t>GHPSO</t>
  </si>
  <si>
    <t>CRF Hélène Borel</t>
  </si>
  <si>
    <t>CH Boulogne</t>
  </si>
  <si>
    <t>CLCC Oscar Lambret</t>
  </si>
  <si>
    <t xml:space="preserve">CH Loos Haubourdin </t>
  </si>
  <si>
    <t xml:space="preserve">Clinique Saint Roch  - Roncq </t>
  </si>
  <si>
    <t>Clinique du Cambrésis</t>
  </si>
  <si>
    <t>Clinique du Cambresis</t>
  </si>
  <si>
    <t>Clinique de la Mitterie</t>
  </si>
  <si>
    <t>Clinique St Omer</t>
  </si>
  <si>
    <t>CMC Cote d'Opale</t>
  </si>
  <si>
    <t>HAD Eure-Seine</t>
  </si>
  <si>
    <t>Polyclinique de Deauville</t>
  </si>
  <si>
    <t>Hôpital La Musse</t>
  </si>
  <si>
    <t xml:space="preserve">CENTRE HOSPITALIER DE L'AIGLE </t>
  </si>
  <si>
    <t>CHU DE ROUEN</t>
  </si>
  <si>
    <t>Provence Alpes Côte d'Azur</t>
  </si>
  <si>
    <t xml:space="preserve">HOPITAL ST JOSEPH </t>
  </si>
  <si>
    <t xml:space="preserve">CENTRE HOSPITALIER D'EMBRUN </t>
  </si>
  <si>
    <t>050000124</t>
  </si>
  <si>
    <t xml:space="preserve">CTRE HOSPITALIER UNIVERSITAIRE DE NICE </t>
  </si>
  <si>
    <t>CH DES ESCARTONS DE BRIANCON</t>
  </si>
  <si>
    <t>050000116</t>
  </si>
  <si>
    <t xml:space="preserve">CHI FREJUS SAINT RAPHAEL </t>
  </si>
  <si>
    <t xml:space="preserve">CH CARPENTRAS </t>
  </si>
  <si>
    <t xml:space="preserve">CH BRIGNOLES </t>
  </si>
  <si>
    <t>CHI AIX PERTUIS</t>
  </si>
  <si>
    <t>CENTRE DIETETIQUE SAINT CHRISTOPHE</t>
  </si>
  <si>
    <t>UNITE DE DIETETIQUE</t>
  </si>
  <si>
    <t>HOPITAL LOCAL D'AIGUILLES</t>
  </si>
  <si>
    <t>CLINIQUE NOTRE DAME DE LA MERCI</t>
  </si>
  <si>
    <t>ESEAN</t>
  </si>
  <si>
    <t>CENTRE HELIO MARIN PEN BRON</t>
  </si>
  <si>
    <t>CH L LAYON AUBANCE</t>
  </si>
  <si>
    <t>CH DOUE LA FONTAINE</t>
  </si>
  <si>
    <t xml:space="preserve">HOPITAL DE LA CORNICHE ANGEVINE </t>
  </si>
  <si>
    <t>HOPITAL LOCAL D'EVRON</t>
  </si>
  <si>
    <t>HAD  DU MANS</t>
  </si>
  <si>
    <t>CENTRE MEDICO SOCIAL</t>
  </si>
  <si>
    <t>CLINIQUE LES NOUVELLES EAUX MARINES</t>
  </si>
  <si>
    <t>POLYCLINIQUE SAINT CHRISTOPHE</t>
  </si>
  <si>
    <t>CENTRE MED.-CHIRURG. DE KOUROU</t>
  </si>
  <si>
    <t>CENTRE HOSPITALIER DE L'OUEST GUYANAIS</t>
  </si>
  <si>
    <t>S. H. A. D.- A. R. A. R.</t>
  </si>
  <si>
    <t>Registres</t>
  </si>
  <si>
    <t>ARS et établisements</t>
  </si>
  <si>
    <t>Nom du registre</t>
  </si>
  <si>
    <t>MIG H07 2017</t>
  </si>
  <si>
    <t>ARS Auvergne-Rhône Alpes</t>
  </si>
  <si>
    <t>Total :</t>
  </si>
  <si>
    <t>Cancers généraux - Isère</t>
  </si>
  <si>
    <t>Registre des handicaps de l'enfant et observatoire périnatal de l'Isère et des deux Savoie (RHEOP)</t>
  </si>
  <si>
    <t>CHU de Clermont Ferrand</t>
  </si>
  <si>
    <t>Centre d'Etude des malformations congénitales d'Auvergne (CEMC-Auvergne)</t>
  </si>
  <si>
    <t>Malformations congénitales en Rhône-Alpes</t>
  </si>
  <si>
    <t>Registre multicentrique à vocation nationale des mésothéliomes pleuraux (MESONAT)</t>
  </si>
  <si>
    <t>ARS Bourgogne-Franche-Comté</t>
  </si>
  <si>
    <t>Cancers du sein et gynécologiques de Côte d'Or</t>
  </si>
  <si>
    <t>Cancers généraux - Doubs</t>
  </si>
  <si>
    <t>Cancers digestifs - Bourgogne</t>
  </si>
  <si>
    <t>Hémopathies malignes - Côte d'Or</t>
  </si>
  <si>
    <t>Accidents vasculaires cérébraux - Dijon</t>
  </si>
  <si>
    <t>ARS Bretagne</t>
  </si>
  <si>
    <t>CHRU de Brest</t>
  </si>
  <si>
    <t>Cancers digestifs - Finistère</t>
  </si>
  <si>
    <t>Accidents vasculaires cérébraux - Brest</t>
  </si>
  <si>
    <t>Malformations congénitales en Bretagne</t>
  </si>
  <si>
    <t>ARS Centre-Val de Loire</t>
  </si>
  <si>
    <t>CH de Chartres</t>
  </si>
  <si>
    <t>Registre France PCI</t>
  </si>
  <si>
    <t>181 440 €</t>
  </si>
  <si>
    <t>ARS Grand Est</t>
  </si>
  <si>
    <t>Cancers généraux - Bas-Rhin</t>
  </si>
  <si>
    <t>Centre Paul Strauss - CLCC Strasbourg</t>
  </si>
  <si>
    <t>Cardiopathies ischémiques - Bas-Rhin</t>
  </si>
  <si>
    <t>Tumeurs solides de l'enfant - National</t>
  </si>
  <si>
    <t>Registre Lorrain des scléroses en plaques</t>
  </si>
  <si>
    <t>Cancers de la thyroïde Marne Ardennes</t>
  </si>
  <si>
    <t>Cancers généraux - Haut-Rhin</t>
  </si>
  <si>
    <t>ARS Hauts de France</t>
  </si>
  <si>
    <t>CHR Lille</t>
  </si>
  <si>
    <t>Cardiopathies ischémiques - Lille</t>
  </si>
  <si>
    <t>Accidents vasculaires cérébraux - Lille</t>
  </si>
  <si>
    <t>Maladies inflammatoires du tube digestif - Nord &amp; Ouest (EPIMAD)</t>
  </si>
  <si>
    <t>Cancers généraux - Lille et région</t>
  </si>
  <si>
    <t>Cancers généraux - Somme</t>
  </si>
  <si>
    <t>ARS Ile de France</t>
  </si>
  <si>
    <t>Registre national des hémopathies malignes de l'enfant</t>
  </si>
  <si>
    <t>Malformations congénitales de Paris</t>
  </si>
  <si>
    <t>ARS Normandie</t>
  </si>
  <si>
    <t>CHU Côte de de Nacre - Caen</t>
  </si>
  <si>
    <t>Cancers digestifs - Calvados</t>
  </si>
  <si>
    <t>Hémopathies malignes - Basse Normandie</t>
  </si>
  <si>
    <t>CHU Public du Cotentin - Cherbourg</t>
  </si>
  <si>
    <t>Cancers généraux - Manche</t>
  </si>
  <si>
    <t>Centre François Baclesse - CLCC Caen</t>
  </si>
  <si>
    <t>Cancers généraux - Calvados</t>
  </si>
  <si>
    <t>ARS Nouvelle Aquitaine</t>
  </si>
  <si>
    <t>CHU Hopitaux de Bordeaux</t>
  </si>
  <si>
    <t>Cancers généraux - Gironde</t>
  </si>
  <si>
    <t>Tumeurs primitives du système nerveux en Gironde</t>
  </si>
  <si>
    <t>Institut Bergonié - CLCC Brodeaux</t>
  </si>
  <si>
    <t>Hémopathies malignes - Gironde</t>
  </si>
  <si>
    <t>Cancers généraux - Limousin</t>
  </si>
  <si>
    <t>Cancers généraux - Poitou Charentes</t>
  </si>
  <si>
    <t>ARS Occitanie</t>
  </si>
  <si>
    <t>Centre Val d'Aurelle - Paul Lamarque - CLCC Montpellier</t>
  </si>
  <si>
    <t>Cancers généraux - Hérault</t>
  </si>
  <si>
    <t>Institut Claudius Regaud - CLCC Toulouse</t>
  </si>
  <si>
    <t>Cancers généraux - Tarn</t>
  </si>
  <si>
    <t>Hotel Dieu St Jacques - CHU de Toulouse</t>
  </si>
  <si>
    <t>Cardiopathies ischémiques - Haute-Garonne</t>
  </si>
  <si>
    <t>Registre des handicaps de l'enfant de Haute Garonne</t>
  </si>
  <si>
    <t>ARS Pays de la Loire</t>
  </si>
  <si>
    <t>Cancers généraux - Pays de la Loire (Loire-Atlantique &amp; Vendée)</t>
  </si>
  <si>
    <t>ARS Provence-Alpes-Côte d'Azur</t>
  </si>
  <si>
    <t>Réseau France Coag</t>
  </si>
  <si>
    <t>Total métropole</t>
  </si>
  <si>
    <t>ARS Guadeloupe</t>
  </si>
  <si>
    <t>Cancers généraux - Guadeloupe</t>
  </si>
  <si>
    <t>ARS Guyane</t>
  </si>
  <si>
    <t>Cancers généraux - Guyane</t>
  </si>
  <si>
    <t>ARS Martinique</t>
  </si>
  <si>
    <t>Cancers généraux - Martinique</t>
  </si>
  <si>
    <t>Malformations congénitales aux Antilles (REMALAN)</t>
  </si>
  <si>
    <t>ARS Océan Indien</t>
  </si>
  <si>
    <t>CHR Réunion</t>
  </si>
  <si>
    <t>Registre des Malformations congénitales à La Réunion</t>
  </si>
  <si>
    <t xml:space="preserve">Total DOM </t>
  </si>
  <si>
    <t>Total MIG H07</t>
  </si>
  <si>
    <t>CRMP</t>
  </si>
  <si>
    <t>Radiophysiciens</t>
  </si>
  <si>
    <t>CRAT</t>
  </si>
  <si>
    <t>Dentaires</t>
  </si>
  <si>
    <t>CICE</t>
  </si>
  <si>
    <t>x</t>
  </si>
  <si>
    <t>Missions de collecte, conservation et distribution des produits d'origine humaine</t>
  </si>
  <si>
    <t>Soins aux détenus</t>
  </si>
  <si>
    <t>Soins Palliatifs</t>
  </si>
  <si>
    <t>Services experts hépatites virales</t>
  </si>
  <si>
    <t>Services experts Hépatires virales</t>
  </si>
  <si>
    <t>MILDECA</t>
  </si>
  <si>
    <t>PMND</t>
  </si>
  <si>
    <t>Centres de preuve en psychiatrie et en santé mentale</t>
  </si>
  <si>
    <t>N° FINESS</t>
  </si>
  <si>
    <t>ZONE</t>
  </si>
  <si>
    <t>Raison Sociale</t>
  </si>
  <si>
    <t>au titre de l'activité MCO
(si &gt;50€)</t>
  </si>
  <si>
    <t>au titre de l'activité HAD (si &gt;50€)</t>
  </si>
  <si>
    <t>montant à déléguer circulaire Mars 2017 (&gt;50€)</t>
  </si>
  <si>
    <t>010006526</t>
  </si>
  <si>
    <t>METROPOLE</t>
  </si>
  <si>
    <t>AURAL UNITE D'AUTODIALYSE OYONNAX</t>
  </si>
  <si>
    <t>010789006</t>
  </si>
  <si>
    <t>UNITÉ DE DIALYSE BOURG EN BRESSE SANTELYS</t>
  </si>
  <si>
    <t>020001772</t>
  </si>
  <si>
    <t>CENTRE D'AUTODIALYSE CHAUNY</t>
  </si>
  <si>
    <t>020001913</t>
  </si>
  <si>
    <t>UNITE D'AUTODIALYSE LAON</t>
  </si>
  <si>
    <t>SERVICE H.A.D. ASS. ANNE MORGAN</t>
  </si>
  <si>
    <t>SERVICE HAD ST QUENTIN</t>
  </si>
  <si>
    <t>030003669</t>
  </si>
  <si>
    <t>UNITE DE DIALYSE DE MONTLUCON</t>
  </si>
  <si>
    <t>030003719</t>
  </si>
  <si>
    <t>UNITE DE DIALYSE DE MOULINS</t>
  </si>
  <si>
    <t>030003768</t>
  </si>
  <si>
    <t>UNITE DE DIALYSE DE VICHY</t>
  </si>
  <si>
    <t>050003359</t>
  </si>
  <si>
    <t>Provence-Alpes-Côte d Azur</t>
  </si>
  <si>
    <t>UNITE DE DIALYSE MEDICALISEE AGDUC BRIANÇON</t>
  </si>
  <si>
    <t>060010949</t>
  </si>
  <si>
    <t>UDM AGAHTIR</t>
  </si>
  <si>
    <t>060019676</t>
  </si>
  <si>
    <t>AUTODIALYSE AGATHIR CH PETIT PARIS</t>
  </si>
  <si>
    <t>060022845</t>
  </si>
  <si>
    <t>UDM A. TZANCK</t>
  </si>
  <si>
    <t>060780491</t>
  </si>
  <si>
    <t>INSTITUT ARNAULT TZANCK</t>
  </si>
  <si>
    <t>070004726</t>
  </si>
  <si>
    <t>AGDUC CENTRE DE DIALYSE AMBULATOIRE DES MONTS D'ARDECHE AUBENAS</t>
  </si>
  <si>
    <t>070786231</t>
  </si>
  <si>
    <t>AURAL UNITE AUTODIALYSE AUBENAS</t>
  </si>
  <si>
    <t>080005846</t>
  </si>
  <si>
    <t>Grand-Est</t>
  </si>
  <si>
    <t>UNITE D AUTODIALYSE DE BAZEILLES</t>
  </si>
  <si>
    <t>080008568</t>
  </si>
  <si>
    <t>UNITE DE DIALYSE MEDICALISEE</t>
  </si>
  <si>
    <t>090003658</t>
  </si>
  <si>
    <t>UDM PAMIERS</t>
  </si>
  <si>
    <t>090784125</t>
  </si>
  <si>
    <t>UNITE AUTODIALYSE DE LAVELANET</t>
  </si>
  <si>
    <t>100005958</t>
  </si>
  <si>
    <t>CENTRE D'AUTO-DIALYSE ROMILLY</t>
  </si>
  <si>
    <t>HAD MUTUALITE DE L'AUBE</t>
  </si>
  <si>
    <t>100009133</t>
  </si>
  <si>
    <t>110004413</t>
  </si>
  <si>
    <t>AIDER UAD NARBONNE</t>
  </si>
  <si>
    <t>110004421</t>
  </si>
  <si>
    <t>AIDER UAD CH LIMOUX</t>
  </si>
  <si>
    <t>110005311</t>
  </si>
  <si>
    <t>AIDER UDM CH DE CARCASSONNE</t>
  </si>
  <si>
    <t>120001748</t>
  </si>
  <si>
    <t>UNITE DIALYSE MEDICALISEE MILLAU</t>
  </si>
  <si>
    <t>120005228</t>
  </si>
  <si>
    <t>ANTENNE AUTODIALYSE ASSISTEE RODEZ</t>
  </si>
  <si>
    <t>120787254</t>
  </si>
  <si>
    <t>AUTODIALYSE DE MILLAU</t>
  </si>
  <si>
    <t>120787429</t>
  </si>
  <si>
    <t>UNITE D AUTODIALYSE DE VILLEFRANCHE DE ROUERGUE</t>
  </si>
  <si>
    <t>120788088</t>
  </si>
  <si>
    <t>UNITE AUTODIALYSE DE DECAZEVILLE</t>
  </si>
  <si>
    <t>130008287</t>
  </si>
  <si>
    <t>ADPC AUTODIALYSE MARSEILLE</t>
  </si>
  <si>
    <t>130022619</t>
  </si>
  <si>
    <t>HAD GCM MUTUELLES DE PROVENCE</t>
  </si>
  <si>
    <t>130034614</t>
  </si>
  <si>
    <t>130035959</t>
  </si>
  <si>
    <t>UDM ADPC</t>
  </si>
  <si>
    <t>130806029</t>
  </si>
  <si>
    <t>ATMIR AUTODIALYSE AIX EN PROVENCE</t>
  </si>
  <si>
    <t>140002254</t>
  </si>
  <si>
    <t>ANIDER</t>
  </si>
  <si>
    <t>150001758</t>
  </si>
  <si>
    <t>UNITE DE DIALYSE DE SAINT-FLOUR</t>
  </si>
  <si>
    <t>160006110</t>
  </si>
  <si>
    <t>AURA POITOU CHARENTES</t>
  </si>
  <si>
    <t>160012159</t>
  </si>
  <si>
    <t>AURAD COGNAC</t>
  </si>
  <si>
    <t>170785059</t>
  </si>
  <si>
    <t>ADA 17 UDM LA ROCHELLE</t>
  </si>
  <si>
    <t>170792212</t>
  </si>
  <si>
    <t>ADA 17 UDM SAINTES</t>
  </si>
  <si>
    <t>170802656</t>
  </si>
  <si>
    <t>ADA 17 : UDM - ANTENNE DE ROCHEFORT</t>
  </si>
  <si>
    <t>170804090</t>
  </si>
  <si>
    <t>ADA 17 ST PIERRE OLERON</t>
  </si>
  <si>
    <t>180005662</t>
  </si>
  <si>
    <t>A.R.A.U.C.O. VIERZON</t>
  </si>
  <si>
    <t>180005811</t>
  </si>
  <si>
    <t>A.R.A.U.C.O. BELLEVILLE</t>
  </si>
  <si>
    <t>180005829</t>
  </si>
  <si>
    <t>A.R.A.U.C.O. BOURGES</t>
  </si>
  <si>
    <t>190010512</t>
  </si>
  <si>
    <t>UNITE DE DIALYSE USSEL</t>
  </si>
  <si>
    <t>190010553</t>
  </si>
  <si>
    <t>UNITE DE DIALYSE BRIVE</t>
  </si>
  <si>
    <t>210001483</t>
  </si>
  <si>
    <t>UNITE DE DIALYSE DE CHATILLON</t>
  </si>
  <si>
    <t>210001939</t>
  </si>
  <si>
    <t>UNITE DE DIALYSE DE DIJON BREUCHILLIERE</t>
  </si>
  <si>
    <t>210003059</t>
  </si>
  <si>
    <t>SERVICE HAD DE LA FEDOSAD DIJON</t>
  </si>
  <si>
    <t>210986360</t>
  </si>
  <si>
    <t>ANTENNE DE DIALYSE DE DIJON</t>
  </si>
  <si>
    <t>HAD DU PAYS BRIOCHIN SAINT BRIEUC</t>
  </si>
  <si>
    <t>220019848</t>
  </si>
  <si>
    <t>UNITE D'AUTODIALYSE LOUDEAC - AUB</t>
  </si>
  <si>
    <t>HAD DU PAYS DE GUINGAMP</t>
  </si>
  <si>
    <t>220020507</t>
  </si>
  <si>
    <t>CENTRE DE DIALYSE DE LANNION</t>
  </si>
  <si>
    <t>240002691</t>
  </si>
  <si>
    <t>ANTENNE D'AUTODIALYSE DE L'AURAD - BERGERAC</t>
  </si>
  <si>
    <t>250015534</t>
  </si>
  <si>
    <t>UNITE DE DIALYSE DE MONTBELIARD</t>
  </si>
  <si>
    <t>260003215</t>
  </si>
  <si>
    <t>AGDUC UNITE DE REPLI D'HEMODIALYSE DE VALENCE</t>
  </si>
  <si>
    <t>260006820</t>
  </si>
  <si>
    <t>AGDUC UNITE D'AUTODIALYSE ROMANS</t>
  </si>
  <si>
    <t>260016993</t>
  </si>
  <si>
    <t>AGDUC UNITE D'AUTODIALYSE DE PIERRELATTE</t>
  </si>
  <si>
    <t>HAD VAL DE FRANCE CHARTRES ET DREUX</t>
  </si>
  <si>
    <t>280006594</t>
  </si>
  <si>
    <t>A.I.R.B.P. IRC NOGENT-LE-ROTROU</t>
  </si>
  <si>
    <t>280502741</t>
  </si>
  <si>
    <t>A.I.R.B.P IRC CHARTRES</t>
  </si>
  <si>
    <t>280503848</t>
  </si>
  <si>
    <t>A.I.R.B.P. IRC VERNOUILLET</t>
  </si>
  <si>
    <t>280504309</t>
  </si>
  <si>
    <t>A.I.R.B.P. IRC CHATEAUDUN</t>
  </si>
  <si>
    <t>290005230</t>
  </si>
  <si>
    <t>AUB-SANTE AUTODIALYSE DOUARNENEZ</t>
  </si>
  <si>
    <t>290032028</t>
  </si>
  <si>
    <t>UDM DE BREST</t>
  </si>
  <si>
    <t>290032655</t>
  </si>
  <si>
    <t>UDM DE MELLAC</t>
  </si>
  <si>
    <t>290032713</t>
  </si>
  <si>
    <t>UDM DE QUIMPER</t>
  </si>
  <si>
    <t>2A0003174</t>
  </si>
  <si>
    <t>A.CORS.AD AUTODIALYSE AJA</t>
  </si>
  <si>
    <t>2B0004212</t>
  </si>
  <si>
    <t>ADPC AUTODIAL ILE ROUSSE</t>
  </si>
  <si>
    <t>HAD APARD NIMES</t>
  </si>
  <si>
    <t>310020169</t>
  </si>
  <si>
    <t>UNITE MEDICALISEE DE DIALYSE COLOMIERS</t>
  </si>
  <si>
    <t>310793567</t>
  </si>
  <si>
    <t>UNITE D AUTODIALYSE BLAGNAC</t>
  </si>
  <si>
    <t>310794524</t>
  </si>
  <si>
    <t>UNITE D AUTODIALYSE ST-GAUDENS ST-PLANCARD</t>
  </si>
  <si>
    <t>320001050</t>
  </si>
  <si>
    <t>ANTENNE D'AUTODIALYSE MIRANDE</t>
  </si>
  <si>
    <t>320004328</t>
  </si>
  <si>
    <t>HAD DU GERS</t>
  </si>
  <si>
    <t>320004864</t>
  </si>
  <si>
    <t>UDM PAVIE</t>
  </si>
  <si>
    <t>330007584</t>
  </si>
  <si>
    <t>ANTENNE D'AUTODIALYSE DE L'AURAD - ARTIGUES</t>
  </si>
  <si>
    <t>330007634</t>
  </si>
  <si>
    <t>ANTENNE D'AUTODIALYSE DE L'AURAD - LA TESTE</t>
  </si>
  <si>
    <t>330007642</t>
  </si>
  <si>
    <t>ANTENNE D'AUTODIALYSE DE L'AURAD - PINEUILH</t>
  </si>
  <si>
    <t>330007683</t>
  </si>
  <si>
    <t>ANTENNE D'AUTODIALYSE DE L'AURAD - LIBOURNE</t>
  </si>
  <si>
    <t>340013218</t>
  </si>
  <si>
    <t>AIDER UAD UDM CLINIQUE SAINT LOUIS</t>
  </si>
  <si>
    <t>340013309</t>
  </si>
  <si>
    <t>AIDER UAD UDM CH CLERMONT L'HERAULT</t>
  </si>
  <si>
    <t>340013499</t>
  </si>
  <si>
    <t>AIDER UAD DE VILLENEUVE LES BEZIERS</t>
  </si>
  <si>
    <t>HAD APARD MONTPELLIER</t>
  </si>
  <si>
    <t>340019603</t>
  </si>
  <si>
    <t>GCS HEMODIALYSE LAPEYRONIE</t>
  </si>
  <si>
    <t>340780717</t>
  </si>
  <si>
    <t>CLINIQUE SAINT- LOUIS</t>
  </si>
  <si>
    <t>350002192</t>
  </si>
  <si>
    <t>POLYCLINIQUE ST LAURENT RENNES</t>
  </si>
  <si>
    <t>350002804</t>
  </si>
  <si>
    <t>AUB-SANTE</t>
  </si>
  <si>
    <t>350042602</t>
  </si>
  <si>
    <t>CENTRE DE DIALYSE DE FOUGERES</t>
  </si>
  <si>
    <t>HAD 35 CHARTRES DE BRETAGNE</t>
  </si>
  <si>
    <t>350045779</t>
  </si>
  <si>
    <t>UDM DE SAINT MALO</t>
  </si>
  <si>
    <t>350046751</t>
  </si>
  <si>
    <t>UDM DE MONTGERMONT</t>
  </si>
  <si>
    <t>370002040</t>
  </si>
  <si>
    <t>A.R.A.U.C.O. CHRU BRETONNEAU</t>
  </si>
  <si>
    <t>370102832</t>
  </si>
  <si>
    <t>A.R.A.U.C.O. PÔLE SANTÉ LEONARD VINCI</t>
  </si>
  <si>
    <t>ASSAD HAD  TOURS</t>
  </si>
  <si>
    <t>370104572</t>
  </si>
  <si>
    <t>A.R.A.U.C.O JOUÉ-LÈS-TOURS</t>
  </si>
  <si>
    <t>370104804</t>
  </si>
  <si>
    <t>A.R.A.U.C.O. NOTRE-DAME-D'OÉ</t>
  </si>
  <si>
    <t>380000729</t>
  </si>
  <si>
    <t>AURAL UNITE AUTODIALYSE ST CHARLES ROUSSILLON</t>
  </si>
  <si>
    <t>380000828</t>
  </si>
  <si>
    <t>CALYDIAL CENTRE DE DIALYSE DE VIENNE</t>
  </si>
  <si>
    <t>380000968</t>
  </si>
  <si>
    <t>AURAL CENTRE DE DIALYSE DE BOURGOIN</t>
  </si>
  <si>
    <t>380780197</t>
  </si>
  <si>
    <t>CLINIQUE SAINT-VINCENT-DE-PAUL</t>
  </si>
  <si>
    <t>380797217</t>
  </si>
  <si>
    <t>AGDUC UNITE D'AUTODIALYSE VIZILLE</t>
  </si>
  <si>
    <t>380803965</t>
  </si>
  <si>
    <t>CENTRE DIALYSE CH VOIRON AGDUC</t>
  </si>
  <si>
    <t>390786408</t>
  </si>
  <si>
    <t>UNITE DE DIALYSE DE DOLE</t>
  </si>
  <si>
    <t>400006730</t>
  </si>
  <si>
    <t>ANTENNE D'AUTODIALYSE DE L'AURAD - ST VINCENT DE TYROSSE</t>
  </si>
  <si>
    <t>400007332</t>
  </si>
  <si>
    <t>ANTENNE D'AUTODIALYSE DE L'AURAD - MONT DE MARSAN</t>
  </si>
  <si>
    <t>400010906</t>
  </si>
  <si>
    <t>ANTENNE D'AUTODIALYSE DE L'AURAD - HAGETMAU</t>
  </si>
  <si>
    <t>HAD - SANTE SERVICE DAX</t>
  </si>
  <si>
    <t>HAD GCS SANTE A DOMICILE SAINT-ETIENNE</t>
  </si>
  <si>
    <t>HAD PEDIATRIQUE ALLP (42)</t>
  </si>
  <si>
    <t>420786808</t>
  </si>
  <si>
    <t>ARTIC UNITE D'AUTODIALYSE SOLEIL</t>
  </si>
  <si>
    <t>420787525</t>
  </si>
  <si>
    <t>ARTIC UNITE AUTODIALYSE ROBESPIERRE</t>
  </si>
  <si>
    <t>420788689</t>
  </si>
  <si>
    <t>UNITE AUTODIALYSE SAVIGNEUX</t>
  </si>
  <si>
    <t>420789968</t>
  </si>
  <si>
    <t>ARTIC UDM SAINT PRIEST EN JAREZ</t>
  </si>
  <si>
    <t>430004309</t>
  </si>
  <si>
    <t>UNITE DE DIALYSE DE BRIOUDE</t>
  </si>
  <si>
    <t>430004358</t>
  </si>
  <si>
    <t>UNITE DE DIALYSE DU PUY</t>
  </si>
  <si>
    <t>440005080</t>
  </si>
  <si>
    <t>ECHO</t>
  </si>
  <si>
    <t>440027589</t>
  </si>
  <si>
    <t>UNITE HEMODIALYSE ECHO CHATEAUBRIANT</t>
  </si>
  <si>
    <t>440036473</t>
  </si>
  <si>
    <t>CENTRE D'AUTODIALYSE ECHO</t>
  </si>
  <si>
    <t>440039568</t>
  </si>
  <si>
    <t>CENTRE AUTODIALYSE ECHO LA BAULE</t>
  </si>
  <si>
    <t>HAD VAL DE FRANCE D'ORLEANS</t>
  </si>
  <si>
    <t>470002262</t>
  </si>
  <si>
    <t>ANTENNE D'AUTODIALYSE DE L'AURAD - BOE</t>
  </si>
  <si>
    <t>470002361</t>
  </si>
  <si>
    <t>ANTENNE D'AUTODIALYSE DE L'AURAD - SAINTE LIVRADE</t>
  </si>
  <si>
    <t>HOSPITALISATION A DOMICILE 47</t>
  </si>
  <si>
    <t>480001783</t>
  </si>
  <si>
    <t>AIDER UAD UDM CLINIQUE DU GEVAUDAN</t>
  </si>
  <si>
    <t>490016235</t>
  </si>
  <si>
    <t>CENTRE D'AUTODIALYSE ECHO (SAUMUR)</t>
  </si>
  <si>
    <t>490016334</t>
  </si>
  <si>
    <t>H.A.D. MAUGES BOCAGE CHOLETAIS</t>
  </si>
  <si>
    <t>490017613</t>
  </si>
  <si>
    <t>UNITE DE DIALYSE MEDICALISEE TRELAZE</t>
  </si>
  <si>
    <t>500021316</t>
  </si>
  <si>
    <t>CENTRE DE DIALYSE D'AVRANCHES</t>
  </si>
  <si>
    <t>HOSPITALISATION A DOMICILE</t>
  </si>
  <si>
    <t>510011463</t>
  </si>
  <si>
    <t>CENTRE D AUTODIALYSE - EPERNAY</t>
  </si>
  <si>
    <t>520000753</t>
  </si>
  <si>
    <t>UNITE D'AUTODIALYSE DE SAINT-DIZIER</t>
  </si>
  <si>
    <t>520004052</t>
  </si>
  <si>
    <t>530002898</t>
  </si>
  <si>
    <t>CENTRE D'HEMODIALYSE AMBULATOIRE ECHO</t>
  </si>
  <si>
    <t>530006188</t>
  </si>
  <si>
    <t>CENTRE D'AUTODIALYSE ECHO (LAVAL)</t>
  </si>
  <si>
    <t>ASSOCIATION HADAN VANDOEUVRE</t>
  </si>
  <si>
    <t>560009490</t>
  </si>
  <si>
    <t>ECHO AUTODIALYSE LE PALAIS</t>
  </si>
  <si>
    <t>560009524</t>
  </si>
  <si>
    <t>ECHO AUTODIALYSE VANNES</t>
  </si>
  <si>
    <t>560014128</t>
  </si>
  <si>
    <t>ECHO AUTODIALYSE PLOERMEL</t>
  </si>
  <si>
    <t>560020208</t>
  </si>
  <si>
    <t>UDM DE PONTIVY</t>
  </si>
  <si>
    <t>HAD CENTRE BRETAGNE</t>
  </si>
  <si>
    <t>570003905</t>
  </si>
  <si>
    <t>CENTRE D'AUTODYALISE ALTIR METZ</t>
  </si>
  <si>
    <t>570010082</t>
  </si>
  <si>
    <t>AUTODIALYSE - DIALYSE A DOMICILE ASA METZ</t>
  </si>
  <si>
    <t>570027029</t>
  </si>
  <si>
    <t>CTRE AUTODIAL UDM SARREGUEMINES ALTIR</t>
  </si>
  <si>
    <t>570027045</t>
  </si>
  <si>
    <t>CENTRE D'AUTODIALYSE A ST AVOLD (ASA)</t>
  </si>
  <si>
    <t>HAD CROIX ROUGE NEVERS</t>
  </si>
  <si>
    <t>580004638</t>
  </si>
  <si>
    <t>DIALYSE AURA DECIZE</t>
  </si>
  <si>
    <t>590031738</t>
  </si>
  <si>
    <t>SANTELYS UNITE DE DIALYSE DE LOOS</t>
  </si>
  <si>
    <t>HOPITAL A DOMICILE DU CAMBRESIS</t>
  </si>
  <si>
    <t>590040317</t>
  </si>
  <si>
    <t>SANTELYS  UNITE DE DIALYSE IWUY</t>
  </si>
  <si>
    <t>590044640</t>
  </si>
  <si>
    <t>UNITE DE DIALYSE DE LILLE</t>
  </si>
  <si>
    <t>590046579</t>
  </si>
  <si>
    <t>CENTRE D'AUTODIALYSE MARLY</t>
  </si>
  <si>
    <t>590046744</t>
  </si>
  <si>
    <t>SANTELYS UNITE D'AUTODIALYSE ASSISTEE HAZEBROUCK</t>
  </si>
  <si>
    <t>590046769</t>
  </si>
  <si>
    <t>UNITE DE DIALYSE DE HOUPLINES</t>
  </si>
  <si>
    <t>590047361</t>
  </si>
  <si>
    <t>UNITE D'AUTODIALYSE FLERS/ESCREBIEUX</t>
  </si>
  <si>
    <t>590047874</t>
  </si>
  <si>
    <t>UNITÉ DE DIALYSE MÉDICALISÉE PROVILLE</t>
  </si>
  <si>
    <t>590813341</t>
  </si>
  <si>
    <t>SERVICE D'AUTODIALYSE MONS EN BL</t>
  </si>
  <si>
    <t>600002067</t>
  </si>
  <si>
    <t>UNITE D'AUTODIALYSE CHANTILLY</t>
  </si>
  <si>
    <t>600109748</t>
  </si>
  <si>
    <t>CENTRE D'AUTODIALYSE BEAUVAIS</t>
  </si>
  <si>
    <t>610004269</t>
  </si>
  <si>
    <t>SERVICE D'HOSPITALISATION A DOMICILE ARGENTAN</t>
  </si>
  <si>
    <t>620011338</t>
  </si>
  <si>
    <t>UNITE DE DIALYSE DE BERCK</t>
  </si>
  <si>
    <t>HAD DU LITTORAL BOULOGNE MONTREUIL</t>
  </si>
  <si>
    <t>620026997</t>
  </si>
  <si>
    <t>UNITE DE DIALYSE DE ST LEONARD</t>
  </si>
  <si>
    <t>HOSPITAL A DOMICILE REGION DE LENS</t>
  </si>
  <si>
    <t>620117325</t>
  </si>
  <si>
    <t>CENTRE D'AUTODIALYSE ADH DE DIVION</t>
  </si>
  <si>
    <t>620120063</t>
  </si>
  <si>
    <t>CENTRE AUTODIALYSE AIRE/LA LYS</t>
  </si>
  <si>
    <t>630005668</t>
  </si>
  <si>
    <t>CENTRE D'HEMODIALYSE AURA ARCHE</t>
  </si>
  <si>
    <t>630007698</t>
  </si>
  <si>
    <t>UNITE DE DIALYSE D'AMBERT</t>
  </si>
  <si>
    <t>630007748</t>
  </si>
  <si>
    <t>UNITE DE DIALYSE D'ISSOIRE</t>
  </si>
  <si>
    <t>630007789</t>
  </si>
  <si>
    <t>UNITE DE DIALYSE DU MONT-DORE</t>
  </si>
  <si>
    <t>630007839</t>
  </si>
  <si>
    <t>UNITE DE DIALYSE DE RIOM</t>
  </si>
  <si>
    <t>630007888</t>
  </si>
  <si>
    <t>UNITE DE DIALYSE DE THIERS</t>
  </si>
  <si>
    <t>630784742</t>
  </si>
  <si>
    <t>AURA AUVERGNE - CHAMALIERES - HORS CENTRE</t>
  </si>
  <si>
    <t>640787156</t>
  </si>
  <si>
    <t>660005182</t>
  </si>
  <si>
    <t>AIDER UAD D'ELNE</t>
  </si>
  <si>
    <t>660005190</t>
  </si>
  <si>
    <t>AIDER UAD DE FONT ROMEU</t>
  </si>
  <si>
    <t>660005208</t>
  </si>
  <si>
    <t>AIDER UAD DU BOULOU</t>
  </si>
  <si>
    <t>660006305</t>
  </si>
  <si>
    <t>LA CLINIQUE MUTUALISTE CATALANE</t>
  </si>
  <si>
    <t>670002187</t>
  </si>
  <si>
    <t>CENTRE D'AUTODIALYSE DE L'AURAL STRASBOURG</t>
  </si>
  <si>
    <t>HAD ASSOC REINACKER</t>
  </si>
  <si>
    <t>670016237</t>
  </si>
  <si>
    <t>CLINIQUE SAINTE ODILE</t>
  </si>
  <si>
    <t>670017862</t>
  </si>
  <si>
    <t>ETS DES DIACONESSES STRASBOURG</t>
  </si>
  <si>
    <t>670780378</t>
  </si>
  <si>
    <t>CLINIQUE SAINT-FRANCOIS HAGUENAU</t>
  </si>
  <si>
    <t>670799667</t>
  </si>
  <si>
    <t>CENTRE D'AUTODIALYSE DE L'AURAL A LA CLINIQUE BETHESDA</t>
  </si>
  <si>
    <t>680000320</t>
  </si>
  <si>
    <t>CLINIQUE DU DIACONAT FONDERIE MULHOUSE</t>
  </si>
  <si>
    <t>680010824</t>
  </si>
  <si>
    <t>UNITE D AUTODIALYSE AURAL COLMAR</t>
  </si>
  <si>
    <t>680013778</t>
  </si>
  <si>
    <t>UNITE AUTODIALYSE AURAL MULHOUSE</t>
  </si>
  <si>
    <t>HAD PEDIATRIQUE ALLP (69)</t>
  </si>
  <si>
    <t>690022009</t>
  </si>
  <si>
    <t>AURAL CENTRE DE DIALYSE VILLON LYON</t>
  </si>
  <si>
    <t>690022058</t>
  </si>
  <si>
    <t>UNITE HEMODIA CALYDIAL - PORTES DU SUD</t>
  </si>
  <si>
    <t>690023098</t>
  </si>
  <si>
    <t>CENTRE UDM CALYDIAL LYON-SUD</t>
  </si>
  <si>
    <t>690024773</t>
  </si>
  <si>
    <t>CALYDIAL CENTRE DE DIALYSE A DOMICILE IRIGNY</t>
  </si>
  <si>
    <t>690793468</t>
  </si>
  <si>
    <t>690804018</t>
  </si>
  <si>
    <t>AURAL UNITE AUTODIALYSE VILLEFRANCHE</t>
  </si>
  <si>
    <t>690807755</t>
  </si>
  <si>
    <t>CALYDIAL CENTRE AUTODIALYSE IRIGNY</t>
  </si>
  <si>
    <t>710010166</t>
  </si>
  <si>
    <t>UNITE DE DIALYSE DE MONTCEAU</t>
  </si>
  <si>
    <t>710970658</t>
  </si>
  <si>
    <t>ANTENNE DE DIALYSE DE MACON</t>
  </si>
  <si>
    <t>710973504</t>
  </si>
  <si>
    <t>ANTENNE DE DIALYSE DE CHALON SUR SAONE</t>
  </si>
  <si>
    <t>710974502</t>
  </si>
  <si>
    <t>ANTENNE DE DIALYSE DE CHALON ST REMY</t>
  </si>
  <si>
    <t>710974510</t>
  </si>
  <si>
    <t>ANTENNE DE DIALYSE DE MACON MURGERETS</t>
  </si>
  <si>
    <t>710974528</t>
  </si>
  <si>
    <t>ANTENNE DE DIALYSE DE MACON CHANAUX</t>
  </si>
  <si>
    <t>720017755</t>
  </si>
  <si>
    <t>CENTRE D'AUTODIALYSE ECHO (LA FERTE BERNARD)</t>
  </si>
  <si>
    <t>730000924</t>
  </si>
  <si>
    <t>AURAL CENTRE ALLEGE CHAMBERY</t>
  </si>
  <si>
    <t>730785011</t>
  </si>
  <si>
    <t>AURAL UNITE AUTODIALYSE SAINT-ALBAN-LEYSSE</t>
  </si>
  <si>
    <t>730786464</t>
  </si>
  <si>
    <t>AGDUC UNITE D'AUTODIALYSE LA MOTTE SERVOLEX</t>
  </si>
  <si>
    <t>740789821</t>
  </si>
  <si>
    <t>AURAL UNITE AUTODIALYSE SEYNOD</t>
  </si>
  <si>
    <t>750300097</t>
  </si>
  <si>
    <t>INSTITUT ARTHUR VERNES</t>
  </si>
  <si>
    <t>FONDATION SAINT JEAN DE DIEU - CLINIQUE OUDINOT</t>
  </si>
  <si>
    <t>760921718</t>
  </si>
  <si>
    <t>A.N.I.D.E.R</t>
  </si>
  <si>
    <t>770016160</t>
  </si>
  <si>
    <t>UNITE AUTODIALYSE A.U.R.A. MELUN</t>
  </si>
  <si>
    <t>H.A.D. CENTRE 77</t>
  </si>
  <si>
    <t>770803708</t>
  </si>
  <si>
    <t>UNITE D AUTODIALYSE A.U.R.A. MEAUX</t>
  </si>
  <si>
    <t>770813426</t>
  </si>
  <si>
    <t>UNITE D'AUTODIALYSE</t>
  </si>
  <si>
    <t>790007306</t>
  </si>
  <si>
    <t>790016794</t>
  </si>
  <si>
    <t>AURAD PARTHENAY</t>
  </si>
  <si>
    <t>800010159</t>
  </si>
  <si>
    <t>CENTRE D'AUTODIALYSE CORBIE</t>
  </si>
  <si>
    <t>830012589</t>
  </si>
  <si>
    <t>CENTRE D'HEMODIALYSE ADIVA</t>
  </si>
  <si>
    <t>830013819</t>
  </si>
  <si>
    <t>AVODD UDM STE ANNE</t>
  </si>
  <si>
    <t>830015970</t>
  </si>
  <si>
    <t>ADIVA GASSIN</t>
  </si>
  <si>
    <t>830016671</t>
  </si>
  <si>
    <t>ADIVA AUTODIALYSE &amp; UDM SUR SITE CLINIQUE ST JEAN</t>
  </si>
  <si>
    <t>HAD SANTE SOLIDARITE DU VAR</t>
  </si>
  <si>
    <t>830213617</t>
  </si>
  <si>
    <t>A.V.O.D.D.-AUTODIALYSE BRIGNOLES</t>
  </si>
  <si>
    <t>830216495</t>
  </si>
  <si>
    <t>ADIVA</t>
  </si>
  <si>
    <t>840007850</t>
  </si>
  <si>
    <t>ATIR AVIGNON</t>
  </si>
  <si>
    <t>840012546</t>
  </si>
  <si>
    <t>ATIR ORANGE</t>
  </si>
  <si>
    <t>840017222</t>
  </si>
  <si>
    <t>ATIR HEMODIALYSE CARPENTRAS</t>
  </si>
  <si>
    <t>840017461</t>
  </si>
  <si>
    <t>ATIR HEMODIALYSE ORANGE</t>
  </si>
  <si>
    <t>HOPITAL A DOMICILE DE VENDEE</t>
  </si>
  <si>
    <t>850009333</t>
  </si>
  <si>
    <t>850009762</t>
  </si>
  <si>
    <t>UNITE SAISONNIERE D'AUTODIALYSE ECHO</t>
  </si>
  <si>
    <t>850011271</t>
  </si>
  <si>
    <t>CENTRE AUTODIALYSE ECHO CHALLANS</t>
  </si>
  <si>
    <t>850023151</t>
  </si>
  <si>
    <t>CENTRE DE DIALYSE FONTENAY LE COMTE</t>
  </si>
  <si>
    <t>850025156</t>
  </si>
  <si>
    <t>CENTRE D'HEMODIALYSE AMBULATOIRE PERMANENT (LES SABLES D'OLONNE)</t>
  </si>
  <si>
    <t>860005768</t>
  </si>
  <si>
    <t>AURAD CHATELLERAULT</t>
  </si>
  <si>
    <t>860782598</t>
  </si>
  <si>
    <t>870000080</t>
  </si>
  <si>
    <t>UNITE DE DIALYSE LIMOGES BUISSON</t>
  </si>
  <si>
    <t>880785548</t>
  </si>
  <si>
    <t>CENTRE D'AUTODIALYSE ALTIR SAINT DIE</t>
  </si>
  <si>
    <t>890972862</t>
  </si>
  <si>
    <t>ANTENNE DE DIALYSE D'AUXERRE</t>
  </si>
  <si>
    <t>900001728</t>
  </si>
  <si>
    <t>UNITE DE DIALYSE DE BELFORT</t>
  </si>
  <si>
    <t>920025210</t>
  </si>
  <si>
    <t>UNITE AUTODIALYSE A.U.R.A. ISSY LES MOULINEAUX</t>
  </si>
  <si>
    <t>930813910</t>
  </si>
  <si>
    <t>UNITE AUTODIALYSE A.U.R.A. MONTREUIL</t>
  </si>
  <si>
    <t>930815618</t>
  </si>
  <si>
    <t>STRUCTURE DE DIALYSE AURA SAINT OUEN</t>
  </si>
  <si>
    <t>970107454</t>
  </si>
  <si>
    <t>A.U.D.R.A.</t>
  </si>
  <si>
    <t>970302535</t>
  </si>
  <si>
    <t>ATIRG-antenne de CAYENNE</t>
  </si>
  <si>
    <t>970303350</t>
  </si>
  <si>
    <t>ATIRG - ANTENNE DE KOUROU</t>
  </si>
  <si>
    <t>970304580</t>
  </si>
  <si>
    <t>ATIRG - ANTENNE DE ST LAURENT</t>
  </si>
  <si>
    <t>Réunion</t>
  </si>
  <si>
    <t>970403721</t>
  </si>
  <si>
    <t>A.U.R.A.R. (AUTODIALYSE &amp; UDM -PORT)</t>
  </si>
  <si>
    <t>970403754</t>
  </si>
  <si>
    <t>A.U.R.A.R. (UNITE AUTODIALYSE ST LOUIS</t>
  </si>
  <si>
    <t>970403770</t>
  </si>
  <si>
    <t>A. U. R. A. R. (UNITE D'AUTODIALYSE)</t>
  </si>
  <si>
    <t>970405676</t>
  </si>
  <si>
    <t>A.U.R.A.R. (DIALYSE PERITONEALE ST PA)</t>
  </si>
  <si>
    <t>970467197</t>
  </si>
  <si>
    <t>ASDR (UNITE D'AUTODIALYSE)</t>
  </si>
  <si>
    <t>020016242</t>
  </si>
  <si>
    <t>UDM SANTELYS GUISE</t>
  </si>
  <si>
    <t>220021976</t>
  </si>
  <si>
    <t>UDM SITE DE DINAN</t>
  </si>
  <si>
    <t>330058058</t>
  </si>
  <si>
    <t>ANTENNE AUTODIALYSE AURAD LE HAILLAN</t>
  </si>
  <si>
    <t>590056990</t>
  </si>
  <si>
    <t>CENTRE ADH D'AUTODIALYSE A DENAIN</t>
  </si>
  <si>
    <t>690795489</t>
  </si>
  <si>
    <t>CALYDIAL CENTRE AUTODIALYSE LYON</t>
  </si>
  <si>
    <t>840018774</t>
  </si>
  <si>
    <t>ATIR UNITE DIALYSE MEDIC CAVAILLON</t>
  </si>
  <si>
    <t>Ex-région</t>
  </si>
  <si>
    <t>reprise pacte</t>
  </si>
  <si>
    <t>Rhône-Alpes</t>
  </si>
  <si>
    <t>Bourgogne Franche-Comté</t>
  </si>
  <si>
    <t>Haute-Normandie</t>
  </si>
  <si>
    <t>Poitou-Charentes</t>
  </si>
  <si>
    <t>Aide médicale urgente</t>
  </si>
  <si>
    <t>Le montant délégué en 1ère  circulaire  2017 correspond à l'écart entre l'impact CICE évalué sur les données annuelles 2015 (10 mois) et l'impact CICE évalué sur les données 2016 (M10)
Seuls les établissements dont le montant est supérieur ou égal à 50€ sont conservés</t>
  </si>
  <si>
    <t>Délégation C1 2017</t>
  </si>
  <si>
    <t xml:space="preserve">Aide médicale urgente en milieu périlleux
Enveloppe de financement DAF 
</t>
  </si>
  <si>
    <t xml:space="preserve">Aide médicale urgente en milieu périlleux
Enveloppe de financement MIGAC
</t>
  </si>
  <si>
    <t xml:space="preserve">Centre nationaux appels urgence
Enveloppe de financement MIGAC
</t>
  </si>
  <si>
    <t>mesure HN FMESPP (usage)</t>
  </si>
  <si>
    <t>mesure HN DAF PSY</t>
  </si>
  <si>
    <t xml:space="preserve"> Kit CUMP
</t>
  </si>
  <si>
    <r>
      <t xml:space="preserve">Financement de 816 000€ pour les 17 établissements sièges d'une "CUMP régionale" identifiés par l'ARS (48 000€ supplémentaire pour le renforcement en ETP + astreinte pour chaque CUMP régionale)- </t>
    </r>
    <r>
      <rPr>
        <b/>
        <sz val="9"/>
        <rFont val="Times New Roman"/>
        <family val="1"/>
      </rPr>
      <t>Répartition à faire en fonction des CUMP régionales identifiées</t>
    </r>
  </si>
  <si>
    <t>Pacte de responsabilité (reprise AC)</t>
  </si>
  <si>
    <t>Structure</t>
  </si>
  <si>
    <t>HOPITAL DU NEUENBERG</t>
  </si>
  <si>
    <t>HÔPITAL ALBERT SCHWEITZER</t>
  </si>
  <si>
    <t>CLINIQUE SAINTE-BARBE</t>
  </si>
  <si>
    <t>CENTRE MEDICO-CHIRURGICAL WALLERSTEIN</t>
  </si>
  <si>
    <t>CLINIQUE MUTUALISTE DE PESSAC</t>
  </si>
  <si>
    <t>CLINIQUE DE LA MISERICORDE - CAEN</t>
  </si>
  <si>
    <t>HOTEL DIEU DU CREUSOT</t>
  </si>
  <si>
    <t>CENTRE HOSPITALIER DE PLOUGUERNEVEL</t>
  </si>
  <si>
    <t>CENTRE LOCAL HOSPITALIER SAINT JOSEPH</t>
  </si>
  <si>
    <t>CLINIQUE SAINT YVES</t>
  </si>
  <si>
    <t>CLINIQUE DES AUGUSTINES</t>
  </si>
  <si>
    <t>HOPITAL ARTHUR GARDINER</t>
  </si>
  <si>
    <t>HOPITAL ST THOMAS DE VILLENEUVE BAIN</t>
  </si>
  <si>
    <t>CLINIQUE MUTUALISTE PORTE DE L'ORIENT</t>
  </si>
  <si>
    <t>CLINIQUE MUTUALISTE LA SAGESSE</t>
  </si>
  <si>
    <t>ETABLISSEMENT DE SOINS HOTEL DIEU</t>
  </si>
  <si>
    <t>CENTRE REGIONAL DE GERIATRIE</t>
  </si>
  <si>
    <t>CH SAINT JEAN DE BRIARE</t>
  </si>
  <si>
    <t>HOPITAL ECOLE DE LA CROIX ROUGE</t>
  </si>
  <si>
    <t>HOPITAL HENRY DUNANT</t>
  </si>
  <si>
    <t>"CESSRIN" DE MAISONS LAFFITTE</t>
  </si>
  <si>
    <t>CENTRE GERIATRIQUE DENIS FORESTIER</t>
  </si>
  <si>
    <t>CLINIQUE MED. PEDAGOGIQUE EDOUARD RIST</t>
  </si>
  <si>
    <t>HÔPITAL - FONDATION CHANTEPIE-MANCIER</t>
  </si>
  <si>
    <t>MAISON DE SANTE "CLAIRE DEMEURE"</t>
  </si>
  <si>
    <t>CENTRE HOSPITALIER F.H. MANHES</t>
  </si>
  <si>
    <t>HÔPITAL JEAN JAURÈS</t>
  </si>
  <si>
    <t>HOPITAL PRIVE COGNACQ-JAY</t>
  </si>
  <si>
    <t>HOPITAL SUISSE DE PARIS</t>
  </si>
  <si>
    <t>CLINIQUE MEDICALE DE LA PORTE VERTE</t>
  </si>
  <si>
    <t>CENTRE PASTEUR VALLERY RADOT</t>
  </si>
  <si>
    <t>MAISON MEDICALE N.D. DU LAC RUEIL</t>
  </si>
  <si>
    <t>MAISON MEDICALE JEANNE GARNIER</t>
  </si>
  <si>
    <t>CENTRE MEDICAL DE FORCILLES</t>
  </si>
  <si>
    <t>CENTRE HOSPITALIER DE BLIGNY</t>
  </si>
  <si>
    <t>HOP PRIVE GERIAT LES MAGNOLIAS</t>
  </si>
  <si>
    <t>HOP JOUR CROIX ST SIMON</t>
  </si>
  <si>
    <t>HOPITAL PIERRE ROUQUES "LES BLUETS"</t>
  </si>
  <si>
    <t>FONDATION OPHTALMOLOGIQUE ROTHSCHILD</t>
  </si>
  <si>
    <t>SANTE SERVICE</t>
  </si>
  <si>
    <t>HOPITAL SAINT-CAMILLE - BRY S/M</t>
  </si>
  <si>
    <t>CENTRE CHIRURGICAL MARIE LANNELONGUE</t>
  </si>
  <si>
    <t>HOPITAL FOCH</t>
  </si>
  <si>
    <t>GPE HOSP SAINT-JOSEPH</t>
  </si>
  <si>
    <t>IHFB</t>
  </si>
  <si>
    <t>GRPE HOSP DIACONESSES-CROIX ST-SIMON</t>
  </si>
  <si>
    <t>CLINIQUE BEAU SOLEIL</t>
  </si>
  <si>
    <t>CLINIQUE DU MAS DE ROCHET</t>
  </si>
  <si>
    <t>H A D SANTE SERVICE LIMOUSIN LIMOGES</t>
  </si>
  <si>
    <t>CENTRE MEDICAL NATIONAL SAINTE FEYRE</t>
  </si>
  <si>
    <t>HOPITAL DE FREYMING-MERLEBACH</t>
  </si>
  <si>
    <t>HOPITAL SAINT JOSEPH DE SARRALBE</t>
  </si>
  <si>
    <t>MAISON HOSPITALIERE DE BACCARAT</t>
  </si>
  <si>
    <t>ASS DE LA MAISON HOSP ST CHARLES</t>
  </si>
  <si>
    <t>HOPITAL ST FRANCOIS - MARANGE-SILVANGE</t>
  </si>
  <si>
    <t>ASSOCIATION HOSPITALIERE DE JOEUF</t>
  </si>
  <si>
    <t>HOPITAL ST MAURICE - MOYEUVRE-GRANDE</t>
  </si>
  <si>
    <t>CLINIQUE SAINTE ELISABETH - THIONVILLE</t>
  </si>
  <si>
    <t>HOPITAUX PRIVES DE METZ</t>
  </si>
  <si>
    <t>HOSPITALOR HOPITAL STE-BARBE - FORBACH</t>
  </si>
  <si>
    <t>HOSPITALOR HOPITAL DE ST AVOLD</t>
  </si>
  <si>
    <t>ALPHA SANTE</t>
  </si>
  <si>
    <t>POLYCLINIQUE SAINTE BARBE</t>
  </si>
  <si>
    <t>SANTE RELAIS DOMICILE</t>
  </si>
  <si>
    <t>MAISON MEDICALE JEAN XXIII</t>
  </si>
  <si>
    <t>ETAB HOPALE CTRE CALOT/HELIO</t>
  </si>
  <si>
    <t>GCS DU GPT DES HOPITAUX DE L'ICL</t>
  </si>
  <si>
    <t>GROUPE AHNAC</t>
  </si>
  <si>
    <t>HOPITAL A DOMICILE NANTES &amp; REGION</t>
  </si>
  <si>
    <t>CLINIQUE J.VERNE- POLE HOSP MUTUALISTE</t>
  </si>
  <si>
    <t>HAD SOINS SERVICE RIVERY</t>
  </si>
  <si>
    <t>CMC DES JOCKEYS DE CHANTILLY</t>
  </si>
  <si>
    <t>HOSP. A DOMICILE - H.A.D. (MUT. 16)</t>
  </si>
  <si>
    <t>INSTITUT SAINTE CATHERINE</t>
  </si>
  <si>
    <t>CLINIQUE SAINTE ELISABETH</t>
  </si>
  <si>
    <t>CLINIQUE JEAN PAOLI</t>
  </si>
  <si>
    <t>CTRE GERONT ST THOMAS DE VILLENEUVE</t>
  </si>
  <si>
    <t>HADAR</t>
  </si>
  <si>
    <t>MATERNITE CATHOLIQUE PROVENCE L'ETOILE</t>
  </si>
  <si>
    <t>CTRE CARDIO MEDICO CHIRURGICALE TZANCK</t>
  </si>
  <si>
    <t>HOPITAL PRIVE GERIATRIQUE LES SOURCES</t>
  </si>
  <si>
    <t>HOPITAL AMBROISE PARE</t>
  </si>
  <si>
    <t>POLYCLINIQUE MUTUALISTE MALARTIC</t>
  </si>
  <si>
    <t>CTRE MÉDICO-CHIR RÉADAPT DES MASSUES</t>
  </si>
  <si>
    <t>PÔLE GÉRONTO CX ROUGE LESCHARMETTES</t>
  </si>
  <si>
    <t>CLINIQUE PNEUMOLOGIE LES RIEUX</t>
  </si>
  <si>
    <t>HOPITAL DE L'ARBRESLE LE RAVATEL</t>
  </si>
  <si>
    <t>HOPITAL DE MOZE</t>
  </si>
  <si>
    <t>SOINS ET SANTÉ HAD LYON</t>
  </si>
  <si>
    <t>CENTRE MEDICAL DE PRAZ COUTANT</t>
  </si>
  <si>
    <t>HOPITAL DE FOURVIERE</t>
  </si>
  <si>
    <t>GPE HOSP MUT LES PORTES DU SUD</t>
  </si>
  <si>
    <t>Etablissements hors CLCC</t>
  </si>
  <si>
    <t>CRLCC  "PAUL STRAUSS"</t>
  </si>
  <si>
    <t>CLCC GEORGES-FRANCOIS LECLERC</t>
  </si>
  <si>
    <t>C.R.L.C.C. EUGENE MARQUIS</t>
  </si>
  <si>
    <t>INSTITUT JEAN GODINOT</t>
  </si>
  <si>
    <t>CRLCC HENRI BECQUEREL ROUEN</t>
  </si>
  <si>
    <t>ICM INSTITUT REGIONAL DU CANCER DE MTP</t>
  </si>
  <si>
    <t>INSTITUT DE CANCEROLOGIE DE LORRAINE</t>
  </si>
  <si>
    <t>INSTITUT DE CANCEROLOGIE DE L OUEST</t>
  </si>
  <si>
    <t>Etablissements CLCC</t>
  </si>
  <si>
    <t>Tous Etablissements</t>
  </si>
  <si>
    <t>Aides aux établissements de santé à but non lucratif</t>
  </si>
  <si>
    <t xml:space="preserve">Soutien aux établissements EBNL ex DG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</si>
</sst>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0\ &quot;€&quot;;[Red]\-#,##0\ &quot;€&quot;"/>
    <numFmt numFmtId="42" formatCode="_-* #,##0\ &quot;€&quot;_-;\-* #,##0\ &quot;€&quot;_-;_-* &quot;-&quot;\ &quot;€&quot;_-;_-@_-"/>
    <numFmt numFmtId="44" formatCode="_-* #,##0.00\ &quot;€&quot;_-;\-* #,##0.00\ &quot;€&quot;_-;_-* &quot;-&quot;??\ &quot;€&quot;_-;_-@_-"/>
    <numFmt numFmtId="43" formatCode="_-* #,##0.00\ _€_-;\-* #,##0.00\ _€_-;_-* &quot;-&quot;??\ _€_-;_-@_-"/>
    <numFmt numFmtId="164" formatCode="#,##0.000"/>
    <numFmt numFmtId="165" formatCode="_-* #,##0\ _€_-;\-* #,##0\ _€_-;_-* &quot;-&quot;??\ _€_-;_-@_-"/>
    <numFmt numFmtId="166" formatCode="#,##0\ &quot;€&quot;"/>
    <numFmt numFmtId="167" formatCode="[&gt;0]#.00,;0.00"/>
    <numFmt numFmtId="168" formatCode="#,##0.00\ &quot;€&quot;"/>
    <numFmt numFmtId="169" formatCode="_ * #,##0_)\ &quot;€&quot;_ ;_ * \(#,##0\)\ &quot;€&quot;_ ;_ * &quot;-&quot;_)\ &quot;€&quot;_ ;_ @_ "/>
  </numFmts>
  <fonts count="61" x14ac:knownFonts="1">
    <font>
      <sz val="11"/>
      <color theme="1"/>
      <name val="Calibri"/>
      <family val="2"/>
      <scheme val="minor"/>
    </font>
    <font>
      <sz val="11"/>
      <color theme="1"/>
      <name val="Calibri"/>
      <family val="2"/>
      <scheme val="minor"/>
    </font>
    <font>
      <b/>
      <u/>
      <sz val="11"/>
      <color theme="1"/>
      <name val="Calibri"/>
      <family val="2"/>
      <scheme val="minor"/>
    </font>
    <font>
      <b/>
      <i/>
      <sz val="9"/>
      <color rgb="FFFF0000"/>
      <name val="Times New Roman"/>
      <family val="1"/>
    </font>
    <font>
      <sz val="11"/>
      <color theme="1"/>
      <name val="Calibri"/>
      <family val="2"/>
    </font>
    <font>
      <b/>
      <sz val="11"/>
      <name val="Times New Roman"/>
      <family val="1"/>
    </font>
    <font>
      <sz val="9"/>
      <name val="Times New Roman"/>
      <family val="1"/>
    </font>
    <font>
      <b/>
      <sz val="9"/>
      <name val="Times New Roman"/>
      <family val="1"/>
    </font>
    <font>
      <i/>
      <sz val="9"/>
      <name val="Times New Roman"/>
      <family val="1"/>
    </font>
    <font>
      <i/>
      <sz val="9"/>
      <color rgb="FFFF0000"/>
      <name val="Times New Roman"/>
      <family val="1"/>
    </font>
    <font>
      <b/>
      <i/>
      <sz val="9"/>
      <color rgb="FF000000"/>
      <name val="Times New Roman"/>
      <family val="1"/>
    </font>
    <font>
      <sz val="9"/>
      <color rgb="FF000000"/>
      <name val="Calibri"/>
      <family val="2"/>
    </font>
    <font>
      <b/>
      <sz val="11"/>
      <color rgb="FF000000"/>
      <name val="Calibri"/>
      <family val="2"/>
    </font>
    <font>
      <i/>
      <sz val="11"/>
      <color rgb="FF000000"/>
      <name val="Calibri"/>
      <family val="2"/>
    </font>
    <font>
      <i/>
      <sz val="9"/>
      <color rgb="FF000000"/>
      <name val="Times New Roman"/>
      <family val="1"/>
    </font>
    <font>
      <sz val="10"/>
      <color rgb="FF000000"/>
      <name val="Times New Roman"/>
      <family val="1"/>
    </font>
    <font>
      <sz val="8"/>
      <name val="Arial"/>
      <family val="2"/>
    </font>
    <font>
      <sz val="10"/>
      <color theme="1"/>
      <name val="Arial"/>
      <family val="2"/>
    </font>
    <font>
      <sz val="8"/>
      <color rgb="FF000000"/>
      <name val="Arial"/>
      <family val="2"/>
    </font>
    <font>
      <sz val="8"/>
      <color rgb="FF000000"/>
      <name val="Times New Roman"/>
      <family val="1"/>
    </font>
    <font>
      <sz val="8"/>
      <name val="Times New Roman"/>
      <family val="1"/>
    </font>
    <font>
      <i/>
      <sz val="8"/>
      <name val="Times New Roman"/>
      <family val="1"/>
    </font>
    <font>
      <sz val="10"/>
      <color indexed="64"/>
      <name val="Times New Roman"/>
      <family val="1"/>
    </font>
    <font>
      <b/>
      <sz val="11"/>
      <color theme="0"/>
      <name val="Calibri"/>
      <family val="2"/>
      <scheme val="minor"/>
    </font>
    <font>
      <sz val="8"/>
      <color theme="1"/>
      <name val="Times New Roman"/>
      <family val="1"/>
    </font>
    <font>
      <b/>
      <i/>
      <sz val="9"/>
      <name val="Times New Roman"/>
      <family val="1"/>
    </font>
    <font>
      <b/>
      <sz val="9"/>
      <color rgb="FF000000"/>
      <name val="Times New Roman"/>
      <family val="1"/>
    </font>
    <font>
      <sz val="9"/>
      <color indexed="64"/>
      <name val="Times New Roman"/>
      <family val="1"/>
    </font>
    <font>
      <sz val="11"/>
      <name val="Calibri"/>
      <family val="2"/>
      <scheme val="minor"/>
    </font>
    <font>
      <sz val="10"/>
      <color theme="1"/>
      <name val="Times New Roman"/>
      <family val="1"/>
    </font>
    <font>
      <u/>
      <sz val="11"/>
      <color rgb="FF0000FF"/>
      <name val="Calibri"/>
      <family val="2"/>
    </font>
    <font>
      <sz val="11"/>
      <name val="Calibri"/>
      <family val="2"/>
    </font>
    <font>
      <sz val="9"/>
      <name val="Arial"/>
      <family val="2"/>
    </font>
    <font>
      <sz val="10"/>
      <name val="Arial"/>
      <family val="2"/>
    </font>
    <font>
      <sz val="10"/>
      <name val="MS Sans Serif"/>
      <family val="2"/>
    </font>
    <font>
      <sz val="11"/>
      <color rgb="FF000000"/>
      <name val="Calibri"/>
      <family val="2"/>
      <scheme val="minor"/>
    </font>
    <font>
      <i/>
      <sz val="10"/>
      <color rgb="FF000000"/>
      <name val="Times New Roman"/>
      <family val="1"/>
    </font>
    <font>
      <i/>
      <sz val="10"/>
      <color theme="1"/>
      <name val="Times New Roman"/>
      <family val="1"/>
    </font>
    <font>
      <i/>
      <sz val="11"/>
      <color theme="1"/>
      <name val="Calibri"/>
      <family val="2"/>
      <scheme val="minor"/>
    </font>
    <font>
      <i/>
      <sz val="10"/>
      <color indexed="8"/>
      <name val="Times New Roman"/>
      <family val="1"/>
    </font>
    <font>
      <i/>
      <sz val="10"/>
      <name val="Times New Roman"/>
      <family val="1"/>
    </font>
    <font>
      <i/>
      <sz val="9"/>
      <color theme="1"/>
      <name val="Times New Roman"/>
      <family val="1"/>
    </font>
    <font>
      <b/>
      <i/>
      <sz val="11"/>
      <color rgb="FF000000"/>
      <name val="Calibri"/>
      <family val="2"/>
    </font>
    <font>
      <sz val="10"/>
      <color rgb="FF000000"/>
      <name val="Calibri"/>
      <family val="2"/>
    </font>
    <font>
      <b/>
      <sz val="10"/>
      <color rgb="FF000000"/>
      <name val="Calibri"/>
      <family val="2"/>
    </font>
    <font>
      <b/>
      <sz val="10"/>
      <color rgb="FFFFFFFF"/>
      <name val="Calibri"/>
      <family val="2"/>
    </font>
    <font>
      <sz val="10"/>
      <color rgb="FF000000"/>
      <name val="Century Gothic"/>
      <family val="2"/>
    </font>
    <font>
      <b/>
      <sz val="10"/>
      <color rgb="FF000000"/>
      <name val="Century Gothic"/>
      <family val="2"/>
    </font>
    <font>
      <sz val="10"/>
      <color rgb="FFFF0000"/>
      <name val="Century Gothic"/>
      <family val="2"/>
    </font>
    <font>
      <i/>
      <sz val="10"/>
      <color rgb="FF000000"/>
      <name val="Century Gothic"/>
      <family val="2"/>
    </font>
    <font>
      <i/>
      <sz val="8"/>
      <color rgb="FF000000"/>
      <name val="Arial"/>
      <family val="2"/>
    </font>
    <font>
      <b/>
      <sz val="9"/>
      <color rgb="FF000000"/>
      <name val="Tahoma"/>
      <family val="2"/>
    </font>
    <font>
      <sz val="9"/>
      <color rgb="FF000000"/>
      <name val="Tahoma"/>
      <family val="2"/>
    </font>
    <font>
      <b/>
      <u/>
      <sz val="10"/>
      <name val="Calibri"/>
      <family val="2"/>
      <scheme val="minor"/>
    </font>
    <font>
      <sz val="10"/>
      <name val="Calibri"/>
      <family val="2"/>
      <scheme val="minor"/>
    </font>
    <font>
      <b/>
      <sz val="10"/>
      <name val="Calibri"/>
      <family val="2"/>
      <scheme val="minor"/>
    </font>
    <font>
      <sz val="9"/>
      <name val="Calibri"/>
      <family val="2"/>
      <scheme val="minor"/>
    </font>
    <font>
      <b/>
      <sz val="9"/>
      <name val="Calibri"/>
      <family val="2"/>
      <scheme val="minor"/>
    </font>
    <font>
      <b/>
      <i/>
      <sz val="9"/>
      <color rgb="FFFF0000"/>
      <name val="Calibri"/>
      <family val="2"/>
      <scheme val="minor"/>
    </font>
    <font>
      <i/>
      <sz val="9"/>
      <name val="Calibri"/>
      <family val="2"/>
      <scheme val="minor"/>
    </font>
    <font>
      <sz val="9"/>
      <color rgb="FF000000"/>
      <name val="Calibri"/>
      <family val="2"/>
      <scheme val="minor"/>
    </font>
  </fonts>
  <fills count="25">
    <fill>
      <patternFill patternType="none"/>
    </fill>
    <fill>
      <patternFill patternType="gray125"/>
    </fill>
    <fill>
      <patternFill patternType="solid">
        <fgColor rgb="FFFFFF00"/>
        <bgColor rgb="FF000000"/>
      </patternFill>
    </fill>
    <fill>
      <patternFill patternType="solid">
        <fgColor rgb="FFDDD9C4"/>
        <bgColor rgb="FF000000"/>
      </patternFill>
    </fill>
    <fill>
      <patternFill patternType="solid">
        <fgColor rgb="FFC4BD97"/>
        <bgColor rgb="FF000000"/>
      </patternFill>
    </fill>
    <fill>
      <patternFill patternType="solid">
        <fgColor rgb="FF948A54"/>
        <bgColor rgb="FF000000"/>
      </patternFill>
    </fill>
    <fill>
      <patternFill patternType="solid">
        <fgColor rgb="FFF2DCDB"/>
        <bgColor rgb="FF000000"/>
      </patternFill>
    </fill>
    <fill>
      <patternFill patternType="solid">
        <fgColor rgb="FFFCD5B4"/>
        <bgColor rgb="FF000000"/>
      </patternFill>
    </fill>
    <fill>
      <patternFill patternType="solid">
        <fgColor rgb="FFFFFFFF"/>
        <bgColor rgb="FF000000"/>
      </patternFill>
    </fill>
    <fill>
      <patternFill patternType="solid">
        <fgColor rgb="FFFFFF0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59999389629810485"/>
        <bgColor rgb="FF000000"/>
      </patternFill>
    </fill>
    <fill>
      <patternFill patternType="solid">
        <fgColor theme="0"/>
        <bgColor theme="0" tint="-0.14999847407452621"/>
      </patternFill>
    </fill>
    <fill>
      <patternFill patternType="solid">
        <fgColor rgb="FFA6A6A6"/>
        <bgColor rgb="FF000000"/>
      </patternFill>
    </fill>
    <fill>
      <patternFill patternType="solid">
        <fgColor rgb="FFFFC000"/>
        <bgColor rgb="FF000000"/>
      </patternFill>
    </fill>
    <fill>
      <patternFill patternType="solid">
        <fgColor rgb="FFD9D9D9"/>
        <bgColor rgb="FF000000"/>
      </patternFill>
    </fill>
    <fill>
      <patternFill patternType="solid">
        <fgColor rgb="FFBFBFBF"/>
        <bgColor rgb="FF000000"/>
      </patternFill>
    </fill>
    <fill>
      <patternFill patternType="solid">
        <fgColor rgb="FF0070C0"/>
        <bgColor rgb="FF000000"/>
      </patternFill>
    </fill>
    <fill>
      <patternFill patternType="solid">
        <fgColor theme="0"/>
        <bgColor rgb="FF000000"/>
      </patternFill>
    </fill>
    <fill>
      <patternFill patternType="solid">
        <fgColor rgb="FFFFD653"/>
        <bgColor indexed="64"/>
      </patternFill>
    </fill>
    <fill>
      <patternFill patternType="solid">
        <fgColor rgb="FFFFD653"/>
        <bgColor rgb="FF000000"/>
      </patternFill>
    </fill>
  </fills>
  <borders count="57">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0000"/>
      </left>
      <right/>
      <top style="thin">
        <color rgb="FFDCE6F1"/>
      </top>
      <bottom style="thin">
        <color rgb="FFFFFFFF"/>
      </bottom>
      <diagonal/>
    </border>
    <border>
      <left/>
      <right style="medium">
        <color rgb="FFC1C6C6"/>
      </right>
      <top style="medium">
        <color rgb="FFC1C6C6"/>
      </top>
      <bottom style="medium">
        <color rgb="FFC1C6C6"/>
      </bottom>
      <diagonal/>
    </border>
    <border>
      <left/>
      <right/>
      <top style="medium">
        <color indexed="64"/>
      </top>
      <bottom/>
      <diagonal/>
    </border>
    <border>
      <left/>
      <right/>
      <top/>
      <bottom style="medium">
        <color indexed="64"/>
      </bottom>
      <diagonal/>
    </border>
    <border>
      <left style="thin">
        <color auto="1"/>
      </left>
      <right style="medium">
        <color indexed="64"/>
      </right>
      <top style="thin">
        <color auto="1"/>
      </top>
      <bottom/>
      <diagonal/>
    </border>
    <border>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0" fontId="17" fillId="0" borderId="0"/>
    <xf numFmtId="0" fontId="30" fillId="0" borderId="0" applyNumberFormat="0" applyFill="0" applyBorder="0" applyAlignment="0" applyProtection="0">
      <alignment vertical="top"/>
      <protection locked="0"/>
    </xf>
    <xf numFmtId="0" fontId="1" fillId="0" borderId="0"/>
    <xf numFmtId="0" fontId="1" fillId="0" borderId="0"/>
    <xf numFmtId="0" fontId="1" fillId="0" borderId="0"/>
    <xf numFmtId="0" fontId="33" fillId="0" borderId="0"/>
    <xf numFmtId="0" fontId="34" fillId="0" borderId="0"/>
    <xf numFmtId="0" fontId="34" fillId="0" borderId="0"/>
    <xf numFmtId="0" fontId="34" fillId="0" borderId="0"/>
    <xf numFmtId="44" fontId="1" fillId="0" borderId="0" applyFont="0" applyFill="0" applyBorder="0" applyAlignment="0" applyProtection="0"/>
  </cellStyleXfs>
  <cellXfs count="536">
    <xf numFmtId="0" fontId="0" fillId="0" borderId="0" xfId="0"/>
    <xf numFmtId="0" fontId="2" fillId="0" borderId="0" xfId="0" applyFont="1"/>
    <xf numFmtId="0" fontId="3" fillId="2" borderId="0" xfId="0" applyFont="1" applyFill="1" applyBorder="1" applyAlignment="1">
      <alignment horizontal="left" vertical="center"/>
    </xf>
    <xf numFmtId="4" fontId="4" fillId="0" borderId="0" xfId="0" applyNumberFormat="1" applyFont="1" applyFill="1" applyBorder="1"/>
    <xf numFmtId="0" fontId="5"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3" borderId="1" xfId="0" applyFont="1" applyFill="1" applyBorder="1" applyAlignment="1">
      <alignment horizontal="left" vertical="center"/>
    </xf>
    <xf numFmtId="4" fontId="6" fillId="3" borderId="1" xfId="0" applyNumberFormat="1" applyFont="1" applyFill="1" applyBorder="1" applyAlignment="1">
      <alignment horizontal="center" vertical="center"/>
    </xf>
    <xf numFmtId="0" fontId="4" fillId="0" borderId="3" xfId="0" applyFont="1" applyFill="1" applyBorder="1"/>
    <xf numFmtId="4" fontId="4" fillId="0" borderId="4" xfId="0" applyNumberFormat="1" applyFont="1" applyFill="1" applyBorder="1"/>
    <xf numFmtId="0" fontId="7" fillId="4" borderId="5" xfId="0" applyFont="1" applyFill="1" applyBorder="1" applyAlignment="1">
      <alignment horizontal="left" vertical="center"/>
    </xf>
    <xf numFmtId="4" fontId="7" fillId="4" borderId="6" xfId="0" applyNumberFormat="1" applyFont="1" applyFill="1" applyBorder="1" applyAlignment="1">
      <alignment horizontal="center"/>
    </xf>
    <xf numFmtId="0" fontId="6" fillId="3" borderId="7" xfId="0" applyFont="1" applyFill="1" applyBorder="1" applyAlignment="1">
      <alignment horizontal="left" vertical="center"/>
    </xf>
    <xf numFmtId="0" fontId="7" fillId="5" borderId="8" xfId="0" applyFont="1" applyFill="1" applyBorder="1" applyAlignment="1">
      <alignment horizontal="left" vertical="center"/>
    </xf>
    <xf numFmtId="4" fontId="7" fillId="5" borderId="9" xfId="0" applyNumberFormat="1" applyFont="1" applyFill="1" applyBorder="1" applyAlignment="1">
      <alignment horizontal="center"/>
    </xf>
    <xf numFmtId="0" fontId="4" fillId="0" borderId="0" xfId="0" applyFont="1" applyFill="1" applyBorder="1"/>
    <xf numFmtId="0" fontId="8" fillId="0" borderId="0" xfId="0" applyFont="1" applyFill="1" applyBorder="1" applyAlignment="1">
      <alignment horizontal="center" vertical="center"/>
    </xf>
    <xf numFmtId="0" fontId="6" fillId="0" borderId="10"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3" borderId="12" xfId="0" applyFont="1" applyFill="1" applyBorder="1" applyAlignment="1">
      <alignment horizontal="left" vertical="center"/>
    </xf>
    <xf numFmtId="4" fontId="6" fillId="3" borderId="13" xfId="0" applyNumberFormat="1" applyFont="1" applyFill="1" applyBorder="1" applyAlignment="1">
      <alignment horizontal="center" vertical="center"/>
    </xf>
    <xf numFmtId="0" fontId="9" fillId="0" borderId="14" xfId="0" applyFont="1" applyFill="1" applyBorder="1" applyAlignment="1">
      <alignment horizontal="right" vertical="center"/>
    </xf>
    <xf numFmtId="4" fontId="8" fillId="0" borderId="15" xfId="0" applyNumberFormat="1" applyFont="1" applyFill="1" applyBorder="1" applyAlignment="1">
      <alignment horizontal="right" vertical="center"/>
    </xf>
    <xf numFmtId="0" fontId="3" fillId="0" borderId="0" xfId="0" applyFont="1" applyFill="1" applyBorder="1"/>
    <xf numFmtId="0" fontId="10" fillId="0" borderId="0" xfId="0" applyFont="1" applyFill="1" applyBorder="1"/>
    <xf numFmtId="0" fontId="8" fillId="0" borderId="14" xfId="0" applyFont="1" applyFill="1" applyBorder="1" applyAlignment="1">
      <alignment horizontal="right" vertical="center"/>
    </xf>
    <xf numFmtId="0" fontId="7" fillId="4" borderId="8" xfId="0" applyFont="1" applyFill="1" applyBorder="1" applyAlignment="1">
      <alignment horizontal="left" vertical="center"/>
    </xf>
    <xf numFmtId="4" fontId="7" fillId="2" borderId="5" xfId="0" applyNumberFormat="1" applyFont="1" applyFill="1" applyBorder="1" applyAlignment="1">
      <alignment horizontal="center"/>
    </xf>
    <xf numFmtId="0" fontId="3" fillId="0" borderId="0" xfId="0" applyFont="1" applyFill="1" applyBorder="1" applyAlignment="1">
      <alignment horizontal="left" vertical="center"/>
    </xf>
    <xf numFmtId="0" fontId="6" fillId="6" borderId="1"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1" xfId="0"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4" fontId="8" fillId="0" borderId="4"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17" xfId="0" applyFont="1" applyFill="1" applyBorder="1" applyAlignment="1">
      <alignment horizontal="right" vertical="center"/>
    </xf>
    <xf numFmtId="0" fontId="4" fillId="0" borderId="1" xfId="0" applyFont="1" applyFill="1" applyBorder="1"/>
    <xf numFmtId="0" fontId="3" fillId="0" borderId="1" xfId="0" applyFont="1" applyFill="1" applyBorder="1"/>
    <xf numFmtId="0" fontId="6" fillId="3" borderId="18" xfId="0" applyFont="1" applyFill="1" applyBorder="1" applyAlignment="1">
      <alignment horizontal="left" vertical="center"/>
    </xf>
    <xf numFmtId="49" fontId="3" fillId="2" borderId="0" xfId="0" applyNumberFormat="1" applyFont="1" applyFill="1" applyBorder="1" applyAlignment="1">
      <alignment horizontal="left" vertical="center"/>
    </xf>
    <xf numFmtId="0" fontId="7" fillId="0" borderId="19" xfId="0"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20"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7" fillId="0" borderId="21"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49" fontId="6" fillId="3"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4" fontId="8" fillId="0" borderId="1" xfId="0" applyNumberFormat="1" applyFont="1" applyFill="1" applyBorder="1" applyAlignment="1">
      <alignment horizontal="right" vertical="center" wrapText="1"/>
    </xf>
    <xf numFmtId="49" fontId="8" fillId="0" borderId="1"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11" fillId="0" borderId="1" xfId="0" applyFont="1" applyFill="1" applyBorder="1"/>
    <xf numFmtId="0" fontId="8" fillId="0" borderId="0" xfId="0" applyFont="1" applyFill="1" applyBorder="1" applyAlignment="1">
      <alignment horizontal="right" vertical="center"/>
    </xf>
    <xf numFmtId="0" fontId="8" fillId="0" borderId="1" xfId="0" applyFont="1" applyFill="1" applyBorder="1" applyAlignment="1">
      <alignment horizontal="right" vertical="center"/>
    </xf>
    <xf numFmtId="2" fontId="8" fillId="0" borderId="1" xfId="0" applyNumberFormat="1" applyFont="1" applyFill="1" applyBorder="1" applyAlignment="1">
      <alignment horizontal="right" vertical="center"/>
    </xf>
    <xf numFmtId="4"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xf>
    <xf numFmtId="4" fontId="7" fillId="4" borderId="1" xfId="0" applyNumberFormat="1" applyFont="1" applyFill="1" applyBorder="1" applyAlignment="1">
      <alignment horizontal="center" vertical="center"/>
    </xf>
    <xf numFmtId="49" fontId="8" fillId="0" borderId="1" xfId="0" quotePrefix="1" applyNumberFormat="1" applyFont="1" applyFill="1" applyBorder="1" applyAlignment="1">
      <alignment horizontal="right" vertical="center"/>
    </xf>
    <xf numFmtId="4"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xf>
    <xf numFmtId="4" fontId="7" fillId="5"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 fontId="6" fillId="0" borderId="0" xfId="0" applyNumberFormat="1" applyFont="1" applyFill="1" applyBorder="1" applyAlignment="1">
      <alignment horizontal="center" vertical="center"/>
    </xf>
    <xf numFmtId="4" fontId="8" fillId="0" borderId="4" xfId="0" applyNumberFormat="1" applyFont="1" applyFill="1" applyBorder="1" applyAlignment="1">
      <alignment horizontal="right" vertical="center" wrapText="1"/>
    </xf>
    <xf numFmtId="49" fontId="8" fillId="0" borderId="4" xfId="0" applyNumberFormat="1" applyFont="1" applyFill="1" applyBorder="1" applyAlignment="1">
      <alignment horizontal="right" vertical="center"/>
    </xf>
    <xf numFmtId="4" fontId="7" fillId="4" borderId="9" xfId="0" applyNumberFormat="1" applyFont="1" applyFill="1" applyBorder="1" applyAlignment="1">
      <alignment horizontal="center" vertical="center" wrapText="1"/>
    </xf>
    <xf numFmtId="49" fontId="7" fillId="4" borderId="9" xfId="0" applyNumberFormat="1" applyFont="1" applyFill="1" applyBorder="1" applyAlignment="1">
      <alignment horizontal="center" vertical="center"/>
    </xf>
    <xf numFmtId="4" fontId="7" fillId="4" borderId="9" xfId="0" applyNumberFormat="1" applyFont="1" applyFill="1" applyBorder="1" applyAlignment="1">
      <alignment horizontal="center" vertical="center"/>
    </xf>
    <xf numFmtId="4" fontId="7" fillId="5" borderId="9" xfId="0" applyNumberFormat="1" applyFont="1" applyFill="1" applyBorder="1" applyAlignment="1">
      <alignment horizontal="center" vertical="center" wrapText="1"/>
    </xf>
    <xf numFmtId="49" fontId="7" fillId="5" borderId="9" xfId="0" applyNumberFormat="1" applyFont="1" applyFill="1" applyBorder="1" applyAlignment="1">
      <alignment horizontal="center" vertical="center"/>
    </xf>
    <xf numFmtId="4" fontId="7" fillId="5" borderId="9" xfId="0" applyNumberFormat="1" applyFont="1" applyFill="1" applyBorder="1" applyAlignment="1">
      <alignment horizontal="center"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left" vertical="center"/>
    </xf>
    <xf numFmtId="0" fontId="4" fillId="8" borderId="0" xfId="0" applyFont="1" applyFill="1" applyBorder="1"/>
    <xf numFmtId="0" fontId="4" fillId="8" borderId="23" xfId="0" applyFont="1" applyFill="1" applyBorder="1" applyAlignment="1">
      <alignment vertical="center"/>
    </xf>
    <xf numFmtId="0" fontId="4" fillId="8" borderId="1" xfId="0" applyFont="1" applyFill="1" applyBorder="1" applyAlignment="1">
      <alignment vertical="center" wrapText="1"/>
    </xf>
    <xf numFmtId="0" fontId="4" fillId="8" borderId="1" xfId="0" applyFont="1" applyFill="1" applyBorder="1" applyAlignment="1">
      <alignment horizontal="left" vertical="center" wrapText="1"/>
    </xf>
    <xf numFmtId="0" fontId="4" fillId="8" borderId="22" xfId="0" applyFont="1" applyFill="1" applyBorder="1" applyAlignment="1">
      <alignment vertical="center" wrapText="1"/>
    </xf>
    <xf numFmtId="0" fontId="4" fillId="8" borderId="19" xfId="0" applyFont="1" applyFill="1" applyBorder="1" applyAlignment="1">
      <alignment vertical="top"/>
    </xf>
    <xf numFmtId="0" fontId="4" fillId="8" borderId="20" xfId="0" applyFont="1" applyFill="1" applyBorder="1"/>
    <xf numFmtId="2" fontId="4" fillId="8" borderId="0" xfId="0" applyNumberFormat="1" applyFont="1" applyFill="1" applyBorder="1" applyAlignment="1">
      <alignment horizontal="center"/>
    </xf>
    <xf numFmtId="2" fontId="4" fillId="8" borderId="3" xfId="0" applyNumberFormat="1" applyFont="1" applyFill="1" applyBorder="1" applyAlignment="1">
      <alignment horizontal="center"/>
    </xf>
    <xf numFmtId="0" fontId="4" fillId="8" borderId="4" xfId="0" applyFont="1" applyFill="1" applyBorder="1" applyAlignment="1">
      <alignment vertical="top"/>
    </xf>
    <xf numFmtId="0" fontId="4" fillId="8" borderId="7" xfId="0" applyFont="1" applyFill="1" applyBorder="1" applyAlignment="1">
      <alignment vertical="top"/>
    </xf>
    <xf numFmtId="0" fontId="4" fillId="3" borderId="21" xfId="0" applyFont="1" applyFill="1" applyBorder="1"/>
    <xf numFmtId="0" fontId="4" fillId="3" borderId="24" xfId="0" applyFont="1" applyFill="1" applyBorder="1"/>
    <xf numFmtId="2" fontId="4" fillId="3" borderId="24" xfId="0" applyNumberFormat="1" applyFont="1" applyFill="1" applyBorder="1" applyAlignment="1">
      <alignment horizontal="center"/>
    </xf>
    <xf numFmtId="0" fontId="4" fillId="8" borderId="19" xfId="0" applyFont="1" applyFill="1" applyBorder="1"/>
    <xf numFmtId="0" fontId="4" fillId="8" borderId="25" xfId="0" applyFont="1" applyFill="1" applyBorder="1"/>
    <xf numFmtId="0" fontId="4" fillId="8" borderId="26" xfId="0" applyFont="1" applyFill="1" applyBorder="1"/>
    <xf numFmtId="2" fontId="4" fillId="8" borderId="26" xfId="0" applyNumberFormat="1" applyFont="1" applyFill="1" applyBorder="1" applyAlignment="1">
      <alignment horizontal="center"/>
    </xf>
    <xf numFmtId="2" fontId="4" fillId="8" borderId="27" xfId="0" applyNumberFormat="1" applyFont="1" applyFill="1" applyBorder="1" applyAlignment="1">
      <alignment horizontal="center"/>
    </xf>
    <xf numFmtId="0" fontId="4" fillId="8" borderId="4" xfId="0" applyFont="1" applyFill="1" applyBorder="1"/>
    <xf numFmtId="0" fontId="4" fillId="8" borderId="7" xfId="0" applyFont="1" applyFill="1" applyBorder="1"/>
    <xf numFmtId="2" fontId="4" fillId="3" borderId="28" xfId="0" applyNumberFormat="1" applyFont="1" applyFill="1" applyBorder="1" applyAlignment="1">
      <alignment horizontal="center"/>
    </xf>
    <xf numFmtId="0" fontId="4" fillId="8" borderId="1" xfId="0" applyFont="1" applyFill="1" applyBorder="1"/>
    <xf numFmtId="0" fontId="4" fillId="8" borderId="24" xfId="0" applyFont="1" applyFill="1" applyBorder="1"/>
    <xf numFmtId="2" fontId="4" fillId="8" borderId="29" xfId="0" applyNumberFormat="1" applyFont="1" applyFill="1" applyBorder="1" applyAlignment="1">
      <alignment horizontal="center"/>
    </xf>
    <xf numFmtId="2" fontId="4" fillId="8" borderId="22" xfId="0" applyNumberFormat="1" applyFont="1" applyFill="1" applyBorder="1" applyAlignment="1">
      <alignment horizontal="center"/>
    </xf>
    <xf numFmtId="0" fontId="4" fillId="8" borderId="19" xfId="0" applyFont="1" applyFill="1" applyBorder="1" applyAlignment="1">
      <alignment horizontal="center"/>
    </xf>
    <xf numFmtId="0" fontId="4" fillId="8" borderId="7" xfId="0" applyFont="1" applyFill="1" applyBorder="1" applyAlignment="1">
      <alignment horizontal="center"/>
    </xf>
    <xf numFmtId="0" fontId="13" fillId="8" borderId="0" xfId="0" applyFont="1" applyFill="1" applyBorder="1"/>
    <xf numFmtId="3" fontId="4" fillId="8" borderId="20" xfId="0" applyNumberFormat="1" applyFont="1" applyFill="1" applyBorder="1"/>
    <xf numFmtId="0" fontId="4" fillId="8" borderId="3" xfId="0" applyFont="1" applyFill="1" applyBorder="1"/>
    <xf numFmtId="0" fontId="4" fillId="3" borderId="23" xfId="0" applyFont="1" applyFill="1" applyBorder="1" applyAlignment="1">
      <alignment vertical="center"/>
    </xf>
    <xf numFmtId="0" fontId="4" fillId="3" borderId="29" xfId="0" applyFont="1" applyFill="1" applyBorder="1"/>
    <xf numFmtId="2" fontId="4" fillId="3" borderId="29" xfId="0" applyNumberFormat="1" applyFont="1" applyFill="1" applyBorder="1" applyAlignment="1">
      <alignment horizontal="center"/>
    </xf>
    <xf numFmtId="2" fontId="4" fillId="3" borderId="22" xfId="0" applyNumberFormat="1" applyFont="1" applyFill="1" applyBorder="1" applyAlignment="1">
      <alignment horizontal="center"/>
    </xf>
    <xf numFmtId="2" fontId="4" fillId="8" borderId="0" xfId="0" applyNumberFormat="1" applyFont="1" applyFill="1" applyBorder="1" applyAlignment="1">
      <alignment wrapText="1"/>
    </xf>
    <xf numFmtId="2" fontId="4" fillId="8" borderId="0" xfId="0" applyNumberFormat="1" applyFont="1" applyFill="1" applyBorder="1" applyAlignment="1">
      <alignment horizontal="right"/>
    </xf>
    <xf numFmtId="0" fontId="6" fillId="0" borderId="19" xfId="0" applyFont="1" applyFill="1" applyBorder="1" applyAlignment="1">
      <alignment horizontal="center" vertical="center" wrapText="1"/>
    </xf>
    <xf numFmtId="0" fontId="6" fillId="3" borderId="23" xfId="0" applyFont="1" applyFill="1" applyBorder="1" applyAlignment="1">
      <alignment horizontal="left" vertical="center"/>
    </xf>
    <xf numFmtId="0" fontId="8" fillId="0" borderId="33" xfId="0" applyFont="1" applyFill="1" applyBorder="1" applyAlignment="1">
      <alignment horizontal="right" vertical="center"/>
    </xf>
    <xf numFmtId="164" fontId="6" fillId="3" borderId="1" xfId="0" applyNumberFormat="1" applyFont="1" applyFill="1" applyBorder="1" applyAlignment="1">
      <alignment horizontal="center" vertical="center"/>
    </xf>
    <xf numFmtId="164" fontId="8" fillId="0" borderId="4" xfId="0" applyNumberFormat="1" applyFont="1" applyFill="1" applyBorder="1" applyAlignment="1">
      <alignment horizontal="right" vertical="center"/>
    </xf>
    <xf numFmtId="2" fontId="8" fillId="0" borderId="4" xfId="0" applyNumberFormat="1" applyFont="1" applyFill="1" applyBorder="1" applyAlignment="1">
      <alignment horizontal="right" vertical="center"/>
    </xf>
    <xf numFmtId="0" fontId="7" fillId="4" borderId="30" xfId="0" applyFont="1" applyFill="1" applyBorder="1" applyAlignment="1">
      <alignment horizontal="left" vertical="center"/>
    </xf>
    <xf numFmtId="0" fontId="7" fillId="5" borderId="30" xfId="0" applyFont="1" applyFill="1" applyBorder="1" applyAlignment="1">
      <alignment horizontal="left" vertical="center"/>
    </xf>
    <xf numFmtId="4" fontId="7" fillId="5" borderId="34" xfId="0" applyNumberFormat="1" applyFont="1" applyFill="1" applyBorder="1" applyAlignment="1">
      <alignment horizontal="center"/>
    </xf>
    <xf numFmtId="4" fontId="7" fillId="4" borderId="9" xfId="0" applyNumberFormat="1" applyFont="1" applyFill="1" applyBorder="1" applyAlignment="1">
      <alignment horizontal="center"/>
    </xf>
    <xf numFmtId="4" fontId="6" fillId="3" borderId="7"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xf>
    <xf numFmtId="0" fontId="15" fillId="0" borderId="1" xfId="0" applyNumberFormat="1" applyFont="1" applyFill="1" applyBorder="1" applyAlignment="1">
      <alignment vertical="center"/>
    </xf>
    <xf numFmtId="49" fontId="6" fillId="0" borderId="4" xfId="0" applyNumberFormat="1" applyFont="1" applyFill="1" applyBorder="1" applyAlignment="1">
      <alignment horizontal="right" vertical="center"/>
    </xf>
    <xf numFmtId="0" fontId="14" fillId="0" borderId="1" xfId="0" applyNumberFormat="1" applyFont="1" applyFill="1" applyBorder="1" applyAlignment="1">
      <alignment horizontal="right" vertical="center"/>
    </xf>
    <xf numFmtId="2" fontId="4" fillId="0" borderId="1" xfId="0" applyNumberFormat="1" applyFont="1" applyFill="1" applyBorder="1" applyAlignment="1">
      <alignment vertical="center"/>
    </xf>
    <xf numFmtId="4" fontId="4" fillId="0" borderId="1" xfId="0" applyNumberFormat="1" applyFont="1" applyFill="1" applyBorder="1" applyAlignment="1">
      <alignment horizontal="right" vertical="center"/>
    </xf>
    <xf numFmtId="0" fontId="4" fillId="0" borderId="1" xfId="0" applyFont="1" applyFill="1" applyBorder="1" applyAlignment="1">
      <alignment horizontal="right" vertical="center"/>
    </xf>
    <xf numFmtId="49" fontId="8" fillId="0" borderId="4" xfId="0" quotePrefix="1" applyNumberFormat="1" applyFont="1" applyFill="1" applyBorder="1" applyAlignment="1">
      <alignment horizontal="right" vertical="center"/>
    </xf>
    <xf numFmtId="4" fontId="6" fillId="0" borderId="3" xfId="0" applyNumberFormat="1" applyFont="1" applyFill="1" applyBorder="1" applyAlignment="1">
      <alignment horizontal="center" vertical="center"/>
    </xf>
    <xf numFmtId="4" fontId="8" fillId="0" borderId="3" xfId="0" applyNumberFormat="1" applyFont="1" applyFill="1" applyBorder="1" applyAlignment="1">
      <alignment horizontal="right" vertical="center"/>
    </xf>
    <xf numFmtId="4" fontId="8" fillId="0" borderId="4" xfId="0" applyNumberFormat="1" applyFont="1" applyFill="1" applyBorder="1" applyAlignment="1">
      <alignment horizontal="center" vertical="center"/>
    </xf>
    <xf numFmtId="4" fontId="6" fillId="0" borderId="4"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6" fillId="0" borderId="1" xfId="0" applyFont="1" applyFill="1" applyBorder="1" applyAlignment="1">
      <alignment vertical="center"/>
    </xf>
    <xf numFmtId="4" fontId="8" fillId="0" borderId="1" xfId="0" applyNumberFormat="1" applyFont="1" applyFill="1" applyBorder="1" applyAlignment="1">
      <alignment horizontal="center" vertical="center"/>
    </xf>
    <xf numFmtId="49" fontId="18" fillId="0" borderId="1" xfId="2" applyNumberFormat="1" applyFont="1" applyFill="1" applyBorder="1"/>
    <xf numFmtId="4" fontId="8" fillId="0" borderId="19" xfId="0" applyNumberFormat="1" applyFont="1" applyFill="1" applyBorder="1" applyAlignment="1">
      <alignment horizontal="center" vertical="center"/>
    </xf>
    <xf numFmtId="4" fontId="8" fillId="0" borderId="19" xfId="0" applyNumberFormat="1" applyFont="1" applyFill="1" applyBorder="1" applyAlignment="1">
      <alignment horizontal="right" vertical="center"/>
    </xf>
    <xf numFmtId="0" fontId="16" fillId="0" borderId="19" xfId="0" applyFont="1" applyFill="1" applyBorder="1" applyAlignment="1">
      <alignment vertical="center"/>
    </xf>
    <xf numFmtId="0" fontId="16" fillId="0" borderId="7" xfId="0" applyFont="1" applyFill="1" applyBorder="1" applyAlignment="1">
      <alignment vertical="center"/>
    </xf>
    <xf numFmtId="0" fontId="16" fillId="0" borderId="1" xfId="0" applyFont="1" applyFill="1" applyBorder="1" applyAlignment="1">
      <alignment horizontal="left" vertical="center"/>
    </xf>
    <xf numFmtId="2" fontId="8" fillId="0" borderId="1" xfId="0" applyNumberFormat="1" applyFont="1" applyFill="1" applyBorder="1" applyAlignment="1">
      <alignment horizontal="center" vertical="center"/>
    </xf>
    <xf numFmtId="0" fontId="16" fillId="0" borderId="1" xfId="0" quotePrefix="1" applyFont="1" applyFill="1" applyBorder="1" applyAlignment="1">
      <alignment horizontal="left" vertical="center"/>
    </xf>
    <xf numFmtId="4" fontId="8" fillId="0" borderId="3" xfId="0" applyNumberFormat="1" applyFont="1" applyFill="1" applyBorder="1" applyAlignment="1">
      <alignment horizontal="center" vertical="center"/>
    </xf>
    <xf numFmtId="0" fontId="16" fillId="0" borderId="19" xfId="0" quotePrefix="1" applyFont="1" applyFill="1" applyBorder="1" applyAlignment="1">
      <alignment horizontal="left" vertical="center"/>
    </xf>
    <xf numFmtId="49" fontId="7" fillId="4" borderId="8" xfId="0" applyNumberFormat="1" applyFont="1" applyFill="1" applyBorder="1" applyAlignment="1">
      <alignment horizontal="center" vertical="center"/>
    </xf>
    <xf numFmtId="4" fontId="7" fillId="4" borderId="32" xfId="0" applyNumberFormat="1" applyFont="1" applyFill="1" applyBorder="1" applyAlignment="1">
      <alignment horizontal="center" vertical="center"/>
    </xf>
    <xf numFmtId="0" fontId="16" fillId="0" borderId="7" xfId="0" quotePrefix="1" applyFont="1" applyFill="1" applyBorder="1" applyAlignment="1">
      <alignment horizontal="left" vertical="center"/>
    </xf>
    <xf numFmtId="49" fontId="7" fillId="4" borderId="35" xfId="0" applyNumberFormat="1" applyFont="1" applyFill="1" applyBorder="1" applyAlignment="1">
      <alignment horizontal="center" vertical="center"/>
    </xf>
    <xf numFmtId="4" fontId="7" fillId="4" borderId="35" xfId="0" applyNumberFormat="1" applyFont="1" applyFill="1" applyBorder="1" applyAlignment="1">
      <alignment horizontal="center" vertical="center"/>
    </xf>
    <xf numFmtId="49" fontId="6" fillId="3" borderId="19" xfId="0" applyNumberFormat="1" applyFont="1" applyFill="1" applyBorder="1" applyAlignment="1">
      <alignment horizontal="center" vertical="center"/>
    </xf>
    <xf numFmtId="49" fontId="7" fillId="0" borderId="19"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xf>
    <xf numFmtId="0" fontId="19" fillId="0" borderId="1" xfId="0" applyFont="1" applyFill="1" applyBorder="1" applyAlignment="1"/>
    <xf numFmtId="0" fontId="19" fillId="0" borderId="1" xfId="0" applyFont="1" applyFill="1" applyBorder="1" applyAlignment="1">
      <alignment horizontal="left"/>
    </xf>
    <xf numFmtId="4" fontId="20" fillId="0" borderId="7" xfId="0" applyNumberFormat="1" applyFont="1" applyFill="1" applyBorder="1" applyAlignment="1">
      <alignment horizontal="center" vertical="center"/>
    </xf>
    <xf numFmtId="4" fontId="20" fillId="0" borderId="1" xfId="0" applyNumberFormat="1" applyFont="1" applyFill="1" applyBorder="1" applyAlignment="1">
      <alignment horizontal="right" vertical="center"/>
    </xf>
    <xf numFmtId="0" fontId="20" fillId="0" borderId="7" xfId="0" applyFont="1" applyFill="1" applyBorder="1" applyAlignment="1">
      <alignment horizontal="center" vertical="center"/>
    </xf>
    <xf numFmtId="0" fontId="19" fillId="0" borderId="19" xfId="0" applyFont="1" applyFill="1" applyBorder="1" applyAlignment="1"/>
    <xf numFmtId="0" fontId="19" fillId="0" borderId="19" xfId="0" applyFont="1" applyFill="1" applyBorder="1" applyAlignment="1">
      <alignment horizontal="left"/>
    </xf>
    <xf numFmtId="4" fontId="20" fillId="0" borderId="1" xfId="0" applyNumberFormat="1" applyFont="1" applyFill="1" applyBorder="1" applyAlignment="1">
      <alignment horizontal="center" vertical="center"/>
    </xf>
    <xf numFmtId="0" fontId="20" fillId="0" borderId="1" xfId="0" applyFont="1" applyFill="1" applyBorder="1" applyAlignment="1">
      <alignment vertical="center"/>
    </xf>
    <xf numFmtId="0" fontId="20" fillId="0" borderId="1" xfId="0" applyFont="1" applyFill="1" applyBorder="1" applyAlignment="1">
      <alignment horizontal="left" vertical="center"/>
    </xf>
    <xf numFmtId="165" fontId="19" fillId="0" borderId="1" xfId="1" applyNumberFormat="1" applyFont="1" applyFill="1" applyBorder="1" applyAlignment="1">
      <alignment horizontal="center" vertical="center"/>
    </xf>
    <xf numFmtId="0" fontId="20" fillId="0" borderId="1" xfId="0" applyFont="1" applyFill="1" applyBorder="1" applyAlignment="1">
      <alignment horizontal="right" vertical="center"/>
    </xf>
    <xf numFmtId="0" fontId="20" fillId="0" borderId="19" xfId="0" applyFont="1" applyFill="1" applyBorder="1" applyAlignment="1">
      <alignment horizontal="left" vertical="center"/>
    </xf>
    <xf numFmtId="0" fontId="20" fillId="0" borderId="7" xfId="0" applyFont="1" applyFill="1" applyBorder="1" applyAlignment="1">
      <alignment horizontal="right" vertical="center"/>
    </xf>
    <xf numFmtId="0" fontId="19" fillId="0" borderId="19" xfId="0" applyFont="1" applyFill="1" applyBorder="1" applyAlignment="1">
      <alignment horizontal="right"/>
    </xf>
    <xf numFmtId="0" fontId="19" fillId="0" borderId="3" xfId="0" applyFont="1" applyFill="1" applyBorder="1" applyAlignment="1"/>
    <xf numFmtId="0" fontId="19" fillId="0" borderId="4" xfId="0" applyFont="1" applyFill="1" applyBorder="1" applyAlignment="1">
      <alignment horizontal="left"/>
    </xf>
    <xf numFmtId="0" fontId="20" fillId="0" borderId="19" xfId="0" applyFont="1" applyFill="1" applyBorder="1" applyAlignment="1">
      <alignment vertical="center"/>
    </xf>
    <xf numFmtId="4" fontId="6" fillId="3" borderId="1" xfId="0" applyNumberFormat="1" applyFont="1" applyFill="1" applyBorder="1" applyAlignment="1">
      <alignment horizontal="left" vertical="center" wrapText="1"/>
    </xf>
    <xf numFmtId="0" fontId="19" fillId="0" borderId="7" xfId="0" applyFont="1" applyFill="1" applyBorder="1" applyAlignment="1"/>
    <xf numFmtId="0" fontId="19" fillId="0" borderId="7" xfId="0" applyFont="1" applyFill="1" applyBorder="1" applyAlignment="1">
      <alignment horizontal="left"/>
    </xf>
    <xf numFmtId="4" fontId="20" fillId="0" borderId="7" xfId="0" applyNumberFormat="1" applyFont="1" applyFill="1" applyBorder="1" applyAlignment="1">
      <alignment horizontal="right" vertical="center"/>
    </xf>
    <xf numFmtId="0" fontId="20" fillId="0" borderId="7" xfId="0" applyFont="1" applyFill="1" applyBorder="1" applyAlignment="1">
      <alignment vertical="center"/>
    </xf>
    <xf numFmtId="0" fontId="19" fillId="0" borderId="19" xfId="0" applyFont="1" applyFill="1" applyBorder="1"/>
    <xf numFmtId="0" fontId="20" fillId="0" borderId="19" xfId="0" applyFont="1" applyFill="1" applyBorder="1" applyAlignment="1">
      <alignment horizontal="right" vertical="center"/>
    </xf>
    <xf numFmtId="0" fontId="20" fillId="0" borderId="0" xfId="0" applyFont="1" applyFill="1" applyBorder="1" applyAlignment="1">
      <alignment horizontal="left" vertical="center"/>
    </xf>
    <xf numFmtId="49" fontId="20" fillId="0" borderId="0" xfId="0" applyNumberFormat="1" applyFont="1" applyFill="1" applyBorder="1" applyAlignment="1">
      <alignment horizontal="left" vertical="center"/>
    </xf>
    <xf numFmtId="4" fontId="21" fillId="0" borderId="1" xfId="0" applyNumberFormat="1" applyFont="1" applyFill="1" applyBorder="1" applyAlignment="1">
      <alignment horizontal="right" vertical="center"/>
    </xf>
    <xf numFmtId="0" fontId="20" fillId="0" borderId="1" xfId="0" applyFont="1" applyFill="1" applyBorder="1" applyAlignment="1">
      <alignment horizontal="center" vertical="center"/>
    </xf>
    <xf numFmtId="2" fontId="6" fillId="3" borderId="1" xfId="0" applyNumberFormat="1" applyFont="1" applyFill="1" applyBorder="1" applyAlignment="1">
      <alignment horizontal="center" vertical="center"/>
    </xf>
    <xf numFmtId="49" fontId="6" fillId="3" borderId="7" xfId="0" applyNumberFormat="1" applyFont="1" applyFill="1" applyBorder="1" applyAlignment="1">
      <alignment horizontal="left" vertical="center"/>
    </xf>
    <xf numFmtId="4" fontId="7" fillId="4" borderId="3" xfId="0" applyNumberFormat="1" applyFont="1" applyFill="1" applyBorder="1" applyAlignment="1">
      <alignment horizontal="center" vertical="center" wrapText="1"/>
    </xf>
    <xf numFmtId="49" fontId="7" fillId="4" borderId="3" xfId="0" applyNumberFormat="1" applyFont="1" applyFill="1" applyBorder="1" applyAlignment="1">
      <alignment horizontal="left" vertical="center"/>
    </xf>
    <xf numFmtId="2" fontId="7" fillId="4" borderId="3" xfId="0" applyNumberFormat="1" applyFont="1" applyFill="1" applyBorder="1" applyAlignment="1">
      <alignment horizontal="center" vertical="center"/>
    </xf>
    <xf numFmtId="4" fontId="7" fillId="4" borderId="19" xfId="0" applyNumberFormat="1" applyFont="1" applyFill="1" applyBorder="1" applyAlignment="1">
      <alignment horizontal="center" vertical="center"/>
    </xf>
    <xf numFmtId="4" fontId="6" fillId="3" borderId="19" xfId="0" applyNumberFormat="1" applyFont="1" applyFill="1" applyBorder="1" applyAlignment="1">
      <alignment horizontal="center" vertical="center" wrapText="1"/>
    </xf>
    <xf numFmtId="49" fontId="6" fillId="3" borderId="19" xfId="0" applyNumberFormat="1" applyFont="1" applyFill="1" applyBorder="1" applyAlignment="1">
      <alignment horizontal="left" vertical="center"/>
    </xf>
    <xf numFmtId="4" fontId="6" fillId="3" borderId="4"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49" fontId="8" fillId="0" borderId="4" xfId="0" applyNumberFormat="1" applyFont="1" applyFill="1" applyBorder="1" applyAlignment="1">
      <alignment horizontal="left" vertical="center"/>
    </xf>
    <xf numFmtId="49" fontId="7" fillId="4" borderId="9" xfId="0" applyNumberFormat="1" applyFont="1" applyFill="1" applyBorder="1" applyAlignment="1">
      <alignment horizontal="left" vertical="center"/>
    </xf>
    <xf numFmtId="4" fontId="7" fillId="5" borderId="35" xfId="0" applyNumberFormat="1" applyFont="1" applyFill="1" applyBorder="1" applyAlignment="1">
      <alignment horizontal="center" vertical="center"/>
    </xf>
    <xf numFmtId="49" fontId="7" fillId="5" borderId="9" xfId="0" applyNumberFormat="1" applyFont="1" applyFill="1" applyBorder="1" applyAlignment="1">
      <alignment horizontal="left" vertical="center"/>
    </xf>
    <xf numFmtId="0" fontId="3" fillId="9" borderId="0" xfId="0" applyFont="1" applyFill="1" applyBorder="1" applyAlignment="1">
      <alignment horizontal="left" vertical="center"/>
    </xf>
    <xf numFmtId="49" fontId="3" fillId="9" borderId="0" xfId="0" applyNumberFormat="1" applyFont="1" applyFill="1" applyBorder="1" applyAlignment="1">
      <alignment horizontal="left" vertical="center"/>
    </xf>
    <xf numFmtId="4" fontId="6" fillId="10" borderId="7" xfId="0" applyNumberFormat="1" applyFont="1" applyFill="1" applyBorder="1" applyAlignment="1">
      <alignment horizontal="center" vertical="center" wrapText="1"/>
    </xf>
    <xf numFmtId="49" fontId="6" fillId="10" borderId="7" xfId="0" applyNumberFormat="1" applyFont="1" applyFill="1" applyBorder="1" applyAlignment="1">
      <alignment horizontal="center" vertical="center" wrapText="1"/>
    </xf>
    <xf numFmtId="4" fontId="6" fillId="10" borderId="1" xfId="0" applyNumberFormat="1" applyFont="1" applyFill="1" applyBorder="1" applyAlignment="1">
      <alignment horizontal="center" vertical="center"/>
    </xf>
    <xf numFmtId="0" fontId="20" fillId="0" borderId="1" xfId="0" applyFont="1" applyBorder="1" applyAlignment="1">
      <alignment vertical="center"/>
    </xf>
    <xf numFmtId="0" fontId="20" fillId="0" borderId="1" xfId="0" applyFont="1" applyBorder="1" applyAlignment="1">
      <alignment horizontal="left" vertical="center"/>
    </xf>
    <xf numFmtId="4" fontId="6" fillId="0" borderId="27" xfId="0" applyNumberFormat="1" applyFont="1" applyFill="1" applyBorder="1" applyAlignment="1">
      <alignment horizontal="center" vertical="center"/>
    </xf>
    <xf numFmtId="4" fontId="6" fillId="10" borderId="1" xfId="0" applyNumberFormat="1" applyFont="1" applyFill="1" applyBorder="1" applyAlignment="1">
      <alignment horizontal="center" vertical="center" wrapText="1"/>
    </xf>
    <xf numFmtId="49" fontId="6" fillId="10" borderId="1" xfId="0" applyNumberFormat="1" applyFont="1" applyFill="1" applyBorder="1" applyAlignment="1">
      <alignment horizontal="center" vertical="center"/>
    </xf>
    <xf numFmtId="2" fontId="6" fillId="0" borderId="3" xfId="0" applyNumberFormat="1" applyFont="1" applyFill="1" applyBorder="1" applyAlignment="1">
      <alignment horizontal="center" vertical="center"/>
    </xf>
    <xf numFmtId="0" fontId="16" fillId="0" borderId="1" xfId="0" applyFont="1" applyBorder="1" applyAlignment="1">
      <alignment vertical="center"/>
    </xf>
    <xf numFmtId="49" fontId="22" fillId="0" borderId="1" xfId="0" applyNumberFormat="1" applyFont="1" applyFill="1" applyBorder="1" applyAlignment="1"/>
    <xf numFmtId="4" fontId="7" fillId="11" borderId="9" xfId="0" applyNumberFormat="1" applyFont="1" applyFill="1" applyBorder="1" applyAlignment="1">
      <alignment horizontal="center" vertical="center" wrapText="1"/>
    </xf>
    <xf numFmtId="49" fontId="7" fillId="11" borderId="9" xfId="0" applyNumberFormat="1" applyFont="1" applyFill="1" applyBorder="1" applyAlignment="1">
      <alignment horizontal="center" vertical="center"/>
    </xf>
    <xf numFmtId="4" fontId="7" fillId="11" borderId="9" xfId="0" applyNumberFormat="1" applyFont="1" applyFill="1" applyBorder="1" applyAlignment="1">
      <alignment horizontal="center" vertical="center"/>
    </xf>
    <xf numFmtId="4" fontId="7" fillId="12" borderId="9" xfId="0" applyNumberFormat="1" applyFont="1" applyFill="1" applyBorder="1" applyAlignment="1">
      <alignment horizontal="center" vertical="center" wrapText="1"/>
    </xf>
    <xf numFmtId="49" fontId="7" fillId="12" borderId="9" xfId="0" applyNumberFormat="1" applyFont="1" applyFill="1" applyBorder="1" applyAlignment="1">
      <alignment horizontal="center" vertical="center"/>
    </xf>
    <xf numFmtId="4" fontId="7" fillId="12" borderId="9" xfId="0" applyNumberFormat="1" applyFont="1" applyFill="1" applyBorder="1" applyAlignment="1">
      <alignment horizontal="center" vertical="center"/>
    </xf>
    <xf numFmtId="2" fontId="7"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4" fontId="6" fillId="10" borderId="19" xfId="0" applyNumberFormat="1" applyFont="1" applyFill="1" applyBorder="1" applyAlignment="1">
      <alignment horizontal="center" vertical="center"/>
    </xf>
    <xf numFmtId="2" fontId="6" fillId="0" borderId="0" xfId="0" applyNumberFormat="1" applyFont="1" applyFill="1" applyBorder="1" applyAlignment="1">
      <alignment horizontal="center" vertical="center" wrapText="1"/>
    </xf>
    <xf numFmtId="49" fontId="6" fillId="10" borderId="1" xfId="0" applyNumberFormat="1" applyFont="1" applyFill="1" applyBorder="1" applyAlignment="1">
      <alignment horizontal="left" vertical="center"/>
    </xf>
    <xf numFmtId="49" fontId="6" fillId="10" borderId="7" xfId="0" applyNumberFormat="1" applyFont="1" applyFill="1" applyBorder="1" applyAlignment="1">
      <alignment horizontal="center" vertical="center"/>
    </xf>
    <xf numFmtId="2" fontId="6" fillId="10" borderId="7" xfId="0" applyNumberFormat="1" applyFont="1" applyFill="1" applyBorder="1" applyAlignment="1">
      <alignment horizontal="center" vertical="center"/>
    </xf>
    <xf numFmtId="0" fontId="24" fillId="0" borderId="1" xfId="0" applyFont="1" applyBorder="1" applyAlignment="1"/>
    <xf numFmtId="0" fontId="24" fillId="0" borderId="1" xfId="0" applyFont="1" applyBorder="1" applyAlignment="1">
      <alignment horizontal="left"/>
    </xf>
    <xf numFmtId="2" fontId="20" fillId="0" borderId="7" xfId="0" applyNumberFormat="1" applyFont="1" applyFill="1" applyBorder="1" applyAlignment="1">
      <alignment horizontal="center" vertical="center"/>
    </xf>
    <xf numFmtId="0" fontId="24" fillId="0" borderId="19" xfId="0" applyFont="1" applyBorder="1" applyAlignment="1"/>
    <xf numFmtId="0" fontId="24" fillId="0" borderId="19" xfId="0" applyFont="1" applyBorder="1" applyAlignment="1">
      <alignment horizontal="left"/>
    </xf>
    <xf numFmtId="2" fontId="20" fillId="0" borderId="1" xfId="0" applyNumberFormat="1" applyFont="1" applyFill="1" applyBorder="1" applyAlignment="1">
      <alignment horizontal="center" vertical="center"/>
    </xf>
    <xf numFmtId="165" fontId="24" fillId="0" borderId="1" xfId="1" applyNumberFormat="1" applyFont="1" applyFill="1" applyBorder="1" applyAlignment="1">
      <alignment horizontal="center" vertical="center"/>
    </xf>
    <xf numFmtId="2" fontId="24" fillId="0" borderId="1" xfId="1" applyNumberFormat="1" applyFont="1" applyFill="1" applyBorder="1" applyAlignment="1">
      <alignment horizontal="center" vertical="center"/>
    </xf>
    <xf numFmtId="4" fontId="6" fillId="10" borderId="1" xfId="0" applyNumberFormat="1" applyFont="1" applyFill="1" applyBorder="1" applyAlignment="1">
      <alignment horizontal="left" vertical="center" wrapText="1"/>
    </xf>
    <xf numFmtId="2" fontId="6" fillId="10" borderId="1" xfId="0" applyNumberFormat="1" applyFont="1" applyFill="1" applyBorder="1" applyAlignment="1">
      <alignment horizontal="center" vertical="center"/>
    </xf>
    <xf numFmtId="3" fontId="24" fillId="0" borderId="1" xfId="0" applyNumberFormat="1" applyFont="1" applyBorder="1"/>
    <xf numFmtId="49" fontId="6" fillId="10" borderId="7" xfId="0" applyNumberFormat="1" applyFont="1" applyFill="1" applyBorder="1" applyAlignment="1">
      <alignment horizontal="left" vertical="center"/>
    </xf>
    <xf numFmtId="4" fontId="7" fillId="11" borderId="3" xfId="0" applyNumberFormat="1" applyFont="1" applyFill="1" applyBorder="1" applyAlignment="1">
      <alignment horizontal="center" vertical="center" wrapText="1"/>
    </xf>
    <xf numFmtId="49" fontId="7" fillId="11" borderId="3" xfId="0" applyNumberFormat="1" applyFont="1" applyFill="1" applyBorder="1" applyAlignment="1">
      <alignment horizontal="left" vertical="center"/>
    </xf>
    <xf numFmtId="2" fontId="7" fillId="11" borderId="3" xfId="0" applyNumberFormat="1" applyFont="1" applyFill="1" applyBorder="1" applyAlignment="1">
      <alignment horizontal="center" vertical="center"/>
    </xf>
    <xf numFmtId="49" fontId="7" fillId="11" borderId="9" xfId="0" applyNumberFormat="1" applyFont="1" applyFill="1" applyBorder="1" applyAlignment="1">
      <alignment horizontal="left" vertical="center"/>
    </xf>
    <xf numFmtId="4" fontId="7" fillId="12" borderId="35" xfId="0" applyNumberFormat="1" applyFont="1" applyFill="1" applyBorder="1" applyAlignment="1">
      <alignment horizontal="center" vertical="center"/>
    </xf>
    <xf numFmtId="2" fontId="7" fillId="12" borderId="35" xfId="0" applyNumberFormat="1" applyFont="1" applyFill="1" applyBorder="1" applyAlignment="1">
      <alignment horizontal="center" vertical="center"/>
    </xf>
    <xf numFmtId="49" fontId="7" fillId="12" borderId="9" xfId="0" applyNumberFormat="1" applyFont="1" applyFill="1" applyBorder="1" applyAlignment="1">
      <alignment horizontal="left" vertical="center"/>
    </xf>
    <xf numFmtId="2" fontId="7" fillId="12" borderId="9" xfId="0" applyNumberFormat="1" applyFont="1" applyFill="1" applyBorder="1" applyAlignment="1">
      <alignment horizontal="center" vertical="center"/>
    </xf>
    <xf numFmtId="2" fontId="6" fillId="0" borderId="0" xfId="0" applyNumberFormat="1" applyFont="1" applyFill="1" applyBorder="1" applyAlignment="1">
      <alignment horizontal="center" vertical="center"/>
    </xf>
    <xf numFmtId="4" fontId="6" fillId="3" borderId="23"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19" xfId="0" applyFont="1" applyFill="1" applyBorder="1" applyAlignment="1">
      <alignment horizontal="center" vertical="center"/>
    </xf>
    <xf numFmtId="4" fontId="8" fillId="0" borderId="0" xfId="0" applyNumberFormat="1" applyFont="1" applyFill="1" applyBorder="1" applyAlignment="1">
      <alignment horizontal="right" vertical="center"/>
    </xf>
    <xf numFmtId="0" fontId="6" fillId="0" borderId="7" xfId="0" applyFont="1" applyFill="1" applyBorder="1" applyAlignment="1">
      <alignment horizontal="center" vertical="center"/>
    </xf>
    <xf numFmtId="0" fontId="8" fillId="0" borderId="19" xfId="0" applyFont="1" applyFill="1" applyBorder="1" applyAlignment="1">
      <alignment horizontal="right" vertical="center"/>
    </xf>
    <xf numFmtId="0" fontId="8" fillId="0" borderId="4" xfId="0" applyFont="1" applyFill="1" applyBorder="1" applyAlignment="1">
      <alignment horizontal="right" vertical="center"/>
    </xf>
    <xf numFmtId="0" fontId="8" fillId="0" borderId="7" xfId="0" applyFont="1" applyFill="1" applyBorder="1" applyAlignment="1">
      <alignment horizontal="right" vertical="center"/>
    </xf>
    <xf numFmtId="4" fontId="25" fillId="0" borderId="4" xfId="0" applyNumberFormat="1" applyFont="1" applyFill="1" applyBorder="1" applyAlignment="1">
      <alignment horizontal="right" vertical="center" wrapText="1"/>
    </xf>
    <xf numFmtId="49" fontId="8" fillId="0" borderId="3" xfId="0" applyNumberFormat="1" applyFont="1" applyFill="1" applyBorder="1" applyAlignment="1">
      <alignment horizontal="right" vertical="center"/>
    </xf>
    <xf numFmtId="4" fontId="8" fillId="0" borderId="3" xfId="0" applyNumberFormat="1" applyFont="1" applyFill="1" applyBorder="1" applyAlignment="1">
      <alignment horizontal="right" vertical="center" wrapText="1"/>
    </xf>
    <xf numFmtId="4" fontId="6" fillId="0" borderId="1" xfId="0" applyNumberFormat="1" applyFont="1" applyFill="1" applyBorder="1" applyAlignment="1">
      <alignment horizontal="center" vertical="center"/>
    </xf>
    <xf numFmtId="4" fontId="7" fillId="4" borderId="31" xfId="0" applyNumberFormat="1" applyFont="1" applyFill="1" applyBorder="1" applyAlignment="1">
      <alignment horizontal="center" vertical="center"/>
    </xf>
    <xf numFmtId="4" fontId="6" fillId="0" borderId="7"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49" fontId="8" fillId="8" borderId="4" xfId="0" applyNumberFormat="1" applyFont="1" applyFill="1" applyBorder="1" applyAlignment="1">
      <alignment horizontal="right" vertical="center"/>
    </xf>
    <xf numFmtId="49" fontId="8" fillId="8" borderId="3" xfId="0" applyNumberFormat="1" applyFont="1" applyFill="1" applyBorder="1" applyAlignment="1">
      <alignment horizontal="right" vertical="center"/>
    </xf>
    <xf numFmtId="49" fontId="27" fillId="0" borderId="23" xfId="0" applyNumberFormat="1" applyFont="1" applyFill="1" applyBorder="1" applyAlignment="1"/>
    <xf numFmtId="49" fontId="22" fillId="0" borderId="37" xfId="0" applyNumberFormat="1" applyFont="1" applyFill="1" applyBorder="1" applyAlignment="1"/>
    <xf numFmtId="49" fontId="27" fillId="0" borderId="1" xfId="0" applyNumberFormat="1" applyFont="1" applyFill="1" applyBorder="1" applyAlignment="1">
      <alignment horizontal="left"/>
    </xf>
    <xf numFmtId="49" fontId="22" fillId="0" borderId="29" xfId="0" applyNumberFormat="1" applyFont="1" applyFill="1" applyBorder="1" applyAlignment="1"/>
    <xf numFmtId="0" fontId="6" fillId="0" borderId="1" xfId="0" applyFont="1" applyFill="1" applyBorder="1" applyAlignment="1">
      <alignment horizontal="left" vertical="center"/>
    </xf>
    <xf numFmtId="49" fontId="27" fillId="0" borderId="1" xfId="0" applyNumberFormat="1" applyFont="1" applyFill="1" applyBorder="1" applyAlignment="1"/>
    <xf numFmtId="49" fontId="22" fillId="0" borderId="38" xfId="0" applyNumberFormat="1" applyFont="1" applyFill="1" applyBorder="1" applyAlignment="1"/>
    <xf numFmtId="49" fontId="27" fillId="0" borderId="19" xfId="0" applyNumberFormat="1" applyFont="1" applyFill="1" applyBorder="1" applyAlignment="1"/>
    <xf numFmtId="4" fontId="7" fillId="11" borderId="8" xfId="0" applyNumberFormat="1" applyFont="1" applyFill="1" applyBorder="1" applyAlignment="1">
      <alignment horizontal="center" vertical="center" wrapText="1"/>
    </xf>
    <xf numFmtId="4" fontId="8" fillId="0" borderId="4" xfId="0" applyNumberFormat="1" applyFont="1" applyFill="1" applyBorder="1" applyAlignment="1">
      <alignment horizontal="left" vertical="center" wrapText="1"/>
    </xf>
    <xf numFmtId="4" fontId="7" fillId="11" borderId="35" xfId="0" applyNumberFormat="1" applyFont="1" applyFill="1" applyBorder="1" applyAlignment="1">
      <alignment horizontal="center" vertical="center" wrapText="1"/>
    </xf>
    <xf numFmtId="0" fontId="0" fillId="10" borderId="1" xfId="0" applyFill="1" applyBorder="1" applyAlignment="1">
      <alignment horizontal="center" wrapText="1"/>
    </xf>
    <xf numFmtId="0" fontId="0" fillId="14" borderId="1" xfId="0" applyFill="1" applyBorder="1" applyAlignment="1">
      <alignment wrapText="1"/>
    </xf>
    <xf numFmtId="0" fontId="0" fillId="0" borderId="1" xfId="0" applyBorder="1" applyAlignment="1">
      <alignment wrapText="1"/>
    </xf>
    <xf numFmtId="4" fontId="28" fillId="14" borderId="1" xfId="0" applyNumberFormat="1" applyFont="1" applyFill="1" applyBorder="1" applyAlignment="1">
      <alignment horizontal="right"/>
    </xf>
    <xf numFmtId="0" fontId="0" fillId="0" borderId="1" xfId="0" applyFill="1" applyBorder="1" applyAlignment="1">
      <alignment wrapText="1"/>
    </xf>
    <xf numFmtId="0" fontId="0" fillId="0" borderId="1" xfId="0" applyBorder="1" applyAlignment="1"/>
    <xf numFmtId="4" fontId="0" fillId="0" borderId="1" xfId="0" applyNumberFormat="1" applyBorder="1" applyAlignment="1"/>
    <xf numFmtId="0" fontId="0" fillId="14" borderId="4" xfId="0" applyFill="1" applyBorder="1" applyAlignment="1">
      <alignment wrapText="1"/>
    </xf>
    <xf numFmtId="0" fontId="11" fillId="8" borderId="1" xfId="0" applyNumberFormat="1" applyFont="1" applyFill="1" applyBorder="1" applyAlignment="1" applyProtection="1">
      <alignment horizontal="left" vertical="center"/>
      <protection locked="0"/>
    </xf>
    <xf numFmtId="2" fontId="11" fillId="8" borderId="1" xfId="0" applyNumberFormat="1" applyFont="1" applyFill="1" applyBorder="1" applyAlignment="1">
      <alignment horizontal="left" vertical="center" wrapText="1"/>
    </xf>
    <xf numFmtId="0" fontId="11" fillId="8" borderId="1" xfId="0" applyFont="1" applyFill="1" applyBorder="1" applyAlignment="1" applyProtection="1">
      <alignment horizontal="left" vertical="center" wrapText="1"/>
      <protection locked="0"/>
    </xf>
    <xf numFmtId="0" fontId="11" fillId="8" borderId="1" xfId="0" applyFont="1" applyFill="1" applyBorder="1" applyAlignment="1">
      <alignment horizontal="left" vertical="center"/>
    </xf>
    <xf numFmtId="0" fontId="11" fillId="8" borderId="39" xfId="0" applyFont="1" applyFill="1" applyBorder="1" applyAlignment="1">
      <alignment horizontal="left" vertical="center"/>
    </xf>
    <xf numFmtId="49" fontId="11" fillId="8" borderId="1" xfId="0" applyNumberFormat="1" applyFont="1" applyFill="1" applyBorder="1" applyAlignment="1" applyProtection="1">
      <alignment horizontal="left" vertical="center"/>
      <protection locked="0"/>
    </xf>
    <xf numFmtId="0" fontId="11" fillId="8" borderId="1" xfId="0" quotePrefix="1" applyNumberFormat="1" applyFont="1" applyFill="1" applyBorder="1" applyAlignment="1" applyProtection="1">
      <alignment horizontal="left" vertical="center"/>
      <protection locked="0"/>
    </xf>
    <xf numFmtId="0" fontId="11" fillId="0" borderId="1" xfId="0"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0" fontId="23" fillId="13"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31" fillId="0" borderId="0" xfId="3" applyFont="1" applyFill="1" applyBorder="1" applyAlignment="1" applyProtection="1"/>
    <xf numFmtId="3" fontId="31" fillId="0" borderId="0" xfId="3" applyNumberFormat="1" applyFont="1" applyFill="1" applyBorder="1" applyAlignment="1" applyProtection="1"/>
    <xf numFmtId="0" fontId="32" fillId="0" borderId="40" xfId="0" applyFont="1" applyFill="1" applyBorder="1" applyAlignment="1">
      <alignment horizontal="center"/>
    </xf>
    <xf numFmtId="0" fontId="31" fillId="0" borderId="0" xfId="0" applyFont="1" applyFill="1" applyBorder="1"/>
    <xf numFmtId="0" fontId="31" fillId="0" borderId="41" xfId="0" applyFont="1" applyFill="1" applyBorder="1"/>
    <xf numFmtId="0" fontId="31" fillId="0" borderId="42" xfId="3" applyFont="1" applyFill="1" applyBorder="1" applyAlignment="1" applyProtection="1"/>
    <xf numFmtId="0" fontId="25" fillId="15" borderId="0" xfId="0" applyFont="1" applyFill="1" applyBorder="1" applyAlignment="1">
      <alignment horizontal="left" vertical="center"/>
    </xf>
    <xf numFmtId="0" fontId="29" fillId="0" borderId="1" xfId="0" applyNumberFormat="1" applyFont="1" applyBorder="1" applyAlignment="1">
      <alignment vertical="center"/>
    </xf>
    <xf numFmtId="168" fontId="8" fillId="0" borderId="0" xfId="0" applyNumberFormat="1" applyFont="1" applyFill="1" applyBorder="1" applyAlignment="1">
      <alignment horizontal="center" vertical="center"/>
    </xf>
    <xf numFmtId="168" fontId="6" fillId="0" borderId="0" xfId="0" applyNumberFormat="1" applyFont="1" applyFill="1" applyBorder="1" applyAlignment="1">
      <alignment horizontal="center" vertical="center" wrapText="1"/>
    </xf>
    <xf numFmtId="0" fontId="6" fillId="10" borderId="12" xfId="0" applyFont="1" applyFill="1" applyBorder="1" applyAlignment="1">
      <alignment horizontal="left" vertical="center"/>
    </xf>
    <xf numFmtId="168" fontId="6" fillId="10" borderId="1" xfId="0" applyNumberFormat="1" applyFont="1" applyFill="1" applyBorder="1" applyAlignment="1">
      <alignment horizontal="center" vertical="center"/>
    </xf>
    <xf numFmtId="43" fontId="6" fillId="0" borderId="0" xfId="1" applyFont="1" applyFill="1" applyBorder="1" applyAlignment="1">
      <alignment horizontal="center" vertical="center"/>
    </xf>
    <xf numFmtId="168" fontId="8" fillId="0" borderId="4" xfId="0" applyNumberFormat="1" applyFont="1" applyFill="1" applyBorder="1" applyAlignment="1">
      <alignment horizontal="right" vertical="center"/>
    </xf>
    <xf numFmtId="165" fontId="8" fillId="0" borderId="0" xfId="1" applyNumberFormat="1" applyFont="1" applyFill="1" applyBorder="1" applyAlignment="1">
      <alignment horizontal="right" vertical="center"/>
    </xf>
    <xf numFmtId="165" fontId="6" fillId="0" borderId="0" xfId="1" applyNumberFormat="1" applyFont="1" applyFill="1" applyBorder="1" applyAlignment="1">
      <alignment horizontal="center" vertical="center"/>
    </xf>
    <xf numFmtId="43" fontId="8" fillId="0" borderId="0" xfId="1" applyFont="1" applyFill="1" applyBorder="1" applyAlignment="1">
      <alignment horizontal="right" vertical="center"/>
    </xf>
    <xf numFmtId="0" fontId="7" fillId="11" borderId="8" xfId="0" applyFont="1" applyFill="1" applyBorder="1" applyAlignment="1">
      <alignment horizontal="left" vertical="center"/>
    </xf>
    <xf numFmtId="168" fontId="7" fillId="11" borderId="9" xfId="0" applyNumberFormat="1" applyFont="1" applyFill="1" applyBorder="1" applyAlignment="1">
      <alignment horizontal="center"/>
    </xf>
    <xf numFmtId="0" fontId="6" fillId="10" borderId="18" xfId="0" applyFont="1" applyFill="1" applyBorder="1" applyAlignment="1">
      <alignment horizontal="left" vertical="center"/>
    </xf>
    <xf numFmtId="0" fontId="7" fillId="12" borderId="8" xfId="0" applyFont="1" applyFill="1" applyBorder="1" applyAlignment="1">
      <alignment horizontal="left" vertical="center"/>
    </xf>
    <xf numFmtId="168" fontId="7" fillId="12" borderId="9" xfId="0" applyNumberFormat="1" applyFont="1" applyFill="1" applyBorder="1" applyAlignment="1">
      <alignment horizontal="center"/>
    </xf>
    <xf numFmtId="168" fontId="6" fillId="0" borderId="0" xfId="0" applyNumberFormat="1" applyFont="1" applyFill="1" applyBorder="1" applyAlignment="1">
      <alignment horizontal="center" vertical="center"/>
    </xf>
    <xf numFmtId="0" fontId="35" fillId="0" borderId="0" xfId="0" applyFont="1"/>
    <xf numFmtId="0" fontId="7" fillId="0" borderId="19" xfId="0"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0" fontId="16" fillId="0" borderId="29" xfId="0" applyFont="1" applyFill="1" applyBorder="1"/>
    <xf numFmtId="4" fontId="6" fillId="0" borderId="22" xfId="0" applyNumberFormat="1" applyFont="1" applyFill="1" applyBorder="1" applyAlignment="1">
      <alignment horizontal="center" vertical="center"/>
    </xf>
    <xf numFmtId="0" fontId="6" fillId="0" borderId="43" xfId="0" applyFont="1" applyFill="1" applyBorder="1" applyAlignment="1">
      <alignment horizontal="left" vertical="center" wrapText="1"/>
    </xf>
    <xf numFmtId="0" fontId="6" fillId="0" borderId="27" xfId="0" applyFont="1" applyFill="1" applyBorder="1" applyAlignment="1">
      <alignment horizontal="center" vertical="center" wrapText="1"/>
    </xf>
    <xf numFmtId="0" fontId="8" fillId="0" borderId="18" xfId="0" applyFont="1" applyFill="1" applyBorder="1" applyAlignment="1">
      <alignment horizontal="right" vertical="center"/>
    </xf>
    <xf numFmtId="2" fontId="14" fillId="0" borderId="1" xfId="0" applyNumberFormat="1" applyFont="1" applyFill="1" applyBorder="1" applyAlignment="1">
      <alignment horizontal="right"/>
    </xf>
    <xf numFmtId="49" fontId="3" fillId="9" borderId="0"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49" fontId="8" fillId="10" borderId="1" xfId="0" applyNumberFormat="1" applyFont="1" applyFill="1" applyBorder="1" applyAlignment="1">
      <alignment horizontal="center" vertical="center"/>
    </xf>
    <xf numFmtId="0" fontId="36" fillId="14" borderId="1" xfId="0" applyFont="1" applyFill="1" applyBorder="1" applyAlignment="1">
      <alignment vertical="center" wrapText="1"/>
    </xf>
    <xf numFmtId="0" fontId="37" fillId="0" borderId="1" xfId="0" applyFont="1" applyBorder="1" applyAlignment="1">
      <alignment horizontal="center" vertical="center" wrapText="1"/>
    </xf>
    <xf numFmtId="0" fontId="36" fillId="16" borderId="1" xfId="0" applyFont="1" applyFill="1" applyBorder="1" applyAlignment="1">
      <alignment vertical="center" wrapText="1"/>
    </xf>
    <xf numFmtId="0" fontId="37" fillId="0" borderId="1" xfId="0" applyFont="1" applyBorder="1" applyAlignment="1">
      <alignment horizontal="center" vertical="center"/>
    </xf>
    <xf numFmtId="0" fontId="0" fillId="0" borderId="1" xfId="0" applyFill="1" applyBorder="1" applyAlignment="1">
      <alignment horizontal="center" vertical="center"/>
    </xf>
    <xf numFmtId="0" fontId="38" fillId="0" borderId="1" xfId="0" applyFont="1" applyBorder="1" applyAlignment="1">
      <alignment horizontal="center" vertical="center"/>
    </xf>
    <xf numFmtId="4" fontId="0" fillId="0" borderId="1" xfId="0" applyNumberFormat="1" applyBorder="1" applyAlignment="1">
      <alignment vertical="center"/>
    </xf>
    <xf numFmtId="0" fontId="37" fillId="0" borderId="1" xfId="0" applyNumberFormat="1" applyFont="1" applyBorder="1" applyAlignment="1">
      <alignment horizontal="center" vertical="center"/>
    </xf>
    <xf numFmtId="0" fontId="37" fillId="10" borderId="1" xfId="0" applyNumberFormat="1" applyFont="1" applyFill="1" applyBorder="1" applyAlignment="1">
      <alignment horizontal="center" vertical="center"/>
    </xf>
    <xf numFmtId="4" fontId="8" fillId="10" borderId="1" xfId="0" applyNumberFormat="1" applyFont="1" applyFill="1" applyBorder="1" applyAlignment="1">
      <alignment horizontal="right" vertical="center"/>
    </xf>
    <xf numFmtId="2" fontId="29" fillId="0" borderId="1" xfId="0" applyNumberFormat="1" applyFont="1" applyBorder="1" applyAlignment="1">
      <alignment vertical="center"/>
    </xf>
    <xf numFmtId="0" fontId="39" fillId="14" borderId="1" xfId="0" applyFont="1" applyFill="1" applyBorder="1" applyAlignment="1">
      <alignment vertical="center" wrapText="1"/>
    </xf>
    <xf numFmtId="0" fontId="39" fillId="16" borderId="1" xfId="0" applyFont="1" applyFill="1" applyBorder="1" applyAlignment="1">
      <alignment vertical="center" wrapText="1"/>
    </xf>
    <xf numFmtId="0" fontId="40" fillId="14" borderId="1" xfId="0" applyFont="1" applyFill="1" applyBorder="1" applyAlignment="1">
      <alignment vertical="center" wrapText="1"/>
    </xf>
    <xf numFmtId="0" fontId="36" fillId="14" borderId="1" xfId="0" applyFont="1" applyFill="1" applyBorder="1" applyAlignment="1">
      <alignment vertical="center"/>
    </xf>
    <xf numFmtId="0" fontId="29" fillId="0" borderId="1" xfId="0" applyFont="1" applyBorder="1" applyAlignment="1">
      <alignment vertical="center"/>
    </xf>
    <xf numFmtId="0" fontId="15" fillId="0" borderId="1" xfId="0" applyFont="1" applyBorder="1" applyAlignment="1">
      <alignment vertical="center"/>
    </xf>
    <xf numFmtId="49" fontId="8" fillId="0" borderId="1" xfId="0" applyNumberFormat="1" applyFont="1" applyFill="1" applyBorder="1" applyAlignment="1">
      <alignment horizontal="center" vertical="center"/>
    </xf>
    <xf numFmtId="0" fontId="41" fillId="0" borderId="1" xfId="0" applyNumberFormat="1" applyFont="1" applyFill="1" applyBorder="1" applyAlignment="1">
      <alignment horizontal="right" vertical="center"/>
    </xf>
    <xf numFmtId="2" fontId="0" fillId="0" borderId="1" xfId="0" applyNumberFormat="1" applyBorder="1" applyAlignment="1">
      <alignment vertical="center"/>
    </xf>
    <xf numFmtId="4" fontId="0" fillId="0" borderId="1" xfId="0" applyNumberFormat="1" applyBorder="1" applyAlignment="1">
      <alignment horizontal="right" vertical="center"/>
    </xf>
    <xf numFmtId="4" fontId="7" fillId="11" borderId="1" xfId="0" applyNumberFormat="1" applyFont="1" applyFill="1" applyBorder="1" applyAlignment="1">
      <alignment horizontal="center" vertical="center" wrapText="1"/>
    </xf>
    <xf numFmtId="49" fontId="25" fillId="11" borderId="1" xfId="0" applyNumberFormat="1" applyFont="1" applyFill="1" applyBorder="1" applyAlignment="1">
      <alignment horizontal="center" vertical="center"/>
    </xf>
    <xf numFmtId="4" fontId="7" fillId="11" borderId="1" xfId="0" applyNumberFormat="1" applyFont="1" applyFill="1" applyBorder="1" applyAlignment="1">
      <alignment horizontal="center" vertical="center"/>
    </xf>
    <xf numFmtId="0" fontId="36" fillId="14" borderId="1" xfId="0" applyFont="1" applyFill="1" applyBorder="1" applyAlignment="1">
      <alignment horizontal="center" vertical="center"/>
    </xf>
    <xf numFmtId="4" fontId="7" fillId="12" borderId="1" xfId="0" applyNumberFormat="1" applyFont="1" applyFill="1" applyBorder="1" applyAlignment="1">
      <alignment horizontal="center" vertical="center" wrapText="1"/>
    </xf>
    <xf numFmtId="49" fontId="25" fillId="12" borderId="1" xfId="0" applyNumberFormat="1" applyFont="1" applyFill="1" applyBorder="1" applyAlignment="1">
      <alignment horizontal="center" vertical="center"/>
    </xf>
    <xf numFmtId="4" fontId="7" fillId="12" borderId="1" xfId="0" applyNumberFormat="1" applyFont="1" applyFill="1" applyBorder="1" applyAlignment="1">
      <alignment horizontal="center" vertical="center"/>
    </xf>
    <xf numFmtId="0" fontId="7" fillId="0" borderId="19" xfId="0"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7" borderId="1" xfId="0" applyFont="1" applyFill="1" applyBorder="1" applyAlignment="1">
      <alignment horizontal="left" vertical="center" wrapText="1"/>
    </xf>
    <xf numFmtId="42" fontId="4" fillId="17" borderId="1" xfId="0" applyNumberFormat="1" applyFont="1" applyFill="1" applyBorder="1" applyAlignment="1">
      <alignment horizontal="left" vertical="center" wrapText="1"/>
    </xf>
    <xf numFmtId="0" fontId="4" fillId="18" borderId="1" xfId="0" applyFont="1" applyFill="1" applyBorder="1" applyAlignment="1">
      <alignment horizontal="center" vertical="center" wrapText="1"/>
    </xf>
    <xf numFmtId="0" fontId="4" fillId="18" borderId="1" xfId="0" applyFont="1" applyFill="1" applyBorder="1" applyAlignment="1">
      <alignment horizontal="left" vertical="center" wrapText="1"/>
    </xf>
    <xf numFmtId="42" fontId="4" fillId="18"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42" fontId="4" fillId="0" borderId="1" xfId="0" applyNumberFormat="1" applyFont="1" applyFill="1" applyBorder="1" applyAlignment="1">
      <alignment horizontal="left" vertical="center" wrapText="1"/>
    </xf>
    <xf numFmtId="0" fontId="4" fillId="19" borderId="1" xfId="0" applyFont="1" applyFill="1" applyBorder="1" applyAlignment="1">
      <alignment horizontal="left" vertical="center" wrapText="1"/>
    </xf>
    <xf numFmtId="42" fontId="4" fillId="19" borderId="1" xfId="0" applyNumberFormat="1" applyFont="1" applyFill="1" applyBorder="1" applyAlignment="1">
      <alignment horizontal="left" vertical="center" wrapText="1"/>
    </xf>
    <xf numFmtId="169" fontId="4" fillId="18" borderId="1" xfId="0" applyNumberFormat="1" applyFont="1" applyFill="1" applyBorder="1" applyAlignment="1">
      <alignment horizontal="right" vertical="center" wrapText="1"/>
    </xf>
    <xf numFmtId="169" fontId="4" fillId="0" borderId="1" xfId="0" applyNumberFormat="1" applyFont="1" applyFill="1" applyBorder="1" applyAlignment="1">
      <alignment horizontal="right" vertical="center" wrapText="1"/>
    </xf>
    <xf numFmtId="169" fontId="4" fillId="19" borderId="1" xfId="0" applyNumberFormat="1" applyFont="1" applyFill="1" applyBorder="1" applyAlignment="1">
      <alignment horizontal="right" vertical="center" wrapText="1"/>
    </xf>
    <xf numFmtId="0" fontId="4" fillId="18" borderId="7" xfId="0" applyFont="1" applyFill="1" applyBorder="1" applyAlignment="1">
      <alignment horizontal="center" vertical="center" wrapText="1"/>
    </xf>
    <xf numFmtId="6" fontId="4" fillId="0" borderId="1" xfId="0" applyNumberFormat="1" applyFont="1" applyFill="1" applyBorder="1" applyAlignment="1">
      <alignment horizontal="right" vertical="center" wrapText="1"/>
    </xf>
    <xf numFmtId="6" fontId="4" fillId="19" borderId="1" xfId="0" applyNumberFormat="1" applyFont="1" applyFill="1" applyBorder="1" applyAlignment="1">
      <alignment horizontal="right" vertical="center" wrapText="1"/>
    </xf>
    <xf numFmtId="0" fontId="12" fillId="18" borderId="1" xfId="0" applyFont="1" applyFill="1" applyBorder="1" applyAlignment="1">
      <alignment horizontal="center" vertical="center" wrapText="1"/>
    </xf>
    <xf numFmtId="0" fontId="12" fillId="18" borderId="1" xfId="0" applyFont="1" applyFill="1" applyBorder="1" applyAlignment="1">
      <alignment horizontal="left" vertical="center" wrapText="1"/>
    </xf>
    <xf numFmtId="42" fontId="12" fillId="18" borderId="1" xfId="0" applyNumberFormat="1" applyFont="1" applyFill="1" applyBorder="1" applyAlignment="1">
      <alignment horizontal="right" vertical="center" wrapText="1"/>
    </xf>
    <xf numFmtId="0" fontId="12" fillId="18" borderId="23" xfId="0" applyFont="1" applyFill="1" applyBorder="1" applyAlignment="1">
      <alignment horizontal="center" vertical="center" wrapText="1"/>
    </xf>
    <xf numFmtId="0" fontId="12" fillId="18" borderId="22" xfId="0" applyFont="1" applyFill="1" applyBorder="1" applyAlignment="1">
      <alignment horizontal="left" vertical="center" wrapText="1"/>
    </xf>
    <xf numFmtId="42" fontId="12" fillId="18" borderId="1" xfId="0" applyNumberFormat="1" applyFont="1" applyFill="1" applyBorder="1" applyAlignment="1">
      <alignment horizontal="left" vertical="center" wrapText="1"/>
    </xf>
    <xf numFmtId="0" fontId="7" fillId="0" borderId="19" xfId="0"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0" fontId="28" fillId="14" borderId="1"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xf>
    <xf numFmtId="4" fontId="7" fillId="5" borderId="5" xfId="0" applyNumberFormat="1" applyFont="1" applyFill="1" applyBorder="1" applyAlignment="1">
      <alignment horizontal="center" vertical="center" wrapText="1"/>
    </xf>
    <xf numFmtId="4" fontId="7" fillId="5" borderId="6" xfId="0" applyNumberFormat="1" applyFont="1" applyFill="1" applyBorder="1" applyAlignment="1">
      <alignment horizontal="center" vertical="center"/>
    </xf>
    <xf numFmtId="0" fontId="43" fillId="0" borderId="0" xfId="0" applyFont="1" applyFill="1" applyBorder="1"/>
    <xf numFmtId="0" fontId="44" fillId="20" borderId="16" xfId="0" applyFont="1" applyFill="1" applyBorder="1" applyAlignment="1">
      <alignment horizontal="center" vertical="center" wrapText="1"/>
    </xf>
    <xf numFmtId="0" fontId="44" fillId="20" borderId="41" xfId="0" applyFont="1" applyFill="1" applyBorder="1" applyAlignment="1">
      <alignment horizontal="center" vertical="center" wrapText="1"/>
    </xf>
    <xf numFmtId="0" fontId="44" fillId="20" borderId="44" xfId="0" applyFont="1" applyFill="1" applyBorder="1" applyAlignment="1">
      <alignment horizontal="center" vertical="center" wrapText="1"/>
    </xf>
    <xf numFmtId="0" fontId="45" fillId="21" borderId="10" xfId="0" applyFont="1" applyFill="1" applyBorder="1" applyAlignment="1">
      <alignment horizontal="center" vertical="center" wrapText="1"/>
    </xf>
    <xf numFmtId="0" fontId="43" fillId="0" borderId="45" xfId="0" applyFont="1" applyFill="1" applyBorder="1" applyAlignment="1">
      <alignment horizontal="left"/>
    </xf>
    <xf numFmtId="0" fontId="43" fillId="0" borderId="34" xfId="0" applyFont="1" applyFill="1" applyBorder="1" applyAlignment="1">
      <alignment horizontal="left"/>
    </xf>
    <xf numFmtId="0" fontId="43" fillId="0" borderId="34" xfId="0" applyFont="1" applyFill="1" applyBorder="1"/>
    <xf numFmtId="0" fontId="43" fillId="0" borderId="46" xfId="0" applyFont="1" applyFill="1" applyBorder="1"/>
    <xf numFmtId="165" fontId="43" fillId="8" borderId="47" xfId="0" applyNumberFormat="1" applyFont="1" applyFill="1" applyBorder="1"/>
    <xf numFmtId="165" fontId="43" fillId="8" borderId="48" xfId="0" applyNumberFormat="1" applyFont="1" applyFill="1" applyBorder="1"/>
    <xf numFmtId="0" fontId="43" fillId="0" borderId="13" xfId="0" applyFont="1" applyFill="1" applyBorder="1" applyAlignment="1">
      <alignment horizontal="left"/>
    </xf>
    <xf numFmtId="0" fontId="43" fillId="0" borderId="1" xfId="0" applyFont="1" applyFill="1" applyBorder="1" applyAlignment="1">
      <alignment horizontal="left"/>
    </xf>
    <xf numFmtId="0" fontId="43" fillId="0" borderId="1" xfId="0" applyFont="1" applyFill="1" applyBorder="1"/>
    <xf numFmtId="0" fontId="43" fillId="0" borderId="23" xfId="0" applyFont="1" applyFill="1" applyBorder="1"/>
    <xf numFmtId="165" fontId="43" fillId="8" borderId="37" xfId="0" applyNumberFormat="1" applyFont="1" applyFill="1" applyBorder="1"/>
    <xf numFmtId="165" fontId="43" fillId="8" borderId="49" xfId="0" applyNumberFormat="1" applyFont="1" applyFill="1" applyBorder="1"/>
    <xf numFmtId="0" fontId="43" fillId="8" borderId="14" xfId="0" applyFont="1" applyFill="1" applyBorder="1" applyAlignment="1">
      <alignment horizontal="left"/>
    </xf>
    <xf numFmtId="0" fontId="43" fillId="0" borderId="0" xfId="0" applyFont="1" applyFill="1" applyBorder="1" applyAlignment="1">
      <alignment horizontal="left" vertical="center"/>
    </xf>
    <xf numFmtId="0" fontId="43" fillId="18" borderId="13" xfId="0" quotePrefix="1" applyFont="1" applyFill="1" applyBorder="1" applyAlignment="1">
      <alignment horizontal="left"/>
    </xf>
    <xf numFmtId="0" fontId="43" fillId="0" borderId="50" xfId="0" applyFont="1" applyFill="1" applyBorder="1" applyAlignment="1">
      <alignment horizontal="left"/>
    </xf>
    <xf numFmtId="0" fontId="43" fillId="0" borderId="36" xfId="0" applyFont="1" applyFill="1" applyBorder="1" applyAlignment="1">
      <alignment horizontal="left"/>
    </xf>
    <xf numFmtId="0" fontId="43" fillId="0" borderId="36" xfId="0" applyFont="1" applyFill="1" applyBorder="1"/>
    <xf numFmtId="0" fontId="43" fillId="0" borderId="51" xfId="0" applyFont="1" applyFill="1" applyBorder="1"/>
    <xf numFmtId="165" fontId="43" fillId="8" borderId="52" xfId="0" applyNumberFormat="1" applyFont="1" applyFill="1" applyBorder="1"/>
    <xf numFmtId="165" fontId="43" fillId="8" borderId="53" xfId="0" applyNumberFormat="1" applyFont="1" applyFill="1" applyBorder="1"/>
    <xf numFmtId="0" fontId="43" fillId="8" borderId="0" xfId="0" applyFont="1" applyFill="1" applyBorder="1"/>
    <xf numFmtId="0" fontId="46" fillId="0" borderId="0" xfId="0" applyFont="1" applyFill="1" applyBorder="1"/>
    <xf numFmtId="3" fontId="18" fillId="0" borderId="0" xfId="0" applyNumberFormat="1" applyFont="1" applyFill="1" applyBorder="1"/>
    <xf numFmtId="0" fontId="47" fillId="0" borderId="54"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0" fontId="46" fillId="0" borderId="46" xfId="0" applyFont="1" applyFill="1" applyBorder="1"/>
    <xf numFmtId="0" fontId="46" fillId="0" borderId="55" xfId="0" applyFont="1" applyFill="1" applyBorder="1"/>
    <xf numFmtId="3" fontId="18" fillId="0" borderId="1" xfId="0" applyNumberFormat="1" applyFont="1" applyFill="1" applyBorder="1" applyAlignment="1">
      <alignment horizontal="center" vertical="center"/>
    </xf>
    <xf numFmtId="0" fontId="46" fillId="0" borderId="23" xfId="0" applyFont="1" applyFill="1" applyBorder="1"/>
    <xf numFmtId="0" fontId="46" fillId="0" borderId="29" xfId="0" applyFont="1" applyFill="1" applyBorder="1"/>
    <xf numFmtId="0" fontId="48" fillId="0" borderId="23" xfId="0" applyFont="1" applyFill="1" applyBorder="1"/>
    <xf numFmtId="0" fontId="46" fillId="0" borderId="51" xfId="0" applyFont="1" applyFill="1" applyBorder="1"/>
    <xf numFmtId="0" fontId="46" fillId="0" borderId="56" xfId="0" applyFont="1" applyFill="1" applyBorder="1"/>
    <xf numFmtId="0" fontId="47" fillId="0" borderId="0" xfId="0" applyFont="1" applyFill="1" applyBorder="1"/>
    <xf numFmtId="0" fontId="49" fillId="0" borderId="0" xfId="0" applyFont="1" applyFill="1" applyBorder="1"/>
    <xf numFmtId="3" fontId="50" fillId="0" borderId="0" xfId="0" applyNumberFormat="1" applyFont="1" applyFill="1" applyBorder="1"/>
    <xf numFmtId="0" fontId="0" fillId="14" borderId="1" xfId="0" applyFill="1" applyBorder="1" applyAlignment="1">
      <alignment horizontal="center" vertical="center" wrapText="1"/>
    </xf>
    <xf numFmtId="0" fontId="4" fillId="22" borderId="20" xfId="0" applyFont="1" applyFill="1" applyBorder="1"/>
    <xf numFmtId="0" fontId="4" fillId="22" borderId="0" xfId="0" applyFont="1" applyFill="1" applyBorder="1"/>
    <xf numFmtId="2" fontId="4" fillId="22" borderId="0" xfId="0" applyNumberFormat="1" applyFont="1" applyFill="1" applyBorder="1" applyAlignment="1">
      <alignment horizontal="center"/>
    </xf>
    <xf numFmtId="2" fontId="4" fillId="22" borderId="3" xfId="0" applyNumberFormat="1" applyFont="1" applyFill="1" applyBorder="1" applyAlignment="1">
      <alignment horizontal="center"/>
    </xf>
    <xf numFmtId="4" fontId="6" fillId="22" borderId="1" xfId="0" applyNumberFormat="1" applyFont="1" applyFill="1" applyBorder="1" applyAlignment="1">
      <alignment horizontal="center" vertical="center"/>
    </xf>
    <xf numFmtId="4" fontId="7" fillId="22" borderId="9" xfId="0" applyNumberFormat="1" applyFont="1" applyFill="1" applyBorder="1" applyAlignment="1">
      <alignment horizontal="center"/>
    </xf>
    <xf numFmtId="4" fontId="7" fillId="22" borderId="1" xfId="0" applyNumberFormat="1" applyFont="1" applyFill="1" applyBorder="1" applyAlignment="1">
      <alignment horizontal="center"/>
    </xf>
    <xf numFmtId="4" fontId="4" fillId="22" borderId="1" xfId="0" applyNumberFormat="1" applyFont="1" applyFill="1" applyBorder="1"/>
    <xf numFmtId="0" fontId="7" fillId="4" borderId="8" xfId="0" applyFont="1" applyFill="1" applyBorder="1" applyAlignment="1">
      <alignment horizontal="center" vertical="center"/>
    </xf>
    <xf numFmtId="0" fontId="6" fillId="7" borderId="1" xfId="0" applyFont="1" applyFill="1" applyBorder="1" applyAlignment="1">
      <alignment horizontal="center" vertical="center"/>
    </xf>
    <xf numFmtId="0" fontId="4" fillId="7" borderId="1" xfId="0" applyFont="1" applyFill="1" applyBorder="1" applyAlignment="1"/>
    <xf numFmtId="0" fontId="7" fillId="0" borderId="1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4" fillId="19" borderId="19" xfId="0" applyFont="1" applyFill="1" applyBorder="1" applyAlignment="1">
      <alignment horizontal="center" vertical="center" wrapText="1"/>
    </xf>
    <xf numFmtId="0" fontId="4" fillId="19" borderId="7"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4" fillId="19" borderId="4" xfId="0" applyFont="1" applyFill="1" applyBorder="1" applyAlignment="1">
      <alignment horizontal="center" vertical="center" wrapText="1"/>
    </xf>
    <xf numFmtId="0" fontId="12" fillId="18" borderId="23" xfId="0" applyFont="1" applyFill="1" applyBorder="1" applyAlignment="1">
      <alignment horizontal="center" vertical="center" wrapText="1"/>
    </xf>
    <xf numFmtId="0" fontId="12" fillId="18" borderId="22" xfId="0" applyFont="1" applyFill="1" applyBorder="1" applyAlignment="1">
      <alignment horizontal="center" vertical="center" wrapText="1"/>
    </xf>
    <xf numFmtId="0" fontId="42" fillId="8" borderId="0" xfId="0" applyFont="1" applyFill="1" applyBorder="1" applyAlignment="1">
      <alignment horizontal="center" wrapText="1"/>
    </xf>
    <xf numFmtId="0" fontId="53" fillId="0" borderId="0" xfId="0" applyFont="1" applyFill="1" applyBorder="1" applyAlignment="1">
      <alignment vertical="center"/>
    </xf>
    <xf numFmtId="0" fontId="54" fillId="0" borderId="0" xfId="0" applyFont="1" applyFill="1" applyBorder="1" applyAlignment="1">
      <alignment vertical="center" wrapText="1"/>
    </xf>
    <xf numFmtId="0" fontId="54" fillId="0" borderId="0" xfId="0" applyFont="1"/>
    <xf numFmtId="0" fontId="55" fillId="0" borderId="0" xfId="0" applyFont="1" applyFill="1" applyBorder="1" applyAlignment="1">
      <alignment vertical="center"/>
    </xf>
    <xf numFmtId="0" fontId="55" fillId="0" borderId="0" xfId="0" applyFont="1" applyFill="1" applyBorder="1" applyAlignment="1">
      <alignment vertical="center" wrapText="1"/>
    </xf>
    <xf numFmtId="0" fontId="55" fillId="0" borderId="1" xfId="0" applyFont="1" applyFill="1" applyBorder="1" applyAlignment="1">
      <alignment horizontal="center" vertical="center" wrapText="1"/>
    </xf>
    <xf numFmtId="0" fontId="55" fillId="0" borderId="23" xfId="0" applyFont="1" applyFill="1" applyBorder="1" applyAlignment="1">
      <alignment horizontal="center" vertical="center" wrapText="1"/>
    </xf>
    <xf numFmtId="0" fontId="54" fillId="0" borderId="7" xfId="0" applyFont="1" applyFill="1" applyBorder="1" applyAlignment="1">
      <alignment vertical="center" wrapText="1"/>
    </xf>
    <xf numFmtId="0" fontId="54" fillId="0" borderId="21" xfId="0" applyFont="1" applyFill="1" applyBorder="1" applyAlignment="1">
      <alignment vertical="center" wrapText="1"/>
    </xf>
    <xf numFmtId="0" fontId="54" fillId="0" borderId="1" xfId="0" applyFont="1" applyFill="1" applyBorder="1" applyAlignment="1">
      <alignment vertical="center" wrapText="1"/>
    </xf>
    <xf numFmtId="0" fontId="54" fillId="0" borderId="23" xfId="0" applyFont="1" applyFill="1" applyBorder="1" applyAlignment="1">
      <alignment vertical="center" wrapText="1"/>
    </xf>
    <xf numFmtId="43" fontId="55" fillId="20" borderId="1" xfId="1" applyFont="1" applyFill="1" applyBorder="1" applyAlignment="1">
      <alignment vertical="center" wrapText="1"/>
    </xf>
    <xf numFmtId="43" fontId="55" fillId="22" borderId="20" xfId="1" applyFont="1" applyFill="1" applyBorder="1" applyAlignment="1">
      <alignment vertical="center" wrapText="1"/>
    </xf>
    <xf numFmtId="43" fontId="55" fillId="22" borderId="0" xfId="1" applyFont="1" applyFill="1" applyBorder="1" applyAlignment="1">
      <alignment vertical="center" wrapText="1"/>
    </xf>
    <xf numFmtId="44" fontId="54" fillId="8" borderId="0" xfId="11" applyFont="1" applyFill="1" applyBorder="1" applyAlignment="1">
      <alignment vertical="center" wrapText="1"/>
    </xf>
    <xf numFmtId="44" fontId="55" fillId="8" borderId="0" xfId="11" applyFont="1" applyFill="1" applyBorder="1" applyAlignment="1">
      <alignment vertical="center" wrapText="1"/>
    </xf>
    <xf numFmtId="44" fontId="54" fillId="4" borderId="1" xfId="11" applyFont="1" applyFill="1" applyBorder="1" applyAlignment="1">
      <alignment horizontal="center" vertical="center" wrapText="1"/>
    </xf>
    <xf numFmtId="44" fontId="54" fillId="8" borderId="1" xfId="11" applyFont="1" applyFill="1" applyBorder="1" applyAlignment="1">
      <alignment vertical="center" wrapText="1"/>
    </xf>
    <xf numFmtId="44" fontId="54" fillId="0" borderId="1" xfId="11" applyFont="1" applyFill="1" applyBorder="1" applyAlignment="1">
      <alignment vertical="center" wrapText="1"/>
    </xf>
    <xf numFmtId="44" fontId="55" fillId="20" borderId="1" xfId="11" applyFont="1" applyFill="1" applyBorder="1" applyAlignment="1">
      <alignment vertical="center" wrapText="1"/>
    </xf>
    <xf numFmtId="44" fontId="55" fillId="22" borderId="0" xfId="11" applyFont="1" applyFill="1" applyBorder="1" applyAlignment="1">
      <alignment vertical="center" wrapText="1"/>
    </xf>
    <xf numFmtId="44" fontId="54" fillId="0" borderId="0" xfId="11" applyFont="1"/>
    <xf numFmtId="0" fontId="58" fillId="2" borderId="0" xfId="0" applyFont="1" applyFill="1" applyBorder="1" applyAlignment="1">
      <alignment horizontal="left" vertical="center"/>
    </xf>
    <xf numFmtId="49" fontId="58" fillId="2" borderId="0" xfId="0" applyNumberFormat="1" applyFont="1" applyFill="1" applyBorder="1" applyAlignment="1">
      <alignment horizontal="left" vertical="center"/>
    </xf>
    <xf numFmtId="0" fontId="59" fillId="0" borderId="0" xfId="0" applyFont="1" applyFill="1" applyBorder="1" applyAlignment="1">
      <alignment horizontal="center" vertical="center"/>
    </xf>
    <xf numFmtId="0" fontId="0" fillId="0" borderId="0" xfId="0" applyFont="1"/>
    <xf numFmtId="0" fontId="57" fillId="0" borderId="19" xfId="0" applyFont="1" applyFill="1" applyBorder="1" applyAlignment="1">
      <alignment horizontal="center" vertical="center" wrapText="1"/>
    </xf>
    <xf numFmtId="49" fontId="57" fillId="0" borderId="19" xfId="0" applyNumberFormat="1" applyFont="1" applyFill="1" applyBorder="1" applyAlignment="1">
      <alignment horizontal="center" vertical="center" wrapText="1"/>
    </xf>
    <xf numFmtId="49" fontId="57" fillId="0" borderId="1" xfId="0" applyNumberFormat="1" applyFont="1" applyFill="1" applyBorder="1" applyAlignment="1">
      <alignment horizontal="center" vertical="center" wrapText="1"/>
    </xf>
    <xf numFmtId="0" fontId="57" fillId="0" borderId="20" xfId="0" applyFont="1" applyFill="1" applyBorder="1" applyAlignment="1">
      <alignment horizontal="center" vertical="center" wrapText="1"/>
    </xf>
    <xf numFmtId="49" fontId="56" fillId="0" borderId="4" xfId="0" applyNumberFormat="1" applyFont="1" applyFill="1" applyBorder="1" applyAlignment="1">
      <alignment horizontal="center" vertical="center" wrapText="1"/>
    </xf>
    <xf numFmtId="0" fontId="56" fillId="0" borderId="1" xfId="0" applyFont="1" applyFill="1" applyBorder="1" applyAlignment="1">
      <alignment horizontal="center" vertical="center" wrapText="1"/>
    </xf>
    <xf numFmtId="0" fontId="57" fillId="0" borderId="21" xfId="0" applyFont="1" applyFill="1" applyBorder="1" applyAlignment="1">
      <alignment horizontal="center" vertical="center" wrapText="1"/>
    </xf>
    <xf numFmtId="49" fontId="56" fillId="0" borderId="7" xfId="0" applyNumberFormat="1" applyFont="1" applyFill="1" applyBorder="1" applyAlignment="1">
      <alignment horizontal="center" vertical="center" wrapText="1"/>
    </xf>
    <xf numFmtId="0" fontId="56" fillId="0" borderId="22" xfId="0" applyFont="1" applyFill="1" applyBorder="1" applyAlignment="1">
      <alignment horizontal="center" vertical="center" wrapText="1"/>
    </xf>
    <xf numFmtId="4" fontId="56" fillId="3" borderId="7" xfId="0" applyNumberFormat="1" applyFont="1" applyFill="1" applyBorder="1" applyAlignment="1">
      <alignment horizontal="center" vertical="center" wrapText="1"/>
    </xf>
    <xf numFmtId="49" fontId="56" fillId="3" borderId="7" xfId="0" applyNumberFormat="1" applyFont="1" applyFill="1" applyBorder="1" applyAlignment="1">
      <alignment horizontal="center" vertical="center"/>
    </xf>
    <xf numFmtId="4" fontId="56" fillId="3" borderId="1" xfId="0" applyNumberFormat="1" applyFont="1" applyFill="1" applyBorder="1" applyAlignment="1">
      <alignment horizontal="center" vertical="center"/>
    </xf>
    <xf numFmtId="4" fontId="59" fillId="0" borderId="4" xfId="0" applyNumberFormat="1" applyFont="1" applyFill="1" applyBorder="1" applyAlignment="1">
      <alignment horizontal="right" vertical="center" wrapText="1"/>
    </xf>
    <xf numFmtId="49" fontId="59" fillId="0" borderId="4" xfId="0" applyNumberFormat="1" applyFont="1" applyFill="1" applyBorder="1" applyAlignment="1">
      <alignment horizontal="right" vertical="center"/>
    </xf>
    <xf numFmtId="4" fontId="59" fillId="0" borderId="4" xfId="0" applyNumberFormat="1" applyFont="1" applyFill="1" applyBorder="1" applyAlignment="1">
      <alignment horizontal="right" vertical="center"/>
    </xf>
    <xf numFmtId="0" fontId="0" fillId="0" borderId="0" xfId="0" applyFont="1" applyAlignment="1">
      <alignment wrapText="1"/>
    </xf>
    <xf numFmtId="4" fontId="56" fillId="3" borderId="1" xfId="0" applyNumberFormat="1" applyFont="1" applyFill="1" applyBorder="1" applyAlignment="1">
      <alignment horizontal="center" vertical="center" wrapText="1"/>
    </xf>
    <xf numFmtId="49" fontId="56" fillId="3" borderId="1" xfId="0" applyNumberFormat="1" applyFont="1" applyFill="1" applyBorder="1" applyAlignment="1">
      <alignment horizontal="center" vertical="center"/>
    </xf>
    <xf numFmtId="4" fontId="57" fillId="4" borderId="9" xfId="0" applyNumberFormat="1" applyFont="1" applyFill="1" applyBorder="1" applyAlignment="1">
      <alignment horizontal="center" vertical="center" wrapText="1"/>
    </xf>
    <xf numFmtId="49" fontId="57" fillId="4" borderId="9" xfId="0" applyNumberFormat="1" applyFont="1" applyFill="1" applyBorder="1" applyAlignment="1">
      <alignment horizontal="center" vertical="center"/>
    </xf>
    <xf numFmtId="4" fontId="57" fillId="4" borderId="9" xfId="0" applyNumberFormat="1" applyFont="1" applyFill="1" applyBorder="1" applyAlignment="1">
      <alignment horizontal="center" vertical="center"/>
    </xf>
    <xf numFmtId="4" fontId="57" fillId="5" borderId="9" xfId="0" applyNumberFormat="1" applyFont="1" applyFill="1" applyBorder="1" applyAlignment="1">
      <alignment horizontal="center" vertical="center" wrapText="1"/>
    </xf>
    <xf numFmtId="49" fontId="57" fillId="5" borderId="9" xfId="0" applyNumberFormat="1" applyFont="1" applyFill="1" applyBorder="1" applyAlignment="1">
      <alignment horizontal="center" vertical="center"/>
    </xf>
    <xf numFmtId="4" fontId="57" fillId="5" borderId="9" xfId="0" applyNumberFormat="1" applyFont="1" applyFill="1" applyBorder="1" applyAlignment="1">
      <alignment horizontal="center" vertical="center"/>
    </xf>
    <xf numFmtId="0" fontId="56" fillId="0" borderId="0" xfId="0" applyFont="1" applyFill="1" applyBorder="1" applyAlignment="1">
      <alignment horizontal="left" vertical="center"/>
    </xf>
    <xf numFmtId="49" fontId="56" fillId="0" borderId="0" xfId="0" applyNumberFormat="1" applyFont="1" applyFill="1" applyBorder="1" applyAlignment="1">
      <alignment horizontal="left" vertical="center"/>
    </xf>
    <xf numFmtId="0" fontId="56" fillId="0" borderId="0" xfId="0" applyFont="1" applyFill="1" applyBorder="1" applyAlignment="1">
      <alignment horizontal="center" vertical="center"/>
    </xf>
    <xf numFmtId="0" fontId="57" fillId="0" borderId="19" xfId="0" applyFont="1" applyFill="1" applyBorder="1" applyAlignment="1">
      <alignment horizontal="center" vertical="center" wrapText="1"/>
    </xf>
    <xf numFmtId="49" fontId="57" fillId="0" borderId="19" xfId="0" applyNumberFormat="1" applyFont="1" applyFill="1" applyBorder="1" applyAlignment="1">
      <alignment horizontal="center" vertical="center" wrapText="1"/>
    </xf>
    <xf numFmtId="166" fontId="60" fillId="0" borderId="1" xfId="0" applyNumberFormat="1" applyFont="1" applyFill="1" applyBorder="1" applyAlignment="1">
      <alignment horizontal="center" wrapText="1"/>
    </xf>
    <xf numFmtId="0" fontId="57" fillId="0" borderId="4" xfId="0" applyFont="1" applyFill="1" applyBorder="1" applyAlignment="1">
      <alignment horizontal="center" vertical="center" wrapText="1"/>
    </xf>
    <xf numFmtId="49" fontId="57" fillId="0" borderId="4" xfId="0" applyNumberFormat="1" applyFont="1" applyFill="1" applyBorder="1" applyAlignment="1">
      <alignment horizontal="center" vertical="center" wrapText="1"/>
    </xf>
    <xf numFmtId="0" fontId="57" fillId="0" borderId="7" xfId="0" applyFont="1" applyFill="1" applyBorder="1" applyAlignment="1">
      <alignment horizontal="center" vertical="center" wrapText="1"/>
    </xf>
    <xf numFmtId="49" fontId="57" fillId="0" borderId="7" xfId="0" applyNumberFormat="1" applyFont="1" applyFill="1" applyBorder="1" applyAlignment="1">
      <alignment horizontal="center" vertical="center" wrapText="1"/>
    </xf>
    <xf numFmtId="0" fontId="60" fillId="3" borderId="1" xfId="0" applyFont="1" applyFill="1" applyBorder="1"/>
    <xf numFmtId="49" fontId="57" fillId="3" borderId="1" xfId="0" applyNumberFormat="1" applyFont="1" applyFill="1" applyBorder="1" applyAlignment="1">
      <alignment horizontal="center" vertical="center" wrapText="1"/>
    </xf>
    <xf numFmtId="167" fontId="60" fillId="3" borderId="1" xfId="0" applyNumberFormat="1" applyFont="1" applyFill="1" applyBorder="1" applyAlignment="1">
      <alignment wrapText="1"/>
    </xf>
    <xf numFmtId="0" fontId="60" fillId="0" borderId="1" xfId="0" applyFont="1" applyFill="1" applyBorder="1"/>
    <xf numFmtId="167" fontId="60" fillId="0" borderId="1" xfId="0" applyNumberFormat="1" applyFont="1" applyFill="1" applyBorder="1"/>
    <xf numFmtId="167" fontId="60" fillId="3" borderId="1" xfId="0" applyNumberFormat="1" applyFont="1" applyFill="1" applyBorder="1"/>
    <xf numFmtId="0" fontId="0" fillId="0" borderId="0" xfId="0" applyFont="1" applyFill="1" applyBorder="1"/>
    <xf numFmtId="166" fontId="0" fillId="0" borderId="0" xfId="0" applyNumberFormat="1" applyFont="1" applyFill="1" applyBorder="1"/>
    <xf numFmtId="4" fontId="6" fillId="23" borderId="1" xfId="0" applyNumberFormat="1" applyFont="1" applyFill="1" applyBorder="1" applyAlignment="1">
      <alignment horizontal="center" vertical="center" wrapText="1"/>
    </xf>
    <xf numFmtId="49" fontId="6" fillId="24" borderId="1" xfId="0" applyNumberFormat="1" applyFont="1" applyFill="1" applyBorder="1" applyAlignment="1">
      <alignment horizontal="center" vertical="center"/>
    </xf>
    <xf numFmtId="4" fontId="6" fillId="24" borderId="1" xfId="0" applyNumberFormat="1" applyFont="1" applyFill="1" applyBorder="1" applyAlignment="1">
      <alignment horizontal="center" vertical="center"/>
    </xf>
    <xf numFmtId="49" fontId="22" fillId="23" borderId="37" xfId="0" applyNumberFormat="1" applyFont="1" applyFill="1" applyBorder="1" applyAlignment="1"/>
    <xf numFmtId="0" fontId="16" fillId="23" borderId="1" xfId="0" applyFont="1" applyFill="1" applyBorder="1" applyAlignment="1">
      <alignment vertical="center"/>
    </xf>
    <xf numFmtId="4" fontId="8" fillId="23" borderId="1" xfId="0" applyNumberFormat="1" applyFont="1" applyFill="1" applyBorder="1" applyAlignment="1">
      <alignment horizontal="center" vertical="center"/>
    </xf>
  </cellXfs>
  <cellStyles count="12">
    <cellStyle name="Lien hypertexte" xfId="3" builtinId="8"/>
    <cellStyle name="Milliers" xfId="1" builtinId="3"/>
    <cellStyle name="Monétaire" xfId="11" builtinId="4"/>
    <cellStyle name="Normal" xfId="0" builtinId="0"/>
    <cellStyle name="Normal 2" xfId="2"/>
    <cellStyle name="Normal 2 2" xfId="4"/>
    <cellStyle name="Normal 2 3" xfId="5"/>
    <cellStyle name="Normal 2 4" xfId="6"/>
    <cellStyle name="Normal 3" xfId="7"/>
    <cellStyle name="Normal 4" xfId="8"/>
    <cellStyle name="Normal 5" xfId="9"/>
    <cellStyle name="Normal 6" xfId="10"/>
  </cellStyles>
  <dxfs count="314">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rgb="FFFFFFFF"/>
      </font>
    </dxf>
    <dxf>
      <font>
        <color theme="0"/>
      </font>
    </dxf>
    <dxf>
      <font>
        <color rgb="FFFFFFFF"/>
      </font>
    </dxf>
    <dxf>
      <font>
        <color rgb="FFFFFFFF"/>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s>
  <tableStyles count="0" defaultTableStyle="TableStyleMedium2" defaultPivotStyle="PivotStyleLight16"/>
  <colors>
    <mruColors>
      <color rgb="FFFFD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323850</xdr:colOff>
      <xdr:row>1</xdr:row>
      <xdr:rowOff>485777</xdr:rowOff>
    </xdr:from>
    <xdr:to>
      <xdr:col>5</xdr:col>
      <xdr:colOff>323850</xdr:colOff>
      <xdr:row>5</xdr:row>
      <xdr:rowOff>171451</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4429125" y="685802"/>
          <a:ext cx="2286000" cy="1704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u="sng">
              <a:solidFill>
                <a:srgbClr val="FF0000"/>
              </a:solidFill>
            </a:rPr>
            <a:t>Attention :</a:t>
          </a:r>
        </a:p>
        <a:p>
          <a:endParaRPr lang="fr-FR" sz="1100">
            <a:solidFill>
              <a:srgbClr val="FF0000"/>
            </a:solidFill>
          </a:endParaRPr>
        </a:p>
        <a:p>
          <a:r>
            <a:rPr lang="fr-FR" sz="1100">
              <a:solidFill>
                <a:srgbClr val="FF0000"/>
              </a:solidFill>
            </a:rPr>
            <a:t>N'est décrite dans</a:t>
          </a:r>
          <a:r>
            <a:rPr lang="fr-FR" sz="1100" baseline="0">
              <a:solidFill>
                <a:srgbClr val="FF0000"/>
              </a:solidFill>
            </a:rPr>
            <a:t> cette fiche que la part complémentaire allouée au titre de la mesure nouvelle 2017.</a:t>
          </a:r>
        </a:p>
        <a:p>
          <a:endParaRPr lang="fr-FR" sz="1100" baseline="0">
            <a:solidFill>
              <a:srgbClr val="FF0000"/>
            </a:solidFill>
          </a:endParaRPr>
        </a:p>
        <a:p>
          <a:r>
            <a:rPr lang="fr-FR" sz="1100" baseline="0">
              <a:solidFill>
                <a:srgbClr val="FF0000"/>
              </a:solidFill>
            </a:rPr>
            <a:t>La part initiale est reproduite à l'identique de l'année dernière.</a:t>
          </a:r>
          <a:endParaRPr lang="fr-FR"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8</xdr:row>
      <xdr:rowOff>114300</xdr:rowOff>
    </xdr:from>
    <xdr:to>
      <xdr:col>1</xdr:col>
      <xdr:colOff>609600</xdr:colOff>
      <xdr:row>17</xdr:row>
      <xdr:rowOff>104774</xdr:rowOff>
    </xdr:to>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180975" y="1676400"/>
          <a:ext cx="2286000" cy="1704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u="sng">
              <a:solidFill>
                <a:srgbClr val="FF0000"/>
              </a:solidFill>
            </a:rPr>
            <a:t>Attention :</a:t>
          </a:r>
        </a:p>
        <a:p>
          <a:endParaRPr lang="fr-FR" sz="1100">
            <a:solidFill>
              <a:srgbClr val="FF0000"/>
            </a:solidFill>
          </a:endParaRPr>
        </a:p>
        <a:p>
          <a:r>
            <a:rPr lang="fr-FR" sz="1100">
              <a:solidFill>
                <a:srgbClr val="FF0000"/>
              </a:solidFill>
            </a:rPr>
            <a:t>N'est décrite dans</a:t>
          </a:r>
          <a:r>
            <a:rPr lang="fr-FR" sz="1100" baseline="0">
              <a:solidFill>
                <a:srgbClr val="FF0000"/>
              </a:solidFill>
            </a:rPr>
            <a:t> cette fiche que la part complémentaire allouée au titre de la mesure nouvelle 2017.</a:t>
          </a:r>
        </a:p>
        <a:p>
          <a:endParaRPr lang="fr-FR" sz="1100" baseline="0">
            <a:solidFill>
              <a:srgbClr val="FF0000"/>
            </a:solidFill>
          </a:endParaRPr>
        </a:p>
        <a:p>
          <a:r>
            <a:rPr lang="fr-FR" sz="1100" baseline="0">
              <a:solidFill>
                <a:srgbClr val="FF0000"/>
              </a:solidFill>
            </a:rPr>
            <a:t>La part initiale est reproduite à l'identique de l'année dernière.</a:t>
          </a:r>
          <a:endParaRPr lang="fr-FR"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0</xdr:colOff>
      <xdr:row>5</xdr:row>
      <xdr:rowOff>142874</xdr:rowOff>
    </xdr:to>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7943850" y="504825"/>
          <a:ext cx="2286000" cy="1704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u="sng">
              <a:solidFill>
                <a:srgbClr val="FF0000"/>
              </a:solidFill>
            </a:rPr>
            <a:t>Attention :</a:t>
          </a:r>
        </a:p>
        <a:p>
          <a:endParaRPr lang="fr-FR" sz="1100">
            <a:solidFill>
              <a:srgbClr val="FF0000"/>
            </a:solidFill>
          </a:endParaRPr>
        </a:p>
        <a:p>
          <a:r>
            <a:rPr lang="fr-FR" sz="1100">
              <a:solidFill>
                <a:srgbClr val="FF0000"/>
              </a:solidFill>
            </a:rPr>
            <a:t>N'est décrite dans</a:t>
          </a:r>
          <a:r>
            <a:rPr lang="fr-FR" sz="1100" baseline="0">
              <a:solidFill>
                <a:srgbClr val="FF0000"/>
              </a:solidFill>
            </a:rPr>
            <a:t> cette fiche que la part complémentaire allouée au titre de la mesure nouvelle 2017.</a:t>
          </a:r>
        </a:p>
        <a:p>
          <a:endParaRPr lang="fr-FR" sz="1100" baseline="0">
            <a:solidFill>
              <a:srgbClr val="FF0000"/>
            </a:solidFill>
          </a:endParaRPr>
        </a:p>
        <a:p>
          <a:r>
            <a:rPr lang="fr-FR" sz="1100" baseline="0">
              <a:solidFill>
                <a:srgbClr val="FF0000"/>
              </a:solidFill>
            </a:rPr>
            <a:t>La part initiale est reproduite à l'identique de l'année dernière.</a:t>
          </a:r>
          <a:endParaRPr lang="fr-FR"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atoussaint\Application%20Data\Microsoft\Excel\Fichier%20de%20saisie%20PHN-C1-2015-v.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D"/>
      <sheetName val="Fmespp"/>
      <sheetName val="AC"/>
      <sheetName val="Suivi"/>
      <sheetName val="Liste des ES financés - détail"/>
      <sheetName val="Paramètres"/>
    </sheetNames>
    <sheetDataSet>
      <sheetData sheetId="0"/>
      <sheetData sheetId="1"/>
      <sheetData sheetId="2"/>
      <sheetData sheetId="3"/>
      <sheetData sheetId="4"/>
      <sheetData sheetId="5">
        <row r="2">
          <cell r="A2" t="str">
            <v>ALSACE</v>
          </cell>
          <cell r="G2" t="str">
            <v>2013 - nov</v>
          </cell>
        </row>
        <row r="3">
          <cell r="G3" t="str">
            <v>2013 - sept</v>
          </cell>
        </row>
        <row r="4">
          <cell r="G4" t="str">
            <v>2014 - fev</v>
          </cell>
        </row>
        <row r="5">
          <cell r="G5" t="str">
            <v>2014 - sept</v>
          </cell>
        </row>
        <row r="6">
          <cell r="G6" t="str">
            <v>2014 - nov</v>
          </cell>
        </row>
        <row r="7">
          <cell r="G7" t="str">
            <v>2015 - fev</v>
          </cell>
        </row>
        <row r="8">
          <cell r="G8" t="str">
            <v>2015 - sept</v>
          </cell>
        </row>
        <row r="9">
          <cell r="G9" t="str">
            <v>2015 - nov</v>
          </cell>
        </row>
        <row r="10">
          <cell r="G10" t="str">
            <v>2016 - fev</v>
          </cell>
        </row>
        <row r="11">
          <cell r="G11" t="str">
            <v>2016 - sept</v>
          </cell>
        </row>
        <row r="12">
          <cell r="G12" t="str">
            <v>2016 - nov</v>
          </cell>
        </row>
        <row r="13">
          <cell r="G13" t="str">
            <v>2017 - fev</v>
          </cell>
        </row>
        <row r="14">
          <cell r="G14" t="str">
            <v>2017 - sept</v>
          </cell>
        </row>
        <row r="15">
          <cell r="G15" t="str">
            <v>2017 - nov</v>
          </cell>
        </row>
        <row r="16">
          <cell r="G16" t="str">
            <v>2018 - fev</v>
          </cell>
        </row>
        <row r="17">
          <cell r="G17" t="str">
            <v>2018 - sept</v>
          </cell>
        </row>
        <row r="18">
          <cell r="G18" t="str">
            <v>2018 - nov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6.xml.rels><?xml version="1.0" encoding="UTF-8" standalone="yes"?>
<Relationships xmlns="http://schemas.openxmlformats.org/package/2006/relationships"><Relationship Id="rId8" Type="http://schemas.openxmlformats.org/officeDocument/2006/relationships/hyperlink" Target="http://finess.sante.gouv.fr/finess/jsp/actionDetailEntiteJuridique.do?noFiness=250000015&amp;oldFiness=250006954" TargetMode="External"/><Relationship Id="rId13" Type="http://schemas.openxmlformats.org/officeDocument/2006/relationships/hyperlink" Target="http://finess.sante.gouv.fr/finess/jsp/actionDetailEntiteJuridique.do?noFiness=330781196&amp;oldFiness=330781360" TargetMode="External"/><Relationship Id="rId18" Type="http://schemas.openxmlformats.org/officeDocument/2006/relationships/hyperlink" Target="http://finess.sante.gouv.fr/finess/jsp/actionDetailEntiteJuridique.do?noFiness=750712184&amp;oldFiness=750100042" TargetMode="External"/><Relationship Id="rId3" Type="http://schemas.openxmlformats.org/officeDocument/2006/relationships/hyperlink" Target="http://finess.sante.gouv.fr/finess/jsp/actionDetailEntiteJuridique.do?noFiness=860013077&amp;oldFiness=860000223" TargetMode="External"/><Relationship Id="rId7" Type="http://schemas.openxmlformats.org/officeDocument/2006/relationships/hyperlink" Target="http://finess.sante.gouv.fr/finess/jsp/actionDetailEntiteJuridique.do?noFiness=540023264&amp;oldFiness=540001138" TargetMode="External"/><Relationship Id="rId12" Type="http://schemas.openxmlformats.org/officeDocument/2006/relationships/hyperlink" Target="http://finess.sante.gouv.fr/finess/jsp/actionDetailEntiteJuridique.do?noFiness=060785011&amp;oldFiness=060789195" TargetMode="External"/><Relationship Id="rId17" Type="http://schemas.openxmlformats.org/officeDocument/2006/relationships/hyperlink" Target="http://finess.sante.gouv.fr/finess/jsp/actionDetailEntiteJuridique.do?noFiness=780110078&amp;oldFiness=780800256" TargetMode="External"/><Relationship Id="rId2" Type="http://schemas.openxmlformats.org/officeDocument/2006/relationships/hyperlink" Target="http://finess.sante.gouv.fr/finess/jsp/actionDetailEntiteJuridique.do?noFiness=490000031&amp;oldFiness=490000049" TargetMode="External"/><Relationship Id="rId16" Type="http://schemas.openxmlformats.org/officeDocument/2006/relationships/hyperlink" Target="http://finess.sante.gouv.fr/finess/jsp/actionDetailEntiteJuridique.do?noFiness=750712184&amp;oldFiness=920100013" TargetMode="External"/><Relationship Id="rId1" Type="http://schemas.openxmlformats.org/officeDocument/2006/relationships/hyperlink" Target="http://finess.sante.gouv.fr/finess/jsp/actionDetailEntiteJuridique.do?noFiness=290000017&amp;oldFiness=290004324" TargetMode="External"/><Relationship Id="rId6" Type="http://schemas.openxmlformats.org/officeDocument/2006/relationships/hyperlink" Target="http://finess.sante.gouv.fr/finess/jsp/actionDetailEntiteJuridique.do?noFiness=140000100&amp;oldFiness=140000209" TargetMode="External"/><Relationship Id="rId11" Type="http://schemas.openxmlformats.org/officeDocument/2006/relationships/hyperlink" Target="http://finess.sante.gouv.fr/finess/jsp/actionDetailEntiteJuridique.do?noFiness=630780989&amp;oldFiness=630000404" TargetMode="External"/><Relationship Id="rId5" Type="http://schemas.openxmlformats.org/officeDocument/2006/relationships/hyperlink" Target="http://finess.sante.gouv.fr/finess/jsp/actionDetailEntiteJuridique.do?noFiness=800000044&amp;oldFiness=800000192" TargetMode="External"/><Relationship Id="rId15" Type="http://schemas.openxmlformats.org/officeDocument/2006/relationships/hyperlink" Target="http://finess.sante.gouv.fr/finess/jsp/actionDetailEntiteJuridique.do?noFiness=750006728&amp;oldFiness=750150237" TargetMode="External"/><Relationship Id="rId10" Type="http://schemas.openxmlformats.org/officeDocument/2006/relationships/hyperlink" Target="http://finess.sante.gouv.fr/finess/jsp/actionDetailEntiteJuridique.do?noFiness=380780080&amp;oldFiness=380782722" TargetMode="External"/><Relationship Id="rId4" Type="http://schemas.openxmlformats.org/officeDocument/2006/relationships/hyperlink" Target="http://finess.sante.gouv.fr/finess/jsp/actionDetailEntiteJuridique.do?noFiness=440000289&amp;oldFiness=440000271" TargetMode="External"/><Relationship Id="rId9" Type="http://schemas.openxmlformats.org/officeDocument/2006/relationships/hyperlink" Target="http://finess.sante.gouv.fr/finess/jsp/actionDetailEntiteJuridique.do?noFiness=670780055&amp;oldFiness=670009109" TargetMode="External"/><Relationship Id="rId14" Type="http://schemas.openxmlformats.org/officeDocument/2006/relationships/hyperlink" Target="http://finess.sante.gouv.fr/finess/jsp/actionDetailEntiteJuridique.do?noFiness=870000015&amp;oldFiness=870000064"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pane xSplit="1" ySplit="3" topLeftCell="B31" activePane="bottomRight" state="frozen"/>
      <selection pane="topRight" activeCell="B1" sqref="B1"/>
      <selection pane="bottomLeft" activeCell="A4" sqref="A4"/>
      <selection pane="bottomRight" activeCell="A47" sqref="A47"/>
    </sheetView>
  </sheetViews>
  <sheetFormatPr baseColWidth="10" defaultRowHeight="15" x14ac:dyDescent="0.25"/>
  <cols>
    <col min="1" max="1" width="43.85546875" customWidth="1"/>
  </cols>
  <sheetData>
    <row r="1" spans="1:10" x14ac:dyDescent="0.25">
      <c r="A1" s="1" t="s">
        <v>0</v>
      </c>
    </row>
    <row r="3" spans="1:10" x14ac:dyDescent="0.25">
      <c r="A3" s="297" t="s">
        <v>2365</v>
      </c>
      <c r="B3" s="297" t="s">
        <v>1</v>
      </c>
      <c r="C3" s="297" t="s">
        <v>2</v>
      </c>
      <c r="D3" s="297" t="s">
        <v>1403</v>
      </c>
      <c r="E3" s="297" t="s">
        <v>3</v>
      </c>
      <c r="F3" s="298"/>
      <c r="G3" s="298"/>
      <c r="H3" s="298"/>
      <c r="I3" s="298"/>
      <c r="J3" s="298"/>
    </row>
    <row r="4" spans="1:10" x14ac:dyDescent="0.25">
      <c r="A4" s="299" t="s">
        <v>148</v>
      </c>
      <c r="B4" s="299" t="s">
        <v>4</v>
      </c>
      <c r="C4" s="299"/>
      <c r="D4" s="299"/>
      <c r="E4" s="299"/>
      <c r="F4" s="298"/>
      <c r="G4" s="298"/>
      <c r="H4" s="298"/>
      <c r="I4" s="298"/>
      <c r="J4" s="298"/>
    </row>
    <row r="5" spans="1:10" x14ac:dyDescent="0.25">
      <c r="A5" s="299" t="s">
        <v>153</v>
      </c>
      <c r="B5" s="299" t="s">
        <v>4</v>
      </c>
      <c r="C5" s="299"/>
      <c r="D5" s="299"/>
      <c r="E5" s="299"/>
      <c r="F5" s="298"/>
      <c r="G5" s="298"/>
      <c r="H5" s="298"/>
      <c r="I5" s="298"/>
      <c r="J5" s="298"/>
    </row>
    <row r="6" spans="1:10" x14ac:dyDescent="0.25">
      <c r="A6" s="299" t="s">
        <v>193</v>
      </c>
      <c r="B6" s="299" t="s">
        <v>4</v>
      </c>
      <c r="C6" s="299"/>
      <c r="D6" s="299"/>
      <c r="E6" s="299"/>
      <c r="F6" s="298"/>
      <c r="G6" s="298"/>
      <c r="H6" s="298"/>
      <c r="I6" s="298"/>
      <c r="J6" s="298"/>
    </row>
    <row r="7" spans="1:10" x14ac:dyDescent="0.25">
      <c r="A7" s="299" t="s">
        <v>6</v>
      </c>
      <c r="B7" s="299" t="s">
        <v>4</v>
      </c>
      <c r="C7" s="299"/>
      <c r="D7" s="299"/>
      <c r="E7" s="299"/>
      <c r="F7" s="298"/>
      <c r="G7" s="298"/>
      <c r="H7" s="298"/>
      <c r="I7" s="298"/>
      <c r="J7" s="298"/>
    </row>
    <row r="8" spans="1:10" x14ac:dyDescent="0.25">
      <c r="A8" s="299" t="s">
        <v>870</v>
      </c>
      <c r="B8" s="299" t="s">
        <v>4</v>
      </c>
      <c r="C8" s="299" t="s">
        <v>4</v>
      </c>
      <c r="D8" s="299"/>
      <c r="E8" s="299"/>
      <c r="F8" s="298"/>
      <c r="G8" s="298"/>
      <c r="H8" s="298"/>
      <c r="I8" s="298"/>
      <c r="J8" s="298"/>
    </row>
    <row r="9" spans="1:10" x14ac:dyDescent="0.25">
      <c r="A9" s="299" t="s">
        <v>908</v>
      </c>
      <c r="B9" s="299" t="s">
        <v>4</v>
      </c>
      <c r="C9" s="299"/>
      <c r="D9" s="299"/>
      <c r="E9" s="299"/>
      <c r="F9" s="298"/>
      <c r="G9" s="298"/>
      <c r="H9" s="298"/>
      <c r="I9" s="298"/>
      <c r="J9" s="298"/>
    </row>
    <row r="10" spans="1:10" x14ac:dyDescent="0.25">
      <c r="A10" s="299" t="s">
        <v>946</v>
      </c>
      <c r="B10" s="299" t="s">
        <v>4</v>
      </c>
      <c r="C10" s="299"/>
      <c r="D10" s="299"/>
      <c r="E10" s="299"/>
      <c r="F10" s="298"/>
      <c r="G10" s="298"/>
      <c r="H10" s="298"/>
      <c r="I10" s="298"/>
      <c r="J10" s="298"/>
    </row>
    <row r="11" spans="1:10" x14ac:dyDescent="0.25">
      <c r="A11" s="299" t="s">
        <v>945</v>
      </c>
      <c r="B11" s="299" t="s">
        <v>4</v>
      </c>
      <c r="C11" s="299"/>
      <c r="D11" s="299"/>
      <c r="E11" s="299"/>
      <c r="F11" s="298"/>
      <c r="G11" s="298"/>
      <c r="H11" s="298"/>
      <c r="I11" s="298"/>
      <c r="J11" s="298"/>
    </row>
    <row r="12" spans="1:10" x14ac:dyDescent="0.25">
      <c r="A12" s="299" t="s">
        <v>5</v>
      </c>
      <c r="B12" s="299" t="s">
        <v>4</v>
      </c>
      <c r="C12" s="299" t="s">
        <v>4</v>
      </c>
      <c r="D12" s="299"/>
      <c r="E12" s="299" t="s">
        <v>4</v>
      </c>
      <c r="F12" s="298"/>
      <c r="G12" s="298"/>
      <c r="H12" s="298"/>
      <c r="I12" s="298"/>
      <c r="J12" s="298"/>
    </row>
    <row r="13" spans="1:10" x14ac:dyDescent="0.25">
      <c r="A13" s="299" t="s">
        <v>1002</v>
      </c>
      <c r="B13" s="299" t="s">
        <v>4</v>
      </c>
      <c r="C13" s="299"/>
      <c r="D13" s="299"/>
      <c r="E13" s="299"/>
      <c r="F13" s="298"/>
      <c r="G13" s="298"/>
      <c r="H13" s="298"/>
      <c r="I13" s="298"/>
      <c r="J13" s="298"/>
    </row>
    <row r="14" spans="1:10" x14ac:dyDescent="0.25">
      <c r="A14" s="299" t="s">
        <v>3685</v>
      </c>
      <c r="B14" s="299" t="s">
        <v>4</v>
      </c>
      <c r="C14" s="299"/>
      <c r="D14" s="299"/>
      <c r="E14" s="299"/>
      <c r="F14" s="298"/>
      <c r="G14" s="298"/>
      <c r="H14" s="298"/>
      <c r="I14" s="298"/>
      <c r="J14" s="298"/>
    </row>
    <row r="15" spans="1:10" x14ac:dyDescent="0.25">
      <c r="A15" s="299" t="s">
        <v>1180</v>
      </c>
      <c r="B15" s="299" t="s">
        <v>4</v>
      </c>
      <c r="C15" s="299"/>
      <c r="D15" s="299"/>
      <c r="E15" s="299"/>
      <c r="F15" s="298"/>
      <c r="G15" s="298"/>
      <c r="H15" s="298"/>
      <c r="I15" s="298"/>
      <c r="J15" s="298"/>
    </row>
    <row r="16" spans="1:10" x14ac:dyDescent="0.25">
      <c r="A16" s="299" t="s">
        <v>1181</v>
      </c>
      <c r="B16" s="299" t="s">
        <v>4</v>
      </c>
      <c r="C16" s="299"/>
      <c r="D16" s="299"/>
      <c r="E16" s="299"/>
      <c r="F16" s="298"/>
      <c r="G16" s="298"/>
      <c r="H16" s="298"/>
      <c r="I16" s="298"/>
      <c r="J16" s="298"/>
    </row>
    <row r="17" spans="1:10" ht="30" x14ac:dyDescent="0.25">
      <c r="A17" s="389" t="s">
        <v>3175</v>
      </c>
      <c r="B17" s="389" t="s">
        <v>4</v>
      </c>
      <c r="C17" s="389"/>
      <c r="D17" s="389"/>
      <c r="E17" s="389"/>
      <c r="F17" s="298"/>
      <c r="G17" s="298"/>
      <c r="H17" s="298"/>
      <c r="I17" s="298"/>
      <c r="J17" s="298"/>
    </row>
    <row r="18" spans="1:10" x14ac:dyDescent="0.25">
      <c r="A18" s="299" t="s">
        <v>1384</v>
      </c>
      <c r="B18" s="299" t="s">
        <v>4</v>
      </c>
      <c r="C18" s="299"/>
      <c r="D18" s="299"/>
      <c r="E18" s="282"/>
      <c r="F18" s="298"/>
      <c r="G18" s="298"/>
      <c r="H18" s="298"/>
      <c r="I18" s="298"/>
      <c r="J18" s="298"/>
    </row>
    <row r="19" spans="1:10" x14ac:dyDescent="0.25">
      <c r="A19" s="299" t="s">
        <v>1398</v>
      </c>
      <c r="B19" s="299" t="s">
        <v>4</v>
      </c>
      <c r="C19" s="299"/>
      <c r="D19" s="299"/>
      <c r="E19" s="299"/>
      <c r="F19" s="298"/>
      <c r="G19" s="298"/>
      <c r="H19" s="298"/>
      <c r="I19" s="298"/>
      <c r="J19" s="298"/>
    </row>
    <row r="20" spans="1:10" x14ac:dyDescent="0.25">
      <c r="A20" s="299" t="s">
        <v>3176</v>
      </c>
      <c r="B20" s="299" t="s">
        <v>4</v>
      </c>
      <c r="C20" s="299" t="s">
        <v>4</v>
      </c>
      <c r="D20" s="299"/>
      <c r="E20" s="299"/>
      <c r="F20" s="298"/>
      <c r="G20" s="298"/>
      <c r="H20" s="298"/>
      <c r="I20" s="298"/>
      <c r="J20" s="298"/>
    </row>
    <row r="21" spans="1:10" ht="30" x14ac:dyDescent="0.25">
      <c r="A21" s="299" t="s">
        <v>1399</v>
      </c>
      <c r="B21" s="299" t="s">
        <v>4</v>
      </c>
      <c r="C21" s="299"/>
      <c r="D21" s="299"/>
      <c r="E21" s="299"/>
      <c r="F21" s="298"/>
      <c r="G21" s="298"/>
      <c r="H21" s="298"/>
      <c r="I21" s="298"/>
      <c r="J21" s="298"/>
    </row>
    <row r="22" spans="1:10" x14ac:dyDescent="0.25">
      <c r="A22" s="299" t="s">
        <v>3177</v>
      </c>
      <c r="B22" s="299" t="s">
        <v>4</v>
      </c>
      <c r="C22" s="299"/>
      <c r="D22" s="299"/>
      <c r="E22" s="299"/>
      <c r="F22" s="298"/>
      <c r="G22" s="298"/>
      <c r="H22" s="298"/>
      <c r="I22" s="298"/>
      <c r="J22" s="298"/>
    </row>
    <row r="23" spans="1:10" x14ac:dyDescent="0.25">
      <c r="A23" s="299" t="s">
        <v>1403</v>
      </c>
      <c r="B23" s="299"/>
      <c r="C23" s="299"/>
      <c r="D23" s="299" t="s">
        <v>4</v>
      </c>
      <c r="E23" s="299"/>
      <c r="F23" s="298"/>
      <c r="G23" s="298"/>
      <c r="H23" s="298"/>
      <c r="I23" s="298"/>
      <c r="J23" s="298"/>
    </row>
    <row r="24" spans="1:10" x14ac:dyDescent="0.25">
      <c r="A24" s="299" t="s">
        <v>3179</v>
      </c>
      <c r="B24" s="299" t="s">
        <v>4</v>
      </c>
      <c r="C24" s="299"/>
      <c r="D24" s="299"/>
      <c r="E24" s="299"/>
      <c r="F24" s="298"/>
      <c r="G24" s="298"/>
      <c r="H24" s="298"/>
      <c r="I24" s="298"/>
      <c r="J24" s="298"/>
    </row>
    <row r="25" spans="1:10" x14ac:dyDescent="0.25">
      <c r="A25" s="299" t="s">
        <v>1408</v>
      </c>
      <c r="B25" s="299"/>
      <c r="C25" s="299" t="s">
        <v>4</v>
      </c>
      <c r="D25" s="299"/>
      <c r="E25" s="299"/>
      <c r="F25" s="298"/>
      <c r="G25" s="298"/>
      <c r="H25" s="298"/>
      <c r="I25" s="298"/>
      <c r="J25" s="298"/>
    </row>
    <row r="26" spans="1:10" x14ac:dyDescent="0.25">
      <c r="A26" s="299" t="s">
        <v>3180</v>
      </c>
      <c r="B26" s="299" t="s">
        <v>4</v>
      </c>
      <c r="C26" s="299"/>
      <c r="D26" s="299"/>
      <c r="E26" s="299"/>
      <c r="F26" s="298"/>
      <c r="G26" s="298"/>
      <c r="H26" s="298"/>
      <c r="I26" s="298"/>
      <c r="J26" s="298"/>
    </row>
    <row r="27" spans="1:10" x14ac:dyDescent="0.25">
      <c r="A27" s="299" t="s">
        <v>3181</v>
      </c>
      <c r="B27" s="299" t="s">
        <v>4</v>
      </c>
      <c r="C27" s="299"/>
      <c r="D27" s="299"/>
      <c r="E27" s="299"/>
      <c r="F27" s="298"/>
      <c r="G27" s="298"/>
      <c r="H27" s="298"/>
      <c r="I27" s="298"/>
      <c r="J27" s="298"/>
    </row>
    <row r="28" spans="1:10" ht="30" x14ac:dyDescent="0.25">
      <c r="A28" s="299" t="s">
        <v>3182</v>
      </c>
      <c r="B28" s="299"/>
      <c r="C28" s="299" t="s">
        <v>4</v>
      </c>
      <c r="D28" s="299"/>
      <c r="E28" s="299"/>
      <c r="F28" s="298"/>
      <c r="G28" s="298"/>
      <c r="H28" s="298"/>
      <c r="I28" s="298"/>
      <c r="J28" s="298"/>
    </row>
    <row r="29" spans="1:10" x14ac:dyDescent="0.25">
      <c r="A29" s="299" t="s">
        <v>1882</v>
      </c>
      <c r="B29" s="299" t="s">
        <v>4</v>
      </c>
      <c r="C29" s="299"/>
      <c r="D29" s="299"/>
      <c r="E29" s="299"/>
      <c r="F29" s="298"/>
      <c r="G29" s="298"/>
      <c r="H29" s="298"/>
      <c r="I29" s="298"/>
      <c r="J29" s="298"/>
    </row>
    <row r="30" spans="1:10" x14ac:dyDescent="0.25">
      <c r="A30" s="299" t="s">
        <v>3169</v>
      </c>
      <c r="B30" s="299" t="s">
        <v>4</v>
      </c>
      <c r="C30" s="299"/>
      <c r="D30" s="299"/>
      <c r="E30" s="299"/>
      <c r="F30" s="298"/>
      <c r="G30" s="298"/>
      <c r="H30" s="298"/>
      <c r="I30" s="298"/>
      <c r="J30" s="298"/>
    </row>
    <row r="31" spans="1:10" x14ac:dyDescent="0.25">
      <c r="A31" s="299" t="s">
        <v>3170</v>
      </c>
      <c r="B31" s="299" t="s">
        <v>4</v>
      </c>
      <c r="C31" s="299"/>
      <c r="D31" s="299"/>
      <c r="E31" s="299"/>
      <c r="F31" s="298"/>
      <c r="G31" s="298"/>
      <c r="H31" s="298"/>
      <c r="I31" s="298"/>
      <c r="J31" s="298"/>
    </row>
    <row r="32" spans="1:10" x14ac:dyDescent="0.25">
      <c r="A32" s="299" t="s">
        <v>3171</v>
      </c>
      <c r="B32" s="299" t="s">
        <v>4</v>
      </c>
      <c r="C32" s="299"/>
      <c r="D32" s="299"/>
      <c r="E32" s="299"/>
      <c r="F32" s="298"/>
      <c r="G32" s="298"/>
      <c r="H32" s="298"/>
      <c r="I32" s="298"/>
      <c r="J32" s="298"/>
    </row>
    <row r="33" spans="1:10" x14ac:dyDescent="0.25">
      <c r="A33" s="299" t="s">
        <v>3172</v>
      </c>
      <c r="B33" s="299" t="s">
        <v>4</v>
      </c>
      <c r="C33" s="299"/>
      <c r="D33" s="299"/>
      <c r="E33" s="299"/>
      <c r="F33" s="298"/>
      <c r="G33" s="298"/>
      <c r="H33" s="298"/>
      <c r="I33" s="298"/>
      <c r="J33" s="298"/>
    </row>
    <row r="34" spans="1:10" x14ac:dyDescent="0.25">
      <c r="A34" s="299" t="s">
        <v>2364</v>
      </c>
      <c r="B34" s="299" t="s">
        <v>4</v>
      </c>
      <c r="C34" s="299"/>
      <c r="D34" s="299"/>
      <c r="E34" s="299"/>
      <c r="F34" s="298"/>
      <c r="G34" s="298"/>
      <c r="H34" s="298"/>
      <c r="I34" s="298"/>
      <c r="J34" s="298"/>
    </row>
    <row r="35" spans="1:10" x14ac:dyDescent="0.25">
      <c r="A35" s="299" t="s">
        <v>2663</v>
      </c>
      <c r="B35" s="299" t="s">
        <v>4</v>
      </c>
      <c r="C35" s="299" t="s">
        <v>4</v>
      </c>
      <c r="D35" s="299"/>
      <c r="E35" s="299"/>
      <c r="F35" s="298"/>
      <c r="G35" s="298"/>
      <c r="H35" s="298"/>
      <c r="I35" s="298"/>
      <c r="J35" s="298"/>
    </row>
    <row r="36" spans="1:10" ht="30" x14ac:dyDescent="0.25">
      <c r="A36" s="299" t="s">
        <v>2664</v>
      </c>
      <c r="B36" s="299" t="s">
        <v>4</v>
      </c>
      <c r="C36" s="299"/>
      <c r="D36" s="299"/>
      <c r="E36" s="299"/>
      <c r="F36" s="298"/>
      <c r="G36" s="298"/>
      <c r="H36" s="298"/>
      <c r="I36" s="298"/>
      <c r="J36" s="298"/>
    </row>
    <row r="37" spans="1:10" x14ac:dyDescent="0.25">
      <c r="A37" s="299" t="s">
        <v>2913</v>
      </c>
      <c r="B37" s="299" t="s">
        <v>4</v>
      </c>
      <c r="C37" s="299"/>
      <c r="D37" s="299"/>
      <c r="E37" s="299"/>
      <c r="F37" s="298"/>
      <c r="G37" s="298"/>
      <c r="H37" s="298"/>
      <c r="I37" s="298"/>
      <c r="J37" s="298"/>
    </row>
    <row r="38" spans="1:10" ht="30" x14ac:dyDescent="0.25">
      <c r="A38" s="299" t="s">
        <v>2890</v>
      </c>
      <c r="B38" s="299" t="s">
        <v>4</v>
      </c>
      <c r="C38" s="299"/>
      <c r="D38" s="299"/>
      <c r="E38" s="299"/>
      <c r="F38" s="298"/>
      <c r="G38" s="298"/>
      <c r="H38" s="298"/>
      <c r="I38" s="298"/>
      <c r="J38" s="298"/>
    </row>
    <row r="39" spans="1:10" x14ac:dyDescent="0.25">
      <c r="A39" s="299" t="s">
        <v>3083</v>
      </c>
      <c r="B39" s="299" t="s">
        <v>4</v>
      </c>
      <c r="C39" s="299"/>
      <c r="D39" s="299"/>
      <c r="E39" s="299"/>
      <c r="F39" s="298"/>
      <c r="G39" s="298"/>
      <c r="H39" s="298"/>
      <c r="I39" s="298"/>
      <c r="J39" s="298"/>
    </row>
    <row r="40" spans="1:10" x14ac:dyDescent="0.25">
      <c r="A40" s="299" t="s">
        <v>3173</v>
      </c>
      <c r="B40" s="299" t="s">
        <v>3174</v>
      </c>
      <c r="C40" s="299"/>
      <c r="D40" s="299"/>
      <c r="E40" s="299"/>
      <c r="F40" s="298"/>
      <c r="G40" s="298"/>
      <c r="H40" s="298"/>
      <c r="I40" s="298"/>
      <c r="J40" s="298"/>
    </row>
    <row r="41" spans="1:10" x14ac:dyDescent="0.25">
      <c r="A41" s="437" t="s">
        <v>3695</v>
      </c>
      <c r="B41" s="437" t="s">
        <v>3174</v>
      </c>
      <c r="C41" s="437"/>
      <c r="D41" s="437"/>
      <c r="E41" s="437"/>
      <c r="F41" s="298"/>
      <c r="G41" s="298"/>
      <c r="H41" s="298"/>
      <c r="I41" s="298"/>
      <c r="J41" s="298"/>
    </row>
    <row r="42" spans="1:10" x14ac:dyDescent="0.25">
      <c r="A42" s="437" t="s">
        <v>3801</v>
      </c>
      <c r="B42" s="437" t="s">
        <v>3174</v>
      </c>
      <c r="C42" s="437"/>
      <c r="D42" s="437"/>
      <c r="E42" s="437"/>
      <c r="F42" s="298"/>
      <c r="G42" s="298"/>
      <c r="H42" s="298"/>
      <c r="I42" s="298"/>
      <c r="J42" s="298"/>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9"/>
  <sheetViews>
    <sheetView showGridLines="0" workbookViewId="0">
      <pane xSplit="2" ySplit="4" topLeftCell="C95" activePane="bottomRight" state="frozen"/>
      <selection pane="topRight" activeCell="C1" sqref="C1"/>
      <selection pane="bottomLeft" activeCell="A5" sqref="A5"/>
      <selection pane="bottomRight" activeCell="D5" sqref="D5"/>
    </sheetView>
  </sheetViews>
  <sheetFormatPr baseColWidth="10" defaultRowHeight="15" x14ac:dyDescent="0.25"/>
  <cols>
    <col min="1" max="1" width="37.140625" style="76" customWidth="1"/>
    <col min="2" max="2" width="12.28515625" style="77" customWidth="1"/>
    <col min="3" max="5" width="22.28515625" style="51" customWidth="1"/>
    <col min="7" max="7" width="42.5703125" bestFit="1" customWidth="1"/>
    <col min="8" max="8" width="11" bestFit="1" customWidth="1"/>
    <col min="9" max="9" width="9.5703125" bestFit="1" customWidth="1"/>
  </cols>
  <sheetData>
    <row r="1" spans="1:9" ht="15" customHeight="1" x14ac:dyDescent="0.25">
      <c r="A1" s="2" t="s">
        <v>7</v>
      </c>
      <c r="B1" s="40"/>
      <c r="C1" s="16"/>
      <c r="D1" s="16"/>
      <c r="E1" s="16"/>
      <c r="G1" s="205" t="s">
        <v>7</v>
      </c>
      <c r="H1" s="332"/>
      <c r="I1" s="16"/>
    </row>
    <row r="2" spans="1:9" ht="36" x14ac:dyDescent="0.25">
      <c r="A2" s="324" t="s">
        <v>151</v>
      </c>
      <c r="B2" s="325" t="s">
        <v>194</v>
      </c>
      <c r="C2" s="43" t="s">
        <v>947</v>
      </c>
      <c r="D2" s="43" t="s">
        <v>3692</v>
      </c>
      <c r="E2" s="43" t="s">
        <v>3691</v>
      </c>
      <c r="G2" s="139" t="s">
        <v>151</v>
      </c>
      <c r="H2" s="333" t="s">
        <v>194</v>
      </c>
      <c r="I2" s="43" t="s">
        <v>2927</v>
      </c>
    </row>
    <row r="3" spans="1:9" ht="48" x14ac:dyDescent="0.25">
      <c r="A3" s="45"/>
      <c r="B3" s="46"/>
      <c r="C3" s="31" t="s">
        <v>948</v>
      </c>
      <c r="D3" s="31" t="s">
        <v>948</v>
      </c>
      <c r="E3" s="31"/>
      <c r="G3" s="213" t="s">
        <v>201</v>
      </c>
      <c r="H3" s="334"/>
      <c r="I3" s="209">
        <f>SUM(I4:I8)</f>
        <v>576.4</v>
      </c>
    </row>
    <row r="4" spans="1:9" ht="15" customHeight="1" x14ac:dyDescent="0.25">
      <c r="A4" s="47"/>
      <c r="B4" s="48"/>
      <c r="C4" s="49" t="s">
        <v>949</v>
      </c>
      <c r="D4" s="31" t="s">
        <v>949</v>
      </c>
      <c r="E4" s="31"/>
      <c r="G4" s="335" t="s">
        <v>2928</v>
      </c>
      <c r="H4" s="336">
        <v>570025254</v>
      </c>
      <c r="I4" s="335">
        <v>76.8</v>
      </c>
    </row>
    <row r="5" spans="1:9" ht="15" customHeight="1" x14ac:dyDescent="0.25">
      <c r="A5" s="32" t="s">
        <v>205</v>
      </c>
      <c r="B5" s="50"/>
      <c r="C5" s="7">
        <v>429.79999999999995</v>
      </c>
      <c r="D5" s="7"/>
      <c r="E5" s="7">
        <v>172.2</v>
      </c>
      <c r="G5" s="337" t="s">
        <v>2929</v>
      </c>
      <c r="H5" s="338">
        <v>670000025</v>
      </c>
      <c r="I5" s="337">
        <v>123.6</v>
      </c>
    </row>
    <row r="6" spans="1:9" ht="15" customHeight="1" x14ac:dyDescent="0.25">
      <c r="A6" s="52" t="s">
        <v>950</v>
      </c>
      <c r="B6" s="127">
        <v>330781220</v>
      </c>
      <c r="C6" s="34">
        <v>256.89999999999998</v>
      </c>
      <c r="D6" s="34"/>
      <c r="E6" s="34"/>
      <c r="G6" s="335" t="s">
        <v>1942</v>
      </c>
      <c r="H6" s="338">
        <v>570005165</v>
      </c>
      <c r="I6" s="335">
        <v>171</v>
      </c>
    </row>
    <row r="7" spans="1:9" ht="15" customHeight="1" x14ac:dyDescent="0.25">
      <c r="A7" s="52" t="s">
        <v>951</v>
      </c>
      <c r="B7" s="127">
        <v>330000662</v>
      </c>
      <c r="C7" s="34">
        <v>172.9</v>
      </c>
      <c r="D7" s="34"/>
      <c r="E7" s="34"/>
      <c r="G7" s="335" t="s">
        <v>1193</v>
      </c>
      <c r="H7" s="336" t="s">
        <v>1026</v>
      </c>
      <c r="I7" s="335">
        <v>93.6</v>
      </c>
    </row>
    <row r="8" spans="1:9" ht="15" customHeight="1" x14ac:dyDescent="0.25">
      <c r="A8" s="52" t="s">
        <v>952</v>
      </c>
      <c r="B8" s="127">
        <v>860793405</v>
      </c>
      <c r="C8" s="34"/>
      <c r="D8" s="34"/>
      <c r="E8" s="34"/>
      <c r="G8" s="337" t="s">
        <v>1193</v>
      </c>
      <c r="H8" s="338" t="s">
        <v>1026</v>
      </c>
      <c r="I8" s="337">
        <v>111.4</v>
      </c>
    </row>
    <row r="9" spans="1:9" ht="15" customHeight="1" x14ac:dyDescent="0.25">
      <c r="A9" s="52" t="s">
        <v>953</v>
      </c>
      <c r="B9" s="127">
        <v>640780946</v>
      </c>
      <c r="C9" s="34"/>
      <c r="D9" s="34"/>
      <c r="E9" s="34">
        <v>172.2</v>
      </c>
      <c r="G9" s="339"/>
      <c r="H9" s="340"/>
      <c r="I9" s="341"/>
    </row>
    <row r="10" spans="1:9" ht="15" customHeight="1" x14ac:dyDescent="0.25">
      <c r="A10" s="32" t="s">
        <v>209</v>
      </c>
      <c r="B10" s="50"/>
      <c r="C10" s="7">
        <v>1795.2</v>
      </c>
      <c r="D10" s="7">
        <v>177.6</v>
      </c>
      <c r="E10" s="7">
        <v>168.8</v>
      </c>
      <c r="G10" s="213" t="s">
        <v>205</v>
      </c>
      <c r="H10" s="334"/>
      <c r="I10" s="209">
        <f>SUM(I11:I22)</f>
        <v>735.99999999999989</v>
      </c>
    </row>
    <row r="11" spans="1:9" ht="15" customHeight="1" x14ac:dyDescent="0.25">
      <c r="A11" s="52" t="s">
        <v>954</v>
      </c>
      <c r="B11" s="127">
        <v>420011413</v>
      </c>
      <c r="C11" s="34">
        <v>330.4</v>
      </c>
      <c r="D11" s="34"/>
      <c r="E11" s="34"/>
      <c r="G11" s="335" t="s">
        <v>2930</v>
      </c>
      <c r="H11" s="336">
        <v>170023279</v>
      </c>
      <c r="I11" s="335">
        <v>106</v>
      </c>
    </row>
    <row r="12" spans="1:9" ht="15" customHeight="1" x14ac:dyDescent="0.25">
      <c r="A12" s="52" t="s">
        <v>955</v>
      </c>
      <c r="B12" s="127">
        <v>420013831</v>
      </c>
      <c r="C12" s="34">
        <v>238.4</v>
      </c>
      <c r="D12" s="34"/>
      <c r="E12" s="34"/>
      <c r="G12" s="337" t="s">
        <v>2931</v>
      </c>
      <c r="H12" s="338">
        <v>640787156</v>
      </c>
      <c r="I12" s="337">
        <v>63.5</v>
      </c>
    </row>
    <row r="13" spans="1:9" ht="15" customHeight="1" x14ac:dyDescent="0.25">
      <c r="A13" s="52" t="s">
        <v>956</v>
      </c>
      <c r="B13" s="127">
        <v>420780652</v>
      </c>
      <c r="C13" s="34">
        <v>325.60000000000002</v>
      </c>
      <c r="D13" s="34"/>
      <c r="E13" s="34"/>
      <c r="G13" s="335" t="s">
        <v>2932</v>
      </c>
      <c r="H13" s="338">
        <v>640780672</v>
      </c>
      <c r="I13" s="335">
        <v>46.75</v>
      </c>
    </row>
    <row r="14" spans="1:9" ht="15" customHeight="1" x14ac:dyDescent="0.25">
      <c r="A14" s="52" t="s">
        <v>957</v>
      </c>
      <c r="B14" s="127">
        <v>630780369</v>
      </c>
      <c r="C14" s="34">
        <v>284</v>
      </c>
      <c r="D14" s="34"/>
      <c r="E14" s="34"/>
      <c r="G14" s="335" t="s">
        <v>2933</v>
      </c>
      <c r="H14" s="336">
        <v>640789699</v>
      </c>
      <c r="I14" s="335">
        <v>71.2</v>
      </c>
    </row>
    <row r="15" spans="1:9" ht="15" customHeight="1" x14ac:dyDescent="0.25">
      <c r="A15" s="52" t="s">
        <v>958</v>
      </c>
      <c r="B15" s="307">
        <v>690781836</v>
      </c>
      <c r="C15" s="34">
        <v>304.8</v>
      </c>
      <c r="D15" s="34"/>
      <c r="E15" s="34"/>
      <c r="G15" s="337" t="s">
        <v>2934</v>
      </c>
      <c r="H15" s="338">
        <v>640017638</v>
      </c>
      <c r="I15" s="337">
        <v>12.5</v>
      </c>
    </row>
    <row r="16" spans="1:9" ht="15" customHeight="1" x14ac:dyDescent="0.25">
      <c r="A16" s="52" t="s">
        <v>959</v>
      </c>
      <c r="B16" s="127">
        <v>260003264</v>
      </c>
      <c r="C16" s="34"/>
      <c r="D16" s="34">
        <v>177.6</v>
      </c>
      <c r="E16" s="34"/>
      <c r="G16" s="335" t="s">
        <v>2934</v>
      </c>
      <c r="H16" s="336">
        <v>640017638</v>
      </c>
      <c r="I16" s="335">
        <v>12.5</v>
      </c>
    </row>
    <row r="17" spans="1:9" ht="15" customHeight="1" x14ac:dyDescent="0.25">
      <c r="A17" s="52" t="s">
        <v>960</v>
      </c>
      <c r="B17" s="127">
        <v>630784742</v>
      </c>
      <c r="C17" s="56"/>
      <c r="D17" s="34"/>
      <c r="E17" s="34">
        <v>168.8</v>
      </c>
      <c r="G17" s="337" t="s">
        <v>2935</v>
      </c>
      <c r="H17" s="338">
        <v>240000059</v>
      </c>
      <c r="I17" s="337">
        <v>95.5</v>
      </c>
    </row>
    <row r="18" spans="1:9" ht="15" customHeight="1" x14ac:dyDescent="0.25">
      <c r="A18" s="52" t="s">
        <v>961</v>
      </c>
      <c r="B18" s="127">
        <v>690780416</v>
      </c>
      <c r="C18" s="34">
        <v>312</v>
      </c>
      <c r="D18" s="34"/>
      <c r="E18" s="34"/>
      <c r="G18" s="335" t="s">
        <v>2936</v>
      </c>
      <c r="H18" s="338">
        <v>400011177</v>
      </c>
      <c r="I18" s="335">
        <v>94.5</v>
      </c>
    </row>
    <row r="19" spans="1:9" ht="15" customHeight="1" x14ac:dyDescent="0.25">
      <c r="A19" s="32" t="s">
        <v>214</v>
      </c>
      <c r="B19" s="50"/>
      <c r="C19" s="7">
        <v>269</v>
      </c>
      <c r="D19" s="7">
        <v>0</v>
      </c>
      <c r="E19" s="7">
        <v>0</v>
      </c>
      <c r="G19" s="335" t="s">
        <v>2937</v>
      </c>
      <c r="H19" s="336">
        <v>190000059</v>
      </c>
      <c r="I19" s="335">
        <v>53.6</v>
      </c>
    </row>
    <row r="20" spans="1:9" ht="15" customHeight="1" x14ac:dyDescent="0.25">
      <c r="A20" s="68" t="s">
        <v>962</v>
      </c>
      <c r="B20" s="128" t="s">
        <v>963</v>
      </c>
      <c r="C20" s="33">
        <v>269</v>
      </c>
      <c r="D20" s="33"/>
      <c r="E20" s="33"/>
      <c r="G20" s="337" t="s">
        <v>2938</v>
      </c>
      <c r="H20" s="338">
        <v>640018206</v>
      </c>
      <c r="I20" s="337">
        <v>98.75</v>
      </c>
    </row>
    <row r="21" spans="1:9" ht="15" customHeight="1" x14ac:dyDescent="0.25">
      <c r="A21" s="32" t="s">
        <v>58</v>
      </c>
      <c r="B21" s="50"/>
      <c r="C21" s="7">
        <v>1002.5999999999999</v>
      </c>
      <c r="D21" s="7">
        <v>0</v>
      </c>
      <c r="E21" s="7">
        <v>0</v>
      </c>
      <c r="G21" s="335" t="s">
        <v>1778</v>
      </c>
      <c r="H21" s="336">
        <v>330025958</v>
      </c>
      <c r="I21" s="335">
        <v>35.4</v>
      </c>
    </row>
    <row r="22" spans="1:9" ht="15" customHeight="1" x14ac:dyDescent="0.25">
      <c r="A22" s="52" t="s">
        <v>964</v>
      </c>
      <c r="B22" s="127">
        <v>290004142</v>
      </c>
      <c r="C22" s="34">
        <v>165.6</v>
      </c>
      <c r="D22" s="34"/>
      <c r="E22" s="34"/>
      <c r="G22" s="337" t="s">
        <v>2939</v>
      </c>
      <c r="H22" s="338">
        <v>640780938</v>
      </c>
      <c r="I22" s="337">
        <v>45.8</v>
      </c>
    </row>
    <row r="23" spans="1:9" ht="15" customHeight="1" x14ac:dyDescent="0.25">
      <c r="A23" s="52" t="s">
        <v>965</v>
      </c>
      <c r="B23" s="127">
        <v>290000140</v>
      </c>
      <c r="C23" s="34">
        <v>267.39999999999998</v>
      </c>
      <c r="D23" s="34"/>
      <c r="E23" s="34"/>
      <c r="G23" s="52"/>
      <c r="H23" s="342"/>
      <c r="I23" s="34"/>
    </row>
    <row r="24" spans="1:9" ht="15" customHeight="1" x14ac:dyDescent="0.25">
      <c r="A24" s="52" t="s">
        <v>966</v>
      </c>
      <c r="B24" s="127">
        <v>220000152</v>
      </c>
      <c r="C24" s="34">
        <v>430.4</v>
      </c>
      <c r="D24" s="34"/>
      <c r="E24" s="34"/>
      <c r="G24" s="213" t="s">
        <v>209</v>
      </c>
      <c r="H24" s="343"/>
      <c r="I24" s="344">
        <f>SUM(I25:I77)</f>
        <v>3042</v>
      </c>
    </row>
    <row r="25" spans="1:9" ht="15" customHeight="1" x14ac:dyDescent="0.25">
      <c r="A25" s="52" t="s">
        <v>967</v>
      </c>
      <c r="B25" s="127">
        <v>220005045</v>
      </c>
      <c r="C25" s="34">
        <v>139.19999999999999</v>
      </c>
      <c r="D25" s="34"/>
      <c r="E25" s="34"/>
      <c r="G25" s="337" t="s">
        <v>2940</v>
      </c>
      <c r="H25" s="338">
        <v>10780310</v>
      </c>
      <c r="I25" s="345">
        <v>37.6</v>
      </c>
    </row>
    <row r="26" spans="1:9" ht="15" customHeight="1" x14ac:dyDescent="0.25">
      <c r="A26" s="32" t="s">
        <v>63</v>
      </c>
      <c r="B26" s="50"/>
      <c r="C26" s="7">
        <v>360</v>
      </c>
      <c r="D26" s="7">
        <v>0</v>
      </c>
      <c r="E26" s="7"/>
      <c r="G26" s="335" t="s">
        <v>926</v>
      </c>
      <c r="H26" s="336">
        <v>10780062</v>
      </c>
      <c r="I26" s="345">
        <v>73.400000000000006</v>
      </c>
    </row>
    <row r="27" spans="1:9" ht="15" customHeight="1" x14ac:dyDescent="0.25">
      <c r="A27" s="68" t="s">
        <v>968</v>
      </c>
      <c r="B27" s="127">
        <v>410004998</v>
      </c>
      <c r="C27" s="33">
        <v>360</v>
      </c>
      <c r="D27" s="33"/>
      <c r="E27" s="33"/>
      <c r="G27" s="337" t="s">
        <v>2941</v>
      </c>
      <c r="H27" s="338">
        <v>10780203</v>
      </c>
      <c r="I27" s="345">
        <v>71.600000000000009</v>
      </c>
    </row>
    <row r="28" spans="1:9" ht="15" customHeight="1" x14ac:dyDescent="0.25">
      <c r="A28" s="32" t="s">
        <v>70</v>
      </c>
      <c r="B28" s="50"/>
      <c r="C28" s="7">
        <v>0</v>
      </c>
      <c r="D28" s="7">
        <v>0</v>
      </c>
      <c r="E28" s="7"/>
      <c r="G28" s="335" t="s">
        <v>2942</v>
      </c>
      <c r="H28" s="338">
        <v>10780120</v>
      </c>
      <c r="I28" s="345">
        <v>13.8</v>
      </c>
    </row>
    <row r="29" spans="1:9" ht="15" customHeight="1" x14ac:dyDescent="0.25">
      <c r="A29" s="68" t="s">
        <v>151</v>
      </c>
      <c r="B29" s="69"/>
      <c r="C29" s="33"/>
      <c r="D29" s="33"/>
      <c r="E29" s="33"/>
      <c r="G29" s="337" t="s">
        <v>927</v>
      </c>
      <c r="H29" s="338">
        <v>70005566</v>
      </c>
      <c r="I29" s="345">
        <v>81</v>
      </c>
    </row>
    <row r="30" spans="1:9" ht="15" customHeight="1" x14ac:dyDescent="0.25">
      <c r="A30" s="32" t="s">
        <v>74</v>
      </c>
      <c r="B30" s="50"/>
      <c r="C30" s="7">
        <v>2731.2000000000003</v>
      </c>
      <c r="D30" s="7">
        <f>D35</f>
        <v>286.39999999999998</v>
      </c>
      <c r="E30" s="7">
        <v>220</v>
      </c>
      <c r="G30" s="335" t="s">
        <v>2943</v>
      </c>
      <c r="H30" s="338">
        <v>70780408</v>
      </c>
      <c r="I30" s="345">
        <v>57.2</v>
      </c>
    </row>
    <row r="31" spans="1:9" ht="15" customHeight="1" x14ac:dyDescent="0.25">
      <c r="A31" s="52" t="s">
        <v>969</v>
      </c>
      <c r="B31" s="127">
        <v>920310026</v>
      </c>
      <c r="C31" s="34"/>
      <c r="D31" s="34"/>
      <c r="E31" s="34">
        <v>220</v>
      </c>
      <c r="G31" s="337" t="s">
        <v>2944</v>
      </c>
      <c r="H31" s="338">
        <v>70780168</v>
      </c>
      <c r="I31" s="345">
        <v>64.600000000000009</v>
      </c>
    </row>
    <row r="32" spans="1:9" ht="15" customHeight="1" x14ac:dyDescent="0.25">
      <c r="A32" s="52" t="s">
        <v>970</v>
      </c>
      <c r="B32" s="127">
        <v>940006679</v>
      </c>
      <c r="C32" s="34">
        <v>296</v>
      </c>
      <c r="D32" s="34"/>
      <c r="E32" s="34"/>
      <c r="G32" s="335" t="s">
        <v>2945</v>
      </c>
      <c r="H32" s="338">
        <v>70780374</v>
      </c>
      <c r="I32" s="345">
        <v>27.8</v>
      </c>
    </row>
    <row r="33" spans="1:9" ht="15" customHeight="1" x14ac:dyDescent="0.25">
      <c r="A33" s="52" t="s">
        <v>970</v>
      </c>
      <c r="B33" s="127">
        <v>940006679</v>
      </c>
      <c r="C33" s="34">
        <v>180.8</v>
      </c>
      <c r="D33" s="34"/>
      <c r="E33" s="34"/>
      <c r="G33" s="337" t="s">
        <v>2946</v>
      </c>
      <c r="H33" s="338">
        <v>150780088</v>
      </c>
      <c r="I33" s="345">
        <v>84.4</v>
      </c>
    </row>
    <row r="34" spans="1:9" ht="15" customHeight="1" x14ac:dyDescent="0.25">
      <c r="A34" s="52" t="s">
        <v>971</v>
      </c>
      <c r="B34" s="127">
        <v>780630026</v>
      </c>
      <c r="C34" s="34">
        <v>76.8</v>
      </c>
      <c r="D34" s="34"/>
      <c r="E34" s="34"/>
      <c r="G34" s="335" t="s">
        <v>2947</v>
      </c>
      <c r="H34" s="338">
        <v>260000682</v>
      </c>
      <c r="I34" s="345">
        <v>58.800000000000004</v>
      </c>
    </row>
    <row r="35" spans="1:9" ht="15" customHeight="1" x14ac:dyDescent="0.25">
      <c r="A35" s="52" t="s">
        <v>972</v>
      </c>
      <c r="B35" s="127">
        <v>780140026</v>
      </c>
      <c r="C35" s="34"/>
      <c r="D35" s="34">
        <v>286.39999999999998</v>
      </c>
      <c r="E35" s="34"/>
      <c r="G35" s="337" t="s">
        <v>2948</v>
      </c>
      <c r="H35" s="338">
        <v>260000096</v>
      </c>
      <c r="I35" s="345">
        <v>34.6</v>
      </c>
    </row>
    <row r="36" spans="1:9" ht="15" customHeight="1" x14ac:dyDescent="0.25">
      <c r="A36" s="52" t="s">
        <v>973</v>
      </c>
      <c r="B36" s="127">
        <v>920301033</v>
      </c>
      <c r="C36" s="34">
        <v>125.6</v>
      </c>
      <c r="D36" s="34"/>
      <c r="E36" s="34"/>
      <c r="G36" s="346" t="s">
        <v>1231</v>
      </c>
      <c r="H36" s="338">
        <v>380786442</v>
      </c>
      <c r="I36" s="345">
        <v>83.600000000000009</v>
      </c>
    </row>
    <row r="37" spans="1:9" ht="15" customHeight="1" x14ac:dyDescent="0.25">
      <c r="A37" s="52" t="s">
        <v>974</v>
      </c>
      <c r="B37" s="127">
        <v>920150018</v>
      </c>
      <c r="C37" s="34"/>
      <c r="D37" s="34"/>
      <c r="E37" s="34"/>
      <c r="G37" s="347" t="s">
        <v>2949</v>
      </c>
      <c r="H37" s="338">
        <v>380780288</v>
      </c>
      <c r="I37" s="345">
        <v>78.400000000000006</v>
      </c>
    </row>
    <row r="38" spans="1:9" ht="15" customHeight="1" x14ac:dyDescent="0.25">
      <c r="A38" s="52" t="s">
        <v>975</v>
      </c>
      <c r="B38" s="127">
        <v>920110053</v>
      </c>
      <c r="C38" s="34">
        <v>286.39999999999998</v>
      </c>
      <c r="D38" s="34"/>
      <c r="E38" s="34"/>
      <c r="G38" s="346" t="s">
        <v>2950</v>
      </c>
      <c r="H38" s="338">
        <v>380780197</v>
      </c>
      <c r="I38" s="345">
        <v>83.800000000000011</v>
      </c>
    </row>
    <row r="39" spans="1:9" ht="15" customHeight="1" x14ac:dyDescent="0.25">
      <c r="A39" s="52" t="s">
        <v>975</v>
      </c>
      <c r="B39" s="127">
        <v>920110053</v>
      </c>
      <c r="C39" s="34">
        <v>168.8</v>
      </c>
      <c r="D39" s="34"/>
      <c r="E39" s="34"/>
      <c r="G39" s="337" t="s">
        <v>2951</v>
      </c>
      <c r="H39" s="338">
        <v>420001752</v>
      </c>
      <c r="I39" s="345">
        <v>68.2</v>
      </c>
    </row>
    <row r="40" spans="1:9" ht="15" customHeight="1" x14ac:dyDescent="0.25">
      <c r="A40" s="52" t="s">
        <v>976</v>
      </c>
      <c r="B40" s="127">
        <v>930110069</v>
      </c>
      <c r="C40" s="34">
        <v>360</v>
      </c>
      <c r="D40" s="34"/>
      <c r="E40" s="34"/>
      <c r="G40" s="335" t="s">
        <v>2952</v>
      </c>
      <c r="H40" s="338">
        <v>420790081</v>
      </c>
      <c r="I40" s="345">
        <v>63.6</v>
      </c>
    </row>
    <row r="41" spans="1:9" ht="15" customHeight="1" x14ac:dyDescent="0.25">
      <c r="A41" s="52" t="s">
        <v>976</v>
      </c>
      <c r="B41" s="127">
        <v>930110069</v>
      </c>
      <c r="C41" s="34">
        <v>266.39999999999998</v>
      </c>
      <c r="D41" s="34"/>
      <c r="E41" s="34"/>
      <c r="G41" s="337" t="s">
        <v>2953</v>
      </c>
      <c r="H41" s="338">
        <v>420000192</v>
      </c>
      <c r="I41" s="345">
        <v>45.2</v>
      </c>
    </row>
    <row r="42" spans="1:9" ht="15" customHeight="1" x14ac:dyDescent="0.25">
      <c r="A42" s="52" t="s">
        <v>974</v>
      </c>
      <c r="B42" s="127">
        <v>920150018</v>
      </c>
      <c r="C42" s="34"/>
      <c r="D42" s="34"/>
      <c r="E42" s="34"/>
      <c r="G42" s="335" t="s">
        <v>2954</v>
      </c>
      <c r="H42" s="338">
        <v>420011660</v>
      </c>
      <c r="I42" s="345">
        <v>25.6</v>
      </c>
    </row>
    <row r="43" spans="1:9" ht="15" customHeight="1" x14ac:dyDescent="0.25">
      <c r="A43" s="52" t="s">
        <v>977</v>
      </c>
      <c r="B43" s="127">
        <v>780110037</v>
      </c>
      <c r="C43" s="34">
        <v>168.8</v>
      </c>
      <c r="D43" s="34"/>
      <c r="E43" s="34"/>
      <c r="G43" s="337" t="s">
        <v>2955</v>
      </c>
      <c r="H43" s="338">
        <v>420780041</v>
      </c>
      <c r="I43" s="345">
        <v>17.400000000000002</v>
      </c>
    </row>
    <row r="44" spans="1:9" ht="15" customHeight="1" x14ac:dyDescent="0.25">
      <c r="A44" s="52" t="s">
        <v>978</v>
      </c>
      <c r="B44" s="127">
        <v>770300010</v>
      </c>
      <c r="C44" s="34">
        <v>291.2</v>
      </c>
      <c r="D44" s="34"/>
      <c r="E44" s="34"/>
      <c r="G44" s="335" t="s">
        <v>2956</v>
      </c>
      <c r="H44" s="338">
        <v>420000325</v>
      </c>
      <c r="I44" s="345">
        <v>13.200000000000001</v>
      </c>
    </row>
    <row r="45" spans="1:9" ht="15" customHeight="1" x14ac:dyDescent="0.25">
      <c r="A45" s="52" t="s">
        <v>979</v>
      </c>
      <c r="B45" s="127">
        <v>770130052</v>
      </c>
      <c r="C45" s="34">
        <v>296</v>
      </c>
      <c r="D45" s="34"/>
      <c r="E45" s="34"/>
      <c r="G45" s="337" t="s">
        <v>2957</v>
      </c>
      <c r="H45" s="338">
        <v>430000034</v>
      </c>
      <c r="I45" s="345">
        <v>71.2</v>
      </c>
    </row>
    <row r="46" spans="1:9" ht="15" customHeight="1" x14ac:dyDescent="0.25">
      <c r="A46" s="52" t="s">
        <v>980</v>
      </c>
      <c r="B46" s="127">
        <v>770110021</v>
      </c>
      <c r="C46" s="34">
        <v>214.4</v>
      </c>
      <c r="D46" s="34"/>
      <c r="E46" s="34"/>
      <c r="G46" s="335" t="s">
        <v>2958</v>
      </c>
      <c r="H46" s="338">
        <v>430000091</v>
      </c>
      <c r="I46" s="345">
        <v>56.400000000000006</v>
      </c>
    </row>
    <row r="47" spans="1:9" ht="15" customHeight="1" x14ac:dyDescent="0.25">
      <c r="A47" s="32" t="s">
        <v>232</v>
      </c>
      <c r="B47" s="50"/>
      <c r="C47" s="7">
        <v>411</v>
      </c>
      <c r="D47" s="7">
        <v>0</v>
      </c>
      <c r="E47" s="7"/>
      <c r="G47" s="337" t="s">
        <v>2959</v>
      </c>
      <c r="H47" s="338">
        <v>430000109</v>
      </c>
      <c r="I47" s="345">
        <v>64.8</v>
      </c>
    </row>
    <row r="48" spans="1:9" ht="15" customHeight="1" x14ac:dyDescent="0.25">
      <c r="A48" s="52" t="s">
        <v>981</v>
      </c>
      <c r="B48" s="127">
        <v>590782546</v>
      </c>
      <c r="C48" s="33">
        <v>411</v>
      </c>
      <c r="D48" s="33"/>
      <c r="E48" s="33"/>
      <c r="G48" s="335" t="s">
        <v>2960</v>
      </c>
      <c r="H48" s="338">
        <v>430000158</v>
      </c>
      <c r="I48" s="345">
        <v>53.2</v>
      </c>
    </row>
    <row r="49" spans="1:9" ht="15" customHeight="1" x14ac:dyDescent="0.25">
      <c r="A49" s="32" t="s">
        <v>112</v>
      </c>
      <c r="B49" s="50"/>
      <c r="C49" s="7">
        <v>561.6</v>
      </c>
      <c r="D49" s="7"/>
      <c r="E49" s="7"/>
      <c r="G49" s="337" t="s">
        <v>2961</v>
      </c>
      <c r="H49" s="338">
        <v>630781011</v>
      </c>
      <c r="I49" s="345">
        <v>85.600000000000009</v>
      </c>
    </row>
    <row r="50" spans="1:9" ht="15" customHeight="1" x14ac:dyDescent="0.25">
      <c r="A50" s="52" t="s">
        <v>982</v>
      </c>
      <c r="B50" s="127">
        <v>140000639</v>
      </c>
      <c r="C50" s="34">
        <v>356</v>
      </c>
      <c r="D50" s="34"/>
      <c r="E50" s="34"/>
      <c r="G50" s="335" t="s">
        <v>2962</v>
      </c>
      <c r="H50" s="336">
        <v>630781367</v>
      </c>
      <c r="I50" s="345">
        <v>55.800000000000004</v>
      </c>
    </row>
    <row r="51" spans="1:9" ht="15" customHeight="1" x14ac:dyDescent="0.25">
      <c r="A51" s="52" t="s">
        <v>983</v>
      </c>
      <c r="B51" s="127">
        <v>610780082</v>
      </c>
      <c r="C51" s="34">
        <v>205.6</v>
      </c>
      <c r="D51" s="34"/>
      <c r="E51" s="34"/>
      <c r="G51" s="337" t="s">
        <v>2963</v>
      </c>
      <c r="H51" s="338">
        <v>690782925</v>
      </c>
      <c r="I51" s="345">
        <v>82</v>
      </c>
    </row>
    <row r="52" spans="1:9" ht="15" customHeight="1" x14ac:dyDescent="0.25">
      <c r="A52" s="52" t="s">
        <v>984</v>
      </c>
      <c r="B52" s="127">
        <v>610784423</v>
      </c>
      <c r="C52" s="34"/>
      <c r="D52" s="34"/>
      <c r="E52" s="34"/>
      <c r="G52" s="335" t="s">
        <v>933</v>
      </c>
      <c r="H52" s="338">
        <v>690780036</v>
      </c>
      <c r="I52" s="345">
        <v>43</v>
      </c>
    </row>
    <row r="53" spans="1:9" ht="15" customHeight="1" x14ac:dyDescent="0.25">
      <c r="A53" s="32" t="s">
        <v>238</v>
      </c>
      <c r="B53" s="50"/>
      <c r="C53" s="7">
        <v>1376.8</v>
      </c>
      <c r="D53" s="7">
        <f>D57+D63</f>
        <v>695.2</v>
      </c>
      <c r="E53" s="7">
        <v>609.6</v>
      </c>
      <c r="G53" s="337" t="s">
        <v>917</v>
      </c>
      <c r="H53" s="338">
        <v>690782222</v>
      </c>
      <c r="I53" s="345">
        <v>65</v>
      </c>
    </row>
    <row r="54" spans="1:9" ht="15" customHeight="1" x14ac:dyDescent="0.25">
      <c r="A54" s="129" t="s">
        <v>985</v>
      </c>
      <c r="B54" s="127">
        <v>300780152</v>
      </c>
      <c r="C54" s="130">
        <v>279.2</v>
      </c>
      <c r="D54" s="130"/>
      <c r="E54" s="130"/>
      <c r="G54" s="335" t="s">
        <v>2964</v>
      </c>
      <c r="H54" s="338">
        <v>690780226</v>
      </c>
      <c r="I54" s="345">
        <v>36.6</v>
      </c>
    </row>
    <row r="55" spans="1:9" ht="15" customHeight="1" x14ac:dyDescent="0.25">
      <c r="A55" s="129" t="s">
        <v>986</v>
      </c>
      <c r="B55" s="127">
        <v>110780061</v>
      </c>
      <c r="C55" s="130">
        <v>268</v>
      </c>
      <c r="D55" s="130"/>
      <c r="E55" s="130"/>
      <c r="G55" s="337" t="s">
        <v>1235</v>
      </c>
      <c r="H55" s="338">
        <v>690780358</v>
      </c>
      <c r="I55" s="345">
        <v>91.2</v>
      </c>
    </row>
    <row r="56" spans="1:9" ht="15" customHeight="1" x14ac:dyDescent="0.25">
      <c r="A56" s="129" t="s">
        <v>987</v>
      </c>
      <c r="B56" s="127">
        <v>300780079</v>
      </c>
      <c r="C56" s="130"/>
      <c r="D56" s="130"/>
      <c r="E56" s="130"/>
      <c r="G56" s="335" t="s">
        <v>2965</v>
      </c>
      <c r="H56" s="338">
        <v>690780515</v>
      </c>
      <c r="I56" s="345">
        <v>59.2</v>
      </c>
    </row>
    <row r="57" spans="1:9" ht="15" customHeight="1" x14ac:dyDescent="0.25">
      <c r="A57" s="129" t="s">
        <v>988</v>
      </c>
      <c r="B57" s="127">
        <v>810100008</v>
      </c>
      <c r="C57" s="130"/>
      <c r="D57" s="130">
        <v>345.6</v>
      </c>
      <c r="E57" s="130"/>
      <c r="G57" s="337" t="s">
        <v>2966</v>
      </c>
      <c r="H57" s="338">
        <v>690036108</v>
      </c>
      <c r="I57" s="345">
        <v>10</v>
      </c>
    </row>
    <row r="58" spans="1:9" ht="15" customHeight="1" x14ac:dyDescent="0.25">
      <c r="A58" s="129" t="s">
        <v>989</v>
      </c>
      <c r="B58" s="127">
        <v>660780776</v>
      </c>
      <c r="C58" s="130">
        <v>248.8</v>
      </c>
      <c r="D58" s="130"/>
      <c r="E58" s="130"/>
      <c r="G58" s="348" t="s">
        <v>2967</v>
      </c>
      <c r="H58" s="338">
        <v>690000427</v>
      </c>
      <c r="I58" s="345">
        <v>43.400000000000006</v>
      </c>
    </row>
    <row r="59" spans="1:9" ht="15" customHeight="1" x14ac:dyDescent="0.25">
      <c r="A59" s="129" t="s">
        <v>990</v>
      </c>
      <c r="B59" s="127">
        <v>460780216</v>
      </c>
      <c r="C59" s="130">
        <v>288.8</v>
      </c>
      <c r="D59" s="130"/>
      <c r="E59" s="130"/>
      <c r="G59" s="337" t="s">
        <v>2968</v>
      </c>
      <c r="H59" s="338">
        <v>690780077</v>
      </c>
      <c r="I59" s="345">
        <v>12.200000000000001</v>
      </c>
    </row>
    <row r="60" spans="1:9" ht="15" customHeight="1" x14ac:dyDescent="0.25">
      <c r="A60" s="129" t="s">
        <v>991</v>
      </c>
      <c r="B60" s="127">
        <v>310781984</v>
      </c>
      <c r="C60" s="130"/>
      <c r="D60" s="130"/>
      <c r="E60" s="130">
        <v>325.60000000000002</v>
      </c>
      <c r="G60" s="335" t="s">
        <v>2969</v>
      </c>
      <c r="H60" s="338">
        <v>690782230</v>
      </c>
      <c r="I60" s="345">
        <v>22.400000000000002</v>
      </c>
    </row>
    <row r="61" spans="1:9" ht="15" customHeight="1" x14ac:dyDescent="0.25">
      <c r="A61" s="129" t="s">
        <v>992</v>
      </c>
      <c r="B61" s="127">
        <v>300781465</v>
      </c>
      <c r="C61" s="130">
        <v>292</v>
      </c>
      <c r="D61" s="130"/>
      <c r="E61" s="130"/>
      <c r="G61" s="337" t="s">
        <v>2970</v>
      </c>
      <c r="H61" s="338">
        <v>690022959</v>
      </c>
      <c r="I61" s="345">
        <v>88.4</v>
      </c>
    </row>
    <row r="62" spans="1:9" ht="15" customHeight="1" x14ac:dyDescent="0.25">
      <c r="A62" s="129" t="s">
        <v>993</v>
      </c>
      <c r="B62" s="127">
        <v>300780285</v>
      </c>
      <c r="C62" s="130"/>
      <c r="D62" s="130"/>
      <c r="E62" s="130">
        <v>284</v>
      </c>
      <c r="G62" s="335" t="s">
        <v>2971</v>
      </c>
      <c r="H62" s="338">
        <v>690780069</v>
      </c>
      <c r="I62" s="345">
        <v>22.400000000000002</v>
      </c>
    </row>
    <row r="63" spans="1:9" ht="15" customHeight="1" x14ac:dyDescent="0.25">
      <c r="A63" s="129" t="s">
        <v>994</v>
      </c>
      <c r="B63" s="127">
        <v>120780283</v>
      </c>
      <c r="C63" s="130"/>
      <c r="D63" s="130">
        <v>349.6</v>
      </c>
      <c r="E63" s="130"/>
      <c r="G63" s="337" t="s">
        <v>2972</v>
      </c>
      <c r="H63" s="338">
        <v>690780655</v>
      </c>
      <c r="I63" s="345">
        <v>83.600000000000009</v>
      </c>
    </row>
    <row r="64" spans="1:9" ht="15" customHeight="1" x14ac:dyDescent="0.25">
      <c r="A64" s="32" t="s">
        <v>126</v>
      </c>
      <c r="B64" s="50"/>
      <c r="C64" s="7">
        <v>1380</v>
      </c>
      <c r="D64" s="7">
        <v>0</v>
      </c>
      <c r="E64" s="7">
        <v>320.8</v>
      </c>
      <c r="G64" s="348" t="s">
        <v>2973</v>
      </c>
      <c r="H64" s="338">
        <v>690793468</v>
      </c>
      <c r="I64" s="345">
        <v>51.2</v>
      </c>
    </row>
    <row r="65" spans="1:9" ht="15" customHeight="1" x14ac:dyDescent="0.25">
      <c r="A65" s="129" t="s">
        <v>995</v>
      </c>
      <c r="B65" s="127">
        <v>130008253</v>
      </c>
      <c r="C65" s="131">
        <v>324</v>
      </c>
      <c r="D65" s="132"/>
      <c r="E65" s="132"/>
      <c r="G65" s="337" t="s">
        <v>2974</v>
      </c>
      <c r="H65" s="338">
        <v>690788930</v>
      </c>
      <c r="I65" s="345">
        <v>84.2</v>
      </c>
    </row>
    <row r="66" spans="1:9" ht="15" customHeight="1" x14ac:dyDescent="0.25">
      <c r="A66" s="129" t="s">
        <v>996</v>
      </c>
      <c r="B66" s="127">
        <v>130782147</v>
      </c>
      <c r="C66" s="131">
        <v>345.6</v>
      </c>
      <c r="D66" s="132"/>
      <c r="E66" s="132"/>
      <c r="G66" s="335" t="s">
        <v>2975</v>
      </c>
      <c r="H66" s="338">
        <v>730780566</v>
      </c>
      <c r="I66" s="345">
        <v>30.200000000000003</v>
      </c>
    </row>
    <row r="67" spans="1:9" ht="15" customHeight="1" x14ac:dyDescent="0.25">
      <c r="A67" s="129" t="s">
        <v>996</v>
      </c>
      <c r="B67" s="127">
        <v>130782147</v>
      </c>
      <c r="C67" s="131">
        <v>299.2</v>
      </c>
      <c r="D67" s="132"/>
      <c r="E67" s="132"/>
      <c r="G67" s="337" t="s">
        <v>2976</v>
      </c>
      <c r="H67" s="338">
        <v>740781208</v>
      </c>
      <c r="I67" s="345">
        <v>65.2</v>
      </c>
    </row>
    <row r="68" spans="1:9" ht="15" customHeight="1" x14ac:dyDescent="0.25">
      <c r="A68" s="129" t="s">
        <v>997</v>
      </c>
      <c r="B68" s="127">
        <v>840006597</v>
      </c>
      <c r="C68" s="131">
        <v>411.2</v>
      </c>
      <c r="D68" s="132"/>
      <c r="E68" s="132"/>
      <c r="G68" s="335" t="s">
        <v>2977</v>
      </c>
      <c r="H68" s="338">
        <v>740781026</v>
      </c>
      <c r="I68" s="345">
        <v>80.600000000000009</v>
      </c>
    </row>
    <row r="69" spans="1:9" ht="15" customHeight="1" thickBot="1" x14ac:dyDescent="0.3">
      <c r="A69" s="129" t="s">
        <v>998</v>
      </c>
      <c r="B69" s="127">
        <v>130782444</v>
      </c>
      <c r="C69" s="131"/>
      <c r="D69" s="132"/>
      <c r="E69" s="132">
        <v>320.8</v>
      </c>
      <c r="G69" s="337" t="s">
        <v>2978</v>
      </c>
      <c r="H69" s="338">
        <v>740004148</v>
      </c>
      <c r="I69" s="345">
        <v>65</v>
      </c>
    </row>
    <row r="70" spans="1:9" ht="15" customHeight="1" thickBot="1" x14ac:dyDescent="0.3">
      <c r="A70" s="70" t="s">
        <v>133</v>
      </c>
      <c r="B70" s="71"/>
      <c r="C70" s="72">
        <v>10317.200000000001</v>
      </c>
      <c r="D70" s="72">
        <f>D64+D53+D49+D47+D30+D28+D26+D21+D19+D10+D5</f>
        <v>1159.2</v>
      </c>
      <c r="E70" s="72">
        <v>1491.3999999999999</v>
      </c>
      <c r="G70" s="335" t="s">
        <v>2979</v>
      </c>
      <c r="H70" s="338">
        <v>380781450</v>
      </c>
      <c r="I70" s="345">
        <v>68.600000000000009</v>
      </c>
    </row>
    <row r="71" spans="1:9" ht="15" customHeight="1" thickBot="1" x14ac:dyDescent="0.3">
      <c r="A71" s="73" t="s">
        <v>146</v>
      </c>
      <c r="B71" s="74"/>
      <c r="C71" s="75">
        <v>10317.200000000001</v>
      </c>
      <c r="D71" s="75">
        <f>D70</f>
        <v>1159.2</v>
      </c>
      <c r="E71" s="75">
        <f>E70</f>
        <v>1491.3999999999999</v>
      </c>
      <c r="G71" s="349" t="s">
        <v>2980</v>
      </c>
      <c r="H71" s="338">
        <v>10780054</v>
      </c>
      <c r="I71" s="350">
        <v>73.400000000000006</v>
      </c>
    </row>
    <row r="72" spans="1:9" x14ac:dyDescent="0.25">
      <c r="G72" s="349" t="s">
        <v>2981</v>
      </c>
      <c r="H72" s="338">
        <v>150780096</v>
      </c>
      <c r="I72" s="351">
        <v>66.8</v>
      </c>
    </row>
    <row r="73" spans="1:9" x14ac:dyDescent="0.25">
      <c r="G73" s="349" t="s">
        <v>2982</v>
      </c>
      <c r="H73" s="338">
        <v>380781435</v>
      </c>
      <c r="I73" s="351">
        <v>64.2</v>
      </c>
    </row>
    <row r="74" spans="1:9" x14ac:dyDescent="0.25">
      <c r="G74" s="349" t="s">
        <v>2983</v>
      </c>
      <c r="H74" s="338">
        <v>380009928</v>
      </c>
      <c r="I74" s="351">
        <v>43.8</v>
      </c>
    </row>
    <row r="75" spans="1:9" x14ac:dyDescent="0.25">
      <c r="G75" s="349" t="s">
        <v>2984</v>
      </c>
      <c r="H75" s="338">
        <v>430000018</v>
      </c>
      <c r="I75" s="351">
        <v>64.2</v>
      </c>
    </row>
    <row r="76" spans="1:9" x14ac:dyDescent="0.25">
      <c r="G76" s="349" t="s">
        <v>372</v>
      </c>
      <c r="H76" s="338">
        <v>630780211</v>
      </c>
      <c r="I76" s="351">
        <v>52.4</v>
      </c>
    </row>
    <row r="77" spans="1:9" x14ac:dyDescent="0.25">
      <c r="G77" s="349" t="s">
        <v>2985</v>
      </c>
      <c r="H77" s="338">
        <v>740781133</v>
      </c>
      <c r="I77" s="351">
        <v>102</v>
      </c>
    </row>
    <row r="78" spans="1:9" x14ac:dyDescent="0.25">
      <c r="G78" s="273"/>
      <c r="H78" s="352"/>
      <c r="I78" s="54"/>
    </row>
    <row r="79" spans="1:9" x14ac:dyDescent="0.25">
      <c r="G79" s="213" t="s">
        <v>214</v>
      </c>
      <c r="H79" s="334"/>
      <c r="I79" s="209">
        <f>SUM(I80:I102)</f>
        <v>1321</v>
      </c>
    </row>
    <row r="80" spans="1:9" x14ac:dyDescent="0.25">
      <c r="G80" s="349" t="s">
        <v>2986</v>
      </c>
      <c r="H80" s="338">
        <v>250000460</v>
      </c>
      <c r="I80" s="351">
        <v>45</v>
      </c>
    </row>
    <row r="81" spans="7:9" x14ac:dyDescent="0.25">
      <c r="G81" s="349" t="s">
        <v>1246</v>
      </c>
      <c r="H81" s="338">
        <v>210780110</v>
      </c>
      <c r="I81" s="351">
        <v>45</v>
      </c>
    </row>
    <row r="82" spans="7:9" x14ac:dyDescent="0.25">
      <c r="G82" s="349" t="s">
        <v>2987</v>
      </c>
      <c r="H82" s="338">
        <v>890000433</v>
      </c>
      <c r="I82" s="351">
        <v>61</v>
      </c>
    </row>
    <row r="83" spans="7:9" x14ac:dyDescent="0.25">
      <c r="G83" s="349" t="s">
        <v>2988</v>
      </c>
      <c r="H83" s="338">
        <v>390780153</v>
      </c>
      <c r="I83" s="351">
        <v>14</v>
      </c>
    </row>
    <row r="84" spans="7:9" x14ac:dyDescent="0.25">
      <c r="G84" s="349" t="s">
        <v>2989</v>
      </c>
      <c r="H84" s="338">
        <v>390780161</v>
      </c>
      <c r="I84" s="351">
        <v>43</v>
      </c>
    </row>
    <row r="85" spans="7:9" x14ac:dyDescent="0.25">
      <c r="G85" s="349" t="s">
        <v>290</v>
      </c>
      <c r="H85" s="338">
        <v>210780581</v>
      </c>
      <c r="I85" s="351">
        <v>131</v>
      </c>
    </row>
    <row r="86" spans="7:9" x14ac:dyDescent="0.25">
      <c r="G86" s="349" t="s">
        <v>2990</v>
      </c>
      <c r="H86" s="338">
        <v>580972008</v>
      </c>
      <c r="I86" s="351">
        <v>33</v>
      </c>
    </row>
    <row r="87" spans="7:9" x14ac:dyDescent="0.25">
      <c r="G87" s="349" t="s">
        <v>2991</v>
      </c>
      <c r="H87" s="338">
        <v>390780559</v>
      </c>
      <c r="I87" s="351">
        <v>51</v>
      </c>
    </row>
    <row r="88" spans="7:9" x14ac:dyDescent="0.25">
      <c r="G88" s="349" t="s">
        <v>2992</v>
      </c>
      <c r="H88" s="338">
        <v>890002371</v>
      </c>
      <c r="I88" s="351">
        <v>61</v>
      </c>
    </row>
    <row r="89" spans="7:9" x14ac:dyDescent="0.25">
      <c r="G89" s="349" t="s">
        <v>962</v>
      </c>
      <c r="H89" s="338">
        <v>210780417</v>
      </c>
      <c r="I89" s="351">
        <v>67</v>
      </c>
    </row>
    <row r="90" spans="7:9" x14ac:dyDescent="0.25">
      <c r="G90" s="349" t="s">
        <v>2993</v>
      </c>
      <c r="H90" s="338">
        <v>250000270</v>
      </c>
      <c r="I90" s="351">
        <v>70</v>
      </c>
    </row>
    <row r="91" spans="7:9" x14ac:dyDescent="0.25">
      <c r="G91" s="349" t="s">
        <v>1536</v>
      </c>
      <c r="H91" s="338">
        <v>390004349</v>
      </c>
      <c r="I91" s="351">
        <v>29</v>
      </c>
    </row>
    <row r="92" spans="7:9" x14ac:dyDescent="0.25">
      <c r="G92" s="349" t="s">
        <v>2994</v>
      </c>
      <c r="H92" s="338">
        <v>580780203</v>
      </c>
      <c r="I92" s="351">
        <v>51</v>
      </c>
    </row>
    <row r="93" spans="7:9" x14ac:dyDescent="0.25">
      <c r="G93" s="349" t="s">
        <v>2995</v>
      </c>
      <c r="H93" s="338">
        <v>700004096</v>
      </c>
      <c r="I93" s="351">
        <v>59</v>
      </c>
    </row>
    <row r="94" spans="7:9" x14ac:dyDescent="0.25">
      <c r="G94" s="349" t="s">
        <v>2023</v>
      </c>
      <c r="H94" s="338">
        <v>700004591</v>
      </c>
      <c r="I94" s="351">
        <v>89</v>
      </c>
    </row>
    <row r="95" spans="7:9" x14ac:dyDescent="0.25">
      <c r="G95" s="349" t="s">
        <v>2996</v>
      </c>
      <c r="H95" s="338">
        <v>710780081</v>
      </c>
      <c r="I95" s="351">
        <v>53</v>
      </c>
    </row>
    <row r="96" spans="7:9" x14ac:dyDescent="0.25">
      <c r="G96" s="349" t="s">
        <v>2997</v>
      </c>
      <c r="H96" s="338">
        <v>710780958</v>
      </c>
      <c r="I96" s="351">
        <v>66</v>
      </c>
    </row>
    <row r="97" spans="7:9" x14ac:dyDescent="0.25">
      <c r="G97" s="349" t="s">
        <v>2998</v>
      </c>
      <c r="H97" s="338">
        <v>890000052</v>
      </c>
      <c r="I97" s="351">
        <v>46</v>
      </c>
    </row>
    <row r="98" spans="7:9" x14ac:dyDescent="0.25">
      <c r="G98" s="349" t="s">
        <v>2999</v>
      </c>
      <c r="H98" s="338">
        <v>890000169</v>
      </c>
      <c r="I98" s="351">
        <v>61</v>
      </c>
    </row>
    <row r="99" spans="7:9" x14ac:dyDescent="0.25">
      <c r="G99" s="349" t="s">
        <v>3000</v>
      </c>
      <c r="H99" s="338">
        <v>580780070</v>
      </c>
      <c r="I99" s="351">
        <v>61</v>
      </c>
    </row>
    <row r="100" spans="7:9" x14ac:dyDescent="0.25">
      <c r="G100" s="349" t="s">
        <v>3001</v>
      </c>
      <c r="H100" s="338">
        <v>710781592</v>
      </c>
      <c r="I100" s="351">
        <v>24</v>
      </c>
    </row>
    <row r="101" spans="7:9" x14ac:dyDescent="0.25">
      <c r="G101" s="349" t="s">
        <v>3002</v>
      </c>
      <c r="H101" s="338">
        <v>710976705</v>
      </c>
      <c r="I101" s="351">
        <v>90</v>
      </c>
    </row>
    <row r="102" spans="7:9" x14ac:dyDescent="0.25">
      <c r="G102" s="349" t="s">
        <v>3003</v>
      </c>
      <c r="H102" s="338">
        <v>890000409</v>
      </c>
      <c r="I102" s="351">
        <v>71</v>
      </c>
    </row>
    <row r="103" spans="7:9" x14ac:dyDescent="0.25">
      <c r="G103" s="349"/>
      <c r="H103" s="338"/>
      <c r="I103" s="351"/>
    </row>
    <row r="104" spans="7:9" x14ac:dyDescent="0.25">
      <c r="G104" s="213" t="s">
        <v>58</v>
      </c>
      <c r="H104" s="334"/>
      <c r="I104" s="209">
        <f>SUM(I105:I118)</f>
        <v>1920.2149999999999</v>
      </c>
    </row>
    <row r="105" spans="7:9" x14ac:dyDescent="0.25">
      <c r="G105" s="349" t="s">
        <v>3004</v>
      </c>
      <c r="H105" s="338">
        <v>290000306</v>
      </c>
      <c r="I105" s="351">
        <v>221.5</v>
      </c>
    </row>
    <row r="106" spans="7:9" x14ac:dyDescent="0.25">
      <c r="G106" s="349" t="s">
        <v>3004</v>
      </c>
      <c r="H106" s="338">
        <v>290000306</v>
      </c>
      <c r="I106" s="351">
        <v>121.5</v>
      </c>
    </row>
    <row r="107" spans="7:9" x14ac:dyDescent="0.25">
      <c r="G107" s="349" t="s">
        <v>3005</v>
      </c>
      <c r="H107" s="338">
        <v>220000236</v>
      </c>
      <c r="I107" s="351">
        <v>185.5</v>
      </c>
    </row>
    <row r="108" spans="7:9" x14ac:dyDescent="0.25">
      <c r="G108" s="349" t="s">
        <v>3006</v>
      </c>
      <c r="H108" s="338">
        <v>350008579</v>
      </c>
      <c r="I108" s="351">
        <v>85.415000000000006</v>
      </c>
    </row>
    <row r="109" spans="7:9" x14ac:dyDescent="0.25">
      <c r="G109" s="349" t="s">
        <v>3007</v>
      </c>
      <c r="H109" s="338">
        <v>350000063</v>
      </c>
      <c r="I109" s="351">
        <v>90.5</v>
      </c>
    </row>
    <row r="110" spans="7:9" x14ac:dyDescent="0.25">
      <c r="G110" s="349" t="s">
        <v>3008</v>
      </c>
      <c r="H110" s="338">
        <v>350002911</v>
      </c>
      <c r="I110" s="351">
        <v>36.5</v>
      </c>
    </row>
    <row r="111" spans="7:9" x14ac:dyDescent="0.25">
      <c r="G111" s="349" t="s">
        <v>3009</v>
      </c>
      <c r="H111" s="338">
        <v>350002192</v>
      </c>
      <c r="I111" s="351">
        <v>128</v>
      </c>
    </row>
    <row r="112" spans="7:9" x14ac:dyDescent="0.25">
      <c r="G112" s="349" t="s">
        <v>3010</v>
      </c>
      <c r="H112" s="338">
        <v>560008799</v>
      </c>
      <c r="I112" s="351">
        <v>243</v>
      </c>
    </row>
    <row r="113" spans="7:9" x14ac:dyDescent="0.25">
      <c r="G113" s="349" t="s">
        <v>3010</v>
      </c>
      <c r="H113" s="338">
        <v>560008799</v>
      </c>
      <c r="I113" s="351">
        <v>207.5</v>
      </c>
    </row>
    <row r="114" spans="7:9" x14ac:dyDescent="0.25">
      <c r="G114" s="349" t="s">
        <v>3011</v>
      </c>
      <c r="H114" s="338">
        <v>350000204</v>
      </c>
      <c r="I114" s="351">
        <v>38</v>
      </c>
    </row>
    <row r="115" spans="7:9" x14ac:dyDescent="0.25">
      <c r="G115" s="349" t="s">
        <v>3012</v>
      </c>
      <c r="H115" s="338">
        <v>350002812</v>
      </c>
      <c r="I115" s="351">
        <v>182</v>
      </c>
    </row>
    <row r="116" spans="7:9" x14ac:dyDescent="0.25">
      <c r="G116" s="349" t="s">
        <v>3013</v>
      </c>
      <c r="H116" s="338">
        <v>560014748</v>
      </c>
      <c r="I116" s="351">
        <v>132.30000000000001</v>
      </c>
    </row>
    <row r="117" spans="7:9" x14ac:dyDescent="0.25">
      <c r="G117" s="349" t="s">
        <v>3014</v>
      </c>
      <c r="H117" s="338">
        <v>350000048</v>
      </c>
      <c r="I117" s="351">
        <v>121</v>
      </c>
    </row>
    <row r="118" spans="7:9" x14ac:dyDescent="0.25">
      <c r="G118" s="349" t="s">
        <v>3015</v>
      </c>
      <c r="H118" s="338">
        <v>350000030</v>
      </c>
      <c r="I118" s="351">
        <v>127.5</v>
      </c>
    </row>
    <row r="119" spans="7:9" x14ac:dyDescent="0.25">
      <c r="G119" s="349"/>
      <c r="H119" s="338"/>
      <c r="I119" s="351"/>
    </row>
    <row r="120" spans="7:9" x14ac:dyDescent="0.25">
      <c r="G120" s="213" t="s">
        <v>63</v>
      </c>
      <c r="H120" s="334"/>
      <c r="I120" s="209">
        <f>SUM(I121:I124)</f>
        <v>696.66499999999996</v>
      </c>
    </row>
    <row r="121" spans="7:9" x14ac:dyDescent="0.25">
      <c r="G121" s="349" t="s">
        <v>3016</v>
      </c>
      <c r="H121" s="338">
        <v>280000183</v>
      </c>
      <c r="I121" s="351">
        <v>224.5</v>
      </c>
    </row>
    <row r="122" spans="7:9" x14ac:dyDescent="0.25">
      <c r="G122" s="349" t="s">
        <v>3016</v>
      </c>
      <c r="H122" s="338">
        <v>280000183</v>
      </c>
      <c r="I122" s="351">
        <v>181.17</v>
      </c>
    </row>
    <row r="123" spans="7:9" x14ac:dyDescent="0.25">
      <c r="G123" s="349" t="s">
        <v>3016</v>
      </c>
      <c r="H123" s="338">
        <v>280000183</v>
      </c>
      <c r="I123" s="351">
        <v>231</v>
      </c>
    </row>
    <row r="124" spans="7:9" x14ac:dyDescent="0.25">
      <c r="G124" s="349" t="s">
        <v>3017</v>
      </c>
      <c r="H124" s="338">
        <v>280505777</v>
      </c>
      <c r="I124" s="351">
        <v>59.994999999999997</v>
      </c>
    </row>
    <row r="125" spans="7:9" x14ac:dyDescent="0.25">
      <c r="G125" s="213" t="s">
        <v>70</v>
      </c>
      <c r="H125" s="334"/>
      <c r="I125" s="209">
        <f>SUM(I126:I130)</f>
        <v>130.69999999999999</v>
      </c>
    </row>
    <row r="126" spans="7:9" x14ac:dyDescent="0.25">
      <c r="G126" s="349" t="s">
        <v>3018</v>
      </c>
      <c r="H126" s="338" t="s">
        <v>3019</v>
      </c>
      <c r="I126" s="351">
        <v>44.6</v>
      </c>
    </row>
    <row r="127" spans="7:9" x14ac:dyDescent="0.25">
      <c r="G127" s="349" t="s">
        <v>3020</v>
      </c>
      <c r="H127" s="338" t="s">
        <v>3021</v>
      </c>
      <c r="I127" s="351">
        <v>33</v>
      </c>
    </row>
    <row r="128" spans="7:9" x14ac:dyDescent="0.25">
      <c r="G128" s="349" t="s">
        <v>3022</v>
      </c>
      <c r="H128" s="338" t="s">
        <v>3023</v>
      </c>
      <c r="I128" s="351">
        <v>26.6</v>
      </c>
    </row>
    <row r="129" spans="7:9" x14ac:dyDescent="0.25">
      <c r="G129" s="349" t="s">
        <v>3024</v>
      </c>
      <c r="H129" s="338" t="s">
        <v>3025</v>
      </c>
      <c r="I129" s="351">
        <v>10</v>
      </c>
    </row>
    <row r="130" spans="7:9" x14ac:dyDescent="0.25">
      <c r="G130" s="349" t="s">
        <v>3026</v>
      </c>
      <c r="H130" s="338" t="s">
        <v>3027</v>
      </c>
      <c r="I130" s="351">
        <v>16.5</v>
      </c>
    </row>
    <row r="131" spans="7:9" x14ac:dyDescent="0.25">
      <c r="G131" s="213" t="s">
        <v>74</v>
      </c>
      <c r="H131" s="334"/>
      <c r="I131" s="209">
        <f>SUM(I132:I132)</f>
        <v>0</v>
      </c>
    </row>
    <row r="132" spans="7:9" x14ac:dyDescent="0.25">
      <c r="G132" s="52"/>
      <c r="H132" s="342"/>
      <c r="I132" s="34"/>
    </row>
    <row r="133" spans="7:9" x14ac:dyDescent="0.25">
      <c r="G133" s="213" t="s">
        <v>232</v>
      </c>
      <c r="H133" s="334"/>
      <c r="I133" s="209">
        <f>SUM(I134:I158)</f>
        <v>2559.8600000000006</v>
      </c>
    </row>
    <row r="134" spans="7:9" x14ac:dyDescent="0.25">
      <c r="G134" s="349" t="s">
        <v>688</v>
      </c>
      <c r="H134" s="338">
        <v>600110175</v>
      </c>
      <c r="I134" s="351">
        <v>80.599999999999994</v>
      </c>
    </row>
    <row r="135" spans="7:9" x14ac:dyDescent="0.25">
      <c r="G135" s="349" t="s">
        <v>3028</v>
      </c>
      <c r="H135" s="338">
        <v>800009466</v>
      </c>
      <c r="I135" s="351">
        <v>128.69999999999999</v>
      </c>
    </row>
    <row r="136" spans="7:9" x14ac:dyDescent="0.25">
      <c r="G136" s="349" t="s">
        <v>3029</v>
      </c>
      <c r="H136" s="338" t="s">
        <v>3030</v>
      </c>
      <c r="I136" s="351">
        <v>77.739999999999995</v>
      </c>
    </row>
    <row r="137" spans="7:9" x14ac:dyDescent="0.25">
      <c r="G137" s="349" t="s">
        <v>3031</v>
      </c>
      <c r="H137" s="338" t="s">
        <v>3032</v>
      </c>
      <c r="I137" s="351">
        <v>115.6</v>
      </c>
    </row>
    <row r="138" spans="7:9" x14ac:dyDescent="0.25">
      <c r="G138" s="349" t="s">
        <v>109</v>
      </c>
      <c r="H138" s="338">
        <v>590781415</v>
      </c>
      <c r="I138" s="351">
        <v>165</v>
      </c>
    </row>
    <row r="139" spans="7:9" x14ac:dyDescent="0.25">
      <c r="G139" s="349" t="s">
        <v>3033</v>
      </c>
      <c r="H139" s="338">
        <v>590781415</v>
      </c>
      <c r="I139" s="351">
        <v>85</v>
      </c>
    </row>
    <row r="140" spans="7:9" x14ac:dyDescent="0.25">
      <c r="G140" s="349" t="s">
        <v>3034</v>
      </c>
      <c r="H140" s="338">
        <v>590780284</v>
      </c>
      <c r="I140" s="351">
        <v>100</v>
      </c>
    </row>
    <row r="141" spans="7:9" x14ac:dyDescent="0.25">
      <c r="G141" s="349" t="s">
        <v>3034</v>
      </c>
      <c r="H141" s="338">
        <v>590780284</v>
      </c>
      <c r="I141" s="351">
        <v>90</v>
      </c>
    </row>
    <row r="142" spans="7:9" x14ac:dyDescent="0.25">
      <c r="G142" s="349" t="s">
        <v>3034</v>
      </c>
      <c r="H142" s="338">
        <v>590780284</v>
      </c>
      <c r="I142" s="351">
        <v>90</v>
      </c>
    </row>
    <row r="143" spans="7:9" x14ac:dyDescent="0.25">
      <c r="G143" s="349" t="s">
        <v>3035</v>
      </c>
      <c r="H143" s="338">
        <v>800000093</v>
      </c>
      <c r="I143" s="351">
        <v>158.08000000000001</v>
      </c>
    </row>
    <row r="144" spans="7:9" x14ac:dyDescent="0.25">
      <c r="G144" s="349" t="s">
        <v>3036</v>
      </c>
      <c r="H144" s="338">
        <v>800000051</v>
      </c>
      <c r="I144" s="351">
        <v>79.2</v>
      </c>
    </row>
    <row r="145" spans="7:9" x14ac:dyDescent="0.25">
      <c r="G145" s="349" t="s">
        <v>3037</v>
      </c>
      <c r="H145" s="338" t="s">
        <v>3038</v>
      </c>
      <c r="I145" s="351">
        <v>72.790000000000006</v>
      </c>
    </row>
    <row r="146" spans="7:9" x14ac:dyDescent="0.25">
      <c r="G146" s="349" t="s">
        <v>3039</v>
      </c>
      <c r="H146" s="338">
        <v>600101984</v>
      </c>
      <c r="I146" s="351">
        <v>116.15</v>
      </c>
    </row>
    <row r="147" spans="7:9" x14ac:dyDescent="0.25">
      <c r="G147" s="349" t="s">
        <v>3040</v>
      </c>
      <c r="H147" s="338">
        <v>590780128</v>
      </c>
      <c r="I147" s="351">
        <v>137</v>
      </c>
    </row>
    <row r="148" spans="7:9" x14ac:dyDescent="0.25">
      <c r="G148" s="349" t="s">
        <v>3041</v>
      </c>
      <c r="H148" s="338">
        <v>620103440</v>
      </c>
      <c r="I148" s="351">
        <v>185</v>
      </c>
    </row>
    <row r="149" spans="7:9" x14ac:dyDescent="0.25">
      <c r="G149" s="349" t="s">
        <v>3042</v>
      </c>
      <c r="H149" s="338">
        <v>590000188</v>
      </c>
      <c r="I149" s="351">
        <v>50</v>
      </c>
    </row>
    <row r="150" spans="7:9" x14ac:dyDescent="0.25">
      <c r="G150" s="349" t="s">
        <v>3043</v>
      </c>
      <c r="H150" s="338">
        <v>590053120</v>
      </c>
      <c r="I150" s="351">
        <v>90</v>
      </c>
    </row>
    <row r="151" spans="7:9" x14ac:dyDescent="0.25">
      <c r="G151" s="349" t="s">
        <v>3043</v>
      </c>
      <c r="H151" s="338">
        <v>590053120</v>
      </c>
      <c r="I151" s="351">
        <v>44</v>
      </c>
    </row>
    <row r="152" spans="7:9" x14ac:dyDescent="0.25">
      <c r="G152" s="349" t="s">
        <v>3044</v>
      </c>
      <c r="H152" s="338">
        <v>590790655</v>
      </c>
      <c r="I152" s="351">
        <v>80.400000000000006</v>
      </c>
    </row>
    <row r="153" spans="7:9" x14ac:dyDescent="0.25">
      <c r="G153" s="349" t="s">
        <v>3045</v>
      </c>
      <c r="H153" s="338">
        <v>590781571</v>
      </c>
      <c r="I153" s="351">
        <v>97.5</v>
      </c>
    </row>
    <row r="154" spans="7:9" x14ac:dyDescent="0.25">
      <c r="G154" s="349" t="s">
        <v>3046</v>
      </c>
      <c r="H154" s="338">
        <v>590781571</v>
      </c>
      <c r="I154" s="351">
        <v>90</v>
      </c>
    </row>
    <row r="155" spans="7:9" x14ac:dyDescent="0.25">
      <c r="G155" s="349" t="s">
        <v>3047</v>
      </c>
      <c r="H155" s="338">
        <v>590806360</v>
      </c>
      <c r="I155" s="351">
        <v>93.3</v>
      </c>
    </row>
    <row r="156" spans="7:9" x14ac:dyDescent="0.25">
      <c r="G156" s="349" t="s">
        <v>3048</v>
      </c>
      <c r="H156" s="338">
        <v>620006049</v>
      </c>
      <c r="I156" s="351">
        <v>121</v>
      </c>
    </row>
    <row r="157" spans="7:9" x14ac:dyDescent="0.25">
      <c r="G157" s="349" t="s">
        <v>3048</v>
      </c>
      <c r="H157" s="338">
        <v>620006049</v>
      </c>
      <c r="I157" s="351">
        <v>106</v>
      </c>
    </row>
    <row r="158" spans="7:9" x14ac:dyDescent="0.25">
      <c r="G158" s="349" t="s">
        <v>3049</v>
      </c>
      <c r="H158" s="338">
        <v>620118513</v>
      </c>
      <c r="I158" s="351">
        <v>106.8</v>
      </c>
    </row>
    <row r="159" spans="7:9" x14ac:dyDescent="0.25">
      <c r="G159" s="349"/>
      <c r="H159" s="338"/>
      <c r="I159" s="351"/>
    </row>
    <row r="160" spans="7:9" x14ac:dyDescent="0.25">
      <c r="G160" s="213" t="s">
        <v>112</v>
      </c>
      <c r="H160" s="334"/>
      <c r="I160" s="209">
        <f>SUM(I161:I169)</f>
        <v>1228.0299999999997</v>
      </c>
    </row>
    <row r="161" spans="7:9" x14ac:dyDescent="0.25">
      <c r="G161" s="349" t="s">
        <v>3050</v>
      </c>
      <c r="H161" s="338">
        <v>270016058</v>
      </c>
      <c r="I161" s="351">
        <v>47.8</v>
      </c>
    </row>
    <row r="162" spans="7:9" x14ac:dyDescent="0.25">
      <c r="G162" s="349" t="s">
        <v>2213</v>
      </c>
      <c r="H162" s="338">
        <v>760780023</v>
      </c>
      <c r="I162" s="351">
        <v>80.599999999999994</v>
      </c>
    </row>
    <row r="163" spans="7:9" x14ac:dyDescent="0.25">
      <c r="G163" s="349" t="s">
        <v>3051</v>
      </c>
      <c r="H163" s="338">
        <v>140026709</v>
      </c>
      <c r="I163" s="351">
        <v>154.37</v>
      </c>
    </row>
    <row r="164" spans="7:9" x14ac:dyDescent="0.25">
      <c r="G164" s="349" t="s">
        <v>118</v>
      </c>
      <c r="H164" s="338">
        <v>140000100</v>
      </c>
      <c r="I164" s="351">
        <v>430.98</v>
      </c>
    </row>
    <row r="165" spans="7:9" x14ac:dyDescent="0.25">
      <c r="G165" s="349" t="s">
        <v>3052</v>
      </c>
      <c r="H165" s="338">
        <v>270000912</v>
      </c>
      <c r="I165" s="351">
        <v>85</v>
      </c>
    </row>
    <row r="166" spans="7:9" x14ac:dyDescent="0.25">
      <c r="G166" s="349" t="s">
        <v>645</v>
      </c>
      <c r="H166" s="338">
        <v>760024042</v>
      </c>
      <c r="I166" s="351">
        <v>65.8</v>
      </c>
    </row>
    <row r="167" spans="7:9" x14ac:dyDescent="0.25">
      <c r="G167" s="349" t="s">
        <v>3053</v>
      </c>
      <c r="H167" s="338">
        <v>610780074</v>
      </c>
      <c r="I167" s="351">
        <v>262.88</v>
      </c>
    </row>
    <row r="168" spans="7:9" x14ac:dyDescent="0.25">
      <c r="G168" s="349" t="s">
        <v>3054</v>
      </c>
      <c r="H168" s="338">
        <v>760780239</v>
      </c>
      <c r="I168" s="351">
        <v>100.6</v>
      </c>
    </row>
    <row r="169" spans="7:9" x14ac:dyDescent="0.25">
      <c r="G169" s="353"/>
      <c r="H169" s="342"/>
      <c r="I169" s="354"/>
    </row>
    <row r="170" spans="7:9" x14ac:dyDescent="0.25">
      <c r="G170" s="213" t="s">
        <v>3055</v>
      </c>
      <c r="H170" s="334"/>
      <c r="I170" s="209">
        <f>SUM(I171:I187)</f>
        <v>1061.4000000000001</v>
      </c>
    </row>
    <row r="171" spans="7:9" x14ac:dyDescent="0.25">
      <c r="G171" s="349" t="s">
        <v>3056</v>
      </c>
      <c r="H171" s="338">
        <v>130785652</v>
      </c>
      <c r="I171" s="351">
        <v>82.4</v>
      </c>
    </row>
    <row r="172" spans="7:9" x14ac:dyDescent="0.25">
      <c r="G172" s="349" t="s">
        <v>3057</v>
      </c>
      <c r="H172" s="338" t="s">
        <v>3058</v>
      </c>
      <c r="I172" s="351">
        <v>26.8</v>
      </c>
    </row>
    <row r="173" spans="7:9" x14ac:dyDescent="0.25">
      <c r="G173" s="349" t="s">
        <v>3059</v>
      </c>
      <c r="H173" s="338" t="s">
        <v>895</v>
      </c>
      <c r="I173" s="351">
        <v>111.8</v>
      </c>
    </row>
    <row r="174" spans="7:9" x14ac:dyDescent="0.25">
      <c r="G174" s="349" t="s">
        <v>3059</v>
      </c>
      <c r="H174" s="338" t="s">
        <v>895</v>
      </c>
      <c r="I174" s="351">
        <v>91.8</v>
      </c>
    </row>
    <row r="175" spans="7:9" x14ac:dyDescent="0.25">
      <c r="G175" s="349" t="s">
        <v>3060</v>
      </c>
      <c r="H175" s="338" t="s">
        <v>3061</v>
      </c>
      <c r="I175" s="351">
        <v>63.6</v>
      </c>
    </row>
    <row r="176" spans="7:9" x14ac:dyDescent="0.25">
      <c r="G176" s="349" t="s">
        <v>3060</v>
      </c>
      <c r="H176" s="338" t="s">
        <v>3061</v>
      </c>
      <c r="I176" s="351">
        <v>43.6</v>
      </c>
    </row>
    <row r="177" spans="7:9" x14ac:dyDescent="0.25">
      <c r="G177" s="349" t="s">
        <v>3062</v>
      </c>
      <c r="H177" s="338">
        <v>830000311</v>
      </c>
      <c r="I177" s="351">
        <v>64.400000000000006</v>
      </c>
    </row>
    <row r="178" spans="7:9" x14ac:dyDescent="0.25">
      <c r="G178" s="349" t="s">
        <v>2467</v>
      </c>
      <c r="H178" s="338">
        <v>830100574</v>
      </c>
      <c r="I178" s="351">
        <v>93.4</v>
      </c>
    </row>
    <row r="179" spans="7:9" x14ac:dyDescent="0.25">
      <c r="G179" s="349" t="s">
        <v>3063</v>
      </c>
      <c r="H179" s="338">
        <v>840000392</v>
      </c>
      <c r="I179" s="351">
        <v>84</v>
      </c>
    </row>
    <row r="180" spans="7:9" x14ac:dyDescent="0.25">
      <c r="G180" s="349" t="s">
        <v>3063</v>
      </c>
      <c r="H180" s="338">
        <v>840000392</v>
      </c>
      <c r="I180" s="351">
        <v>73</v>
      </c>
    </row>
    <row r="181" spans="7:9" x14ac:dyDescent="0.25">
      <c r="G181" s="349" t="s">
        <v>3064</v>
      </c>
      <c r="H181" s="338">
        <v>830000279</v>
      </c>
      <c r="I181" s="351">
        <v>46.8</v>
      </c>
    </row>
    <row r="182" spans="7:9" x14ac:dyDescent="0.25">
      <c r="G182" s="349" t="s">
        <v>3065</v>
      </c>
      <c r="H182" s="338">
        <v>130041916</v>
      </c>
      <c r="I182" s="351">
        <v>100.6</v>
      </c>
    </row>
    <row r="183" spans="7:9" x14ac:dyDescent="0.25">
      <c r="G183" s="349" t="s">
        <v>3066</v>
      </c>
      <c r="H183" s="338">
        <v>130785983</v>
      </c>
      <c r="I183" s="351">
        <v>81.599999999999994</v>
      </c>
    </row>
    <row r="184" spans="7:9" x14ac:dyDescent="0.25">
      <c r="G184" s="349" t="s">
        <v>3067</v>
      </c>
      <c r="H184" s="338">
        <v>60800182</v>
      </c>
      <c r="I184" s="351">
        <v>37.4</v>
      </c>
    </row>
    <row r="185" spans="7:9" x14ac:dyDescent="0.25">
      <c r="G185" s="349" t="s">
        <v>3068</v>
      </c>
      <c r="H185" s="338">
        <v>50000108</v>
      </c>
      <c r="I185" s="351">
        <v>15.2</v>
      </c>
    </row>
    <row r="186" spans="7:9" x14ac:dyDescent="0.25">
      <c r="G186" s="349" t="s">
        <v>3069</v>
      </c>
      <c r="H186" s="338">
        <v>830100418</v>
      </c>
      <c r="I186" s="351">
        <v>45</v>
      </c>
    </row>
    <row r="187" spans="7:9" x14ac:dyDescent="0.25">
      <c r="G187" s="353"/>
      <c r="H187" s="342"/>
      <c r="I187" s="354"/>
    </row>
    <row r="188" spans="7:9" x14ac:dyDescent="0.25">
      <c r="G188" s="213" t="s">
        <v>241</v>
      </c>
      <c r="H188" s="334"/>
      <c r="I188" s="209">
        <f>SUM(I189:I196)</f>
        <v>398.4</v>
      </c>
    </row>
    <row r="189" spans="7:9" x14ac:dyDescent="0.25">
      <c r="G189" s="349" t="s">
        <v>3070</v>
      </c>
      <c r="H189" s="338">
        <v>440043123</v>
      </c>
      <c r="I189" s="351">
        <v>35</v>
      </c>
    </row>
    <row r="190" spans="7:9" x14ac:dyDescent="0.25">
      <c r="G190" s="349" t="s">
        <v>3071</v>
      </c>
      <c r="H190" s="338">
        <v>440001188</v>
      </c>
      <c r="I190" s="351">
        <v>48.4</v>
      </c>
    </row>
    <row r="191" spans="7:9" x14ac:dyDescent="0.25">
      <c r="G191" s="349" t="s">
        <v>3072</v>
      </c>
      <c r="H191" s="338">
        <v>490000429</v>
      </c>
      <c r="I191" s="351">
        <v>17.899999999999999</v>
      </c>
    </row>
    <row r="192" spans="7:9" x14ac:dyDescent="0.25">
      <c r="G192" s="349" t="s">
        <v>2440</v>
      </c>
      <c r="H192" s="338">
        <v>440050433</v>
      </c>
      <c r="I192" s="351">
        <v>97.6</v>
      </c>
    </row>
    <row r="193" spans="7:9" x14ac:dyDescent="0.25">
      <c r="G193" s="349" t="s">
        <v>3073</v>
      </c>
      <c r="H193" s="338">
        <v>490000403</v>
      </c>
      <c r="I193" s="351">
        <v>18.399999999999999</v>
      </c>
    </row>
    <row r="194" spans="7:9" x14ac:dyDescent="0.25">
      <c r="G194" s="349" t="s">
        <v>3074</v>
      </c>
      <c r="H194" s="338">
        <v>490000395</v>
      </c>
      <c r="I194" s="351">
        <v>66.7</v>
      </c>
    </row>
    <row r="195" spans="7:9" x14ac:dyDescent="0.25">
      <c r="G195" s="349" t="s">
        <v>3075</v>
      </c>
      <c r="H195" s="338">
        <v>530000066</v>
      </c>
      <c r="I195" s="351">
        <v>65.7</v>
      </c>
    </row>
    <row r="196" spans="7:9" x14ac:dyDescent="0.25">
      <c r="G196" s="349" t="s">
        <v>3076</v>
      </c>
      <c r="H196" s="338">
        <v>720016856</v>
      </c>
      <c r="I196" s="351">
        <v>48.7</v>
      </c>
    </row>
    <row r="197" spans="7:9" x14ac:dyDescent="0.25">
      <c r="G197" s="353"/>
      <c r="H197" s="342"/>
      <c r="I197" s="355"/>
    </row>
    <row r="198" spans="7:9" x14ac:dyDescent="0.25">
      <c r="G198" s="356" t="s">
        <v>133</v>
      </c>
      <c r="H198" s="357"/>
      <c r="I198" s="358">
        <f>I188+I170+I160+I133+I131+I125+I120+I104+I79+I24+I10+I3</f>
        <v>13670.67</v>
      </c>
    </row>
    <row r="199" spans="7:9" x14ac:dyDescent="0.25">
      <c r="G199" s="213" t="s">
        <v>134</v>
      </c>
      <c r="H199" s="334"/>
      <c r="I199" s="209">
        <f>SUM(I200:I207)</f>
        <v>341.99999999999994</v>
      </c>
    </row>
    <row r="200" spans="7:9" x14ac:dyDescent="0.25">
      <c r="G200" s="349" t="s">
        <v>1645</v>
      </c>
      <c r="H200" s="338">
        <v>970102596</v>
      </c>
      <c r="I200" s="351">
        <v>63.6</v>
      </c>
    </row>
    <row r="201" spans="7:9" x14ac:dyDescent="0.25">
      <c r="G201" s="349" t="s">
        <v>1645</v>
      </c>
      <c r="H201" s="338">
        <v>970102596</v>
      </c>
      <c r="I201" s="351">
        <v>83.6</v>
      </c>
    </row>
    <row r="202" spans="7:9" x14ac:dyDescent="0.25">
      <c r="G202" s="349" t="s">
        <v>3077</v>
      </c>
      <c r="H202" s="338">
        <v>970100020</v>
      </c>
      <c r="I202" s="351">
        <v>41.8</v>
      </c>
    </row>
    <row r="203" spans="7:9" x14ac:dyDescent="0.25">
      <c r="G203" s="349" t="s">
        <v>3078</v>
      </c>
      <c r="H203" s="338">
        <v>970103099</v>
      </c>
      <c r="I203" s="351">
        <v>58</v>
      </c>
    </row>
    <row r="204" spans="7:9" x14ac:dyDescent="0.25">
      <c r="G204" s="349" t="s">
        <v>3078</v>
      </c>
      <c r="H204" s="338">
        <v>970103099</v>
      </c>
      <c r="I204" s="351">
        <v>37.4</v>
      </c>
    </row>
    <row r="205" spans="7:9" x14ac:dyDescent="0.25">
      <c r="G205" s="349" t="s">
        <v>3079</v>
      </c>
      <c r="H205" s="338">
        <v>970100137</v>
      </c>
      <c r="I205" s="351">
        <v>41.2</v>
      </c>
    </row>
    <row r="206" spans="7:9" x14ac:dyDescent="0.25">
      <c r="G206" s="349" t="s">
        <v>3079</v>
      </c>
      <c r="H206" s="338">
        <v>970100137</v>
      </c>
      <c r="I206" s="351">
        <v>16.399999999999999</v>
      </c>
    </row>
    <row r="207" spans="7:9" x14ac:dyDescent="0.25">
      <c r="G207" s="52"/>
      <c r="H207" s="352"/>
      <c r="I207" s="34"/>
    </row>
    <row r="208" spans="7:9" x14ac:dyDescent="0.25">
      <c r="G208" s="213" t="s">
        <v>136</v>
      </c>
      <c r="H208" s="334"/>
      <c r="I208" s="209">
        <f>SUM(I209:I212)</f>
        <v>191.1</v>
      </c>
    </row>
    <row r="209" spans="7:9" x14ac:dyDescent="0.25">
      <c r="G209" s="349" t="s">
        <v>2337</v>
      </c>
      <c r="H209" s="338">
        <v>970302022</v>
      </c>
      <c r="I209" s="351">
        <v>64.2</v>
      </c>
    </row>
    <row r="210" spans="7:9" x14ac:dyDescent="0.25">
      <c r="G210" s="349" t="s">
        <v>3080</v>
      </c>
      <c r="H210" s="338">
        <v>970300265</v>
      </c>
      <c r="I210" s="351">
        <v>41.4</v>
      </c>
    </row>
    <row r="211" spans="7:9" x14ac:dyDescent="0.25">
      <c r="G211" s="349" t="s">
        <v>3081</v>
      </c>
      <c r="H211" s="338">
        <v>970302121</v>
      </c>
      <c r="I211" s="351">
        <v>42.75</v>
      </c>
    </row>
    <row r="212" spans="7:9" x14ac:dyDescent="0.25">
      <c r="G212" s="349" t="s">
        <v>3081</v>
      </c>
      <c r="H212" s="338">
        <v>970302121</v>
      </c>
      <c r="I212" s="351">
        <v>42.75</v>
      </c>
    </row>
    <row r="213" spans="7:9" x14ac:dyDescent="0.25">
      <c r="G213" s="213" t="s">
        <v>140</v>
      </c>
      <c r="H213" s="334"/>
      <c r="I213" s="209">
        <v>0</v>
      </c>
    </row>
    <row r="214" spans="7:9" x14ac:dyDescent="0.25">
      <c r="G214" s="213" t="s">
        <v>142</v>
      </c>
      <c r="H214" s="334"/>
      <c r="I214" s="209">
        <f>SUM(I215:I217)</f>
        <v>222.28</v>
      </c>
    </row>
    <row r="215" spans="7:9" x14ac:dyDescent="0.25">
      <c r="G215" s="349" t="s">
        <v>2356</v>
      </c>
      <c r="H215" s="359">
        <v>970462073</v>
      </c>
      <c r="I215" s="349">
        <v>126.6</v>
      </c>
    </row>
    <row r="216" spans="7:9" x14ac:dyDescent="0.25">
      <c r="G216" s="349" t="s">
        <v>3082</v>
      </c>
      <c r="H216" s="359">
        <v>970405395</v>
      </c>
      <c r="I216" s="349">
        <v>95.68</v>
      </c>
    </row>
    <row r="217" spans="7:9" x14ac:dyDescent="0.25">
      <c r="G217" s="52" t="s">
        <v>151</v>
      </c>
      <c r="H217" s="352"/>
      <c r="I217" s="34"/>
    </row>
    <row r="218" spans="7:9" x14ac:dyDescent="0.25">
      <c r="G218" s="356" t="s">
        <v>145</v>
      </c>
      <c r="H218" s="357"/>
      <c r="I218" s="358">
        <f>I214+I213+I208+I199</f>
        <v>755.37999999999988</v>
      </c>
    </row>
    <row r="219" spans="7:9" x14ac:dyDescent="0.25">
      <c r="G219" s="360" t="s">
        <v>146</v>
      </c>
      <c r="H219" s="361"/>
      <c r="I219" s="362">
        <f>I198+I218</f>
        <v>14426.05</v>
      </c>
    </row>
  </sheetData>
  <conditionalFormatting sqref="C1:D1 A1:B4 A64:E64 A47:E47 A5:E5 C48:E48 A49:E49 C3:E4 A53:E53 A19:E21 A26:E26 D22:E23 C24:E25 A22:A25 C11:E16 C50:E52 A28:E30 A27 C27:E27 C18:E18 D17:E17 A10:E10 A70:E71">
    <cfRule type="cellIs" dxfId="275" priority="19" operator="equal">
      <formula>0</formula>
    </cfRule>
  </conditionalFormatting>
  <conditionalFormatting sqref="E1">
    <cfRule type="cellIs" dxfId="274" priority="18" operator="equal">
      <formula>0</formula>
    </cfRule>
  </conditionalFormatting>
  <conditionalFormatting sqref="C2:E2">
    <cfRule type="cellIs" dxfId="273" priority="17" operator="equal">
      <formula>0</formula>
    </cfRule>
  </conditionalFormatting>
  <conditionalFormatting sqref="A31:A46">
    <cfRule type="cellIs" dxfId="272" priority="16" operator="equal">
      <formula>0</formula>
    </cfRule>
  </conditionalFormatting>
  <conditionalFormatting sqref="A6:A9">
    <cfRule type="cellIs" dxfId="271" priority="15" operator="equal">
      <formula>0</formula>
    </cfRule>
  </conditionalFormatting>
  <conditionalFormatting sqref="A48">
    <cfRule type="cellIs" dxfId="270" priority="14" operator="equal">
      <formula>0</formula>
    </cfRule>
  </conditionalFormatting>
  <conditionalFormatting sqref="A50:A52">
    <cfRule type="cellIs" dxfId="269" priority="13" operator="equal">
      <formula>0</formula>
    </cfRule>
  </conditionalFormatting>
  <conditionalFormatting sqref="A11:A18">
    <cfRule type="cellIs" dxfId="268" priority="12" operator="equal">
      <formula>0</formula>
    </cfRule>
  </conditionalFormatting>
  <conditionalFormatting sqref="C22:C23">
    <cfRule type="cellIs" dxfId="267" priority="11" operator="equal">
      <formula>0</formula>
    </cfRule>
  </conditionalFormatting>
  <conditionalFormatting sqref="C6:E9">
    <cfRule type="cellIs" dxfId="266" priority="10" operator="equal">
      <formula>0</formula>
    </cfRule>
  </conditionalFormatting>
  <conditionalFormatting sqref="C33:E34 C37:E38 C41:E42 C45:E46">
    <cfRule type="cellIs" dxfId="265" priority="9" operator="equal">
      <formula>0</formula>
    </cfRule>
  </conditionalFormatting>
  <conditionalFormatting sqref="C31:E32 C35:E36 C39:E40 C43:E44">
    <cfRule type="cellIs" dxfId="264" priority="8" operator="equal">
      <formula>0</formula>
    </cfRule>
  </conditionalFormatting>
  <conditionalFormatting sqref="G188:I188 G133:I133 G170:I170 G120:I120 G79:I79 I23:I24 G125:I125 G198:I199 G1:I3 I132 G131:I131 G207:I208 G217:I219 G213:I214">
    <cfRule type="cellIs" dxfId="263" priority="7" operator="equal">
      <formula>0</formula>
    </cfRule>
  </conditionalFormatting>
  <conditionalFormatting sqref="G132">
    <cfRule type="cellIs" dxfId="262" priority="6" operator="equal">
      <formula>0</formula>
    </cfRule>
  </conditionalFormatting>
  <conditionalFormatting sqref="G23">
    <cfRule type="cellIs" dxfId="261" priority="5" operator="equal">
      <formula>0</formula>
    </cfRule>
  </conditionalFormatting>
  <conditionalFormatting sqref="G10:I10">
    <cfRule type="cellIs" dxfId="260" priority="4" operator="equal">
      <formula>0</formula>
    </cfRule>
  </conditionalFormatting>
  <conditionalFormatting sqref="G24">
    <cfRule type="cellIs" dxfId="259" priority="3" operator="equal">
      <formula>0</formula>
    </cfRule>
  </conditionalFormatting>
  <conditionalFormatting sqref="G104:I104">
    <cfRule type="cellIs" dxfId="258" priority="2" operator="equal">
      <formula>0</formula>
    </cfRule>
  </conditionalFormatting>
  <conditionalFormatting sqref="G160:I160">
    <cfRule type="cellIs" dxfId="257" priority="1" operator="equal">
      <formula>0</formula>
    </cfRule>
  </conditionalFormatting>
  <dataValidations count="1">
    <dataValidation type="list" allowBlank="1" showInputMessage="1" showErrorMessage="1" sqref="I25:I70">
      <formula1>Date_Notif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election activeCell="B3" sqref="B3"/>
    </sheetView>
  </sheetViews>
  <sheetFormatPr baseColWidth="10" defaultRowHeight="15" x14ac:dyDescent="0.25"/>
  <cols>
    <col min="1" max="1" width="34.42578125" style="15" bestFit="1" customWidth="1"/>
    <col min="2" max="2" width="11.42578125" style="15"/>
  </cols>
  <sheetData>
    <row r="1" spans="1:2" x14ac:dyDescent="0.25">
      <c r="A1" s="15" t="s">
        <v>7</v>
      </c>
    </row>
    <row r="2" spans="1:2" x14ac:dyDescent="0.25">
      <c r="A2" s="41" t="s">
        <v>151</v>
      </c>
      <c r="B2" s="43"/>
    </row>
    <row r="3" spans="1:2" ht="60" x14ac:dyDescent="0.25">
      <c r="A3" s="45"/>
      <c r="B3" s="31" t="s">
        <v>999</v>
      </c>
    </row>
    <row r="4" spans="1:2" x14ac:dyDescent="0.25">
      <c r="A4" s="47"/>
      <c r="B4" s="31" t="s">
        <v>200</v>
      </c>
    </row>
    <row r="5" spans="1:2" x14ac:dyDescent="0.25">
      <c r="A5" s="125" t="s">
        <v>201</v>
      </c>
      <c r="B5" s="7">
        <v>1222.336</v>
      </c>
    </row>
    <row r="6" spans="1:2" x14ac:dyDescent="0.25">
      <c r="A6" s="25" t="s">
        <v>202</v>
      </c>
      <c r="B6" s="33">
        <v>791.48199999999997</v>
      </c>
    </row>
    <row r="7" spans="1:2" x14ac:dyDescent="0.25">
      <c r="A7" s="25" t="s">
        <v>1000</v>
      </c>
      <c r="B7" s="33">
        <v>430.85399999999998</v>
      </c>
    </row>
    <row r="8" spans="1:2" x14ac:dyDescent="0.25">
      <c r="A8" s="32" t="s">
        <v>205</v>
      </c>
      <c r="B8" s="7">
        <v>610.596</v>
      </c>
    </row>
    <row r="9" spans="1:2" x14ac:dyDescent="0.25">
      <c r="A9" s="25" t="s">
        <v>206</v>
      </c>
      <c r="B9" s="33">
        <v>610.596</v>
      </c>
    </row>
    <row r="10" spans="1:2" x14ac:dyDescent="0.25">
      <c r="A10" s="32" t="s">
        <v>209</v>
      </c>
      <c r="B10" s="7">
        <v>1020.018</v>
      </c>
    </row>
    <row r="11" spans="1:2" x14ac:dyDescent="0.25">
      <c r="A11" s="25" t="s">
        <v>210</v>
      </c>
      <c r="B11" s="33">
        <v>1020.018</v>
      </c>
    </row>
    <row r="12" spans="1:2" x14ac:dyDescent="0.25">
      <c r="A12" s="32" t="s">
        <v>74</v>
      </c>
      <c r="B12" s="7">
        <v>1272.1130000000001</v>
      </c>
    </row>
    <row r="13" spans="1:2" x14ac:dyDescent="0.25">
      <c r="A13" s="25" t="s">
        <v>474</v>
      </c>
      <c r="B13" s="33">
        <v>1272.1130000000001</v>
      </c>
    </row>
    <row r="14" spans="1:2" x14ac:dyDescent="0.25">
      <c r="A14" s="32" t="s">
        <v>232</v>
      </c>
      <c r="B14" s="7">
        <v>1203.778</v>
      </c>
    </row>
    <row r="15" spans="1:2" x14ac:dyDescent="0.25">
      <c r="A15" s="25" t="s">
        <v>233</v>
      </c>
      <c r="B15" s="33">
        <v>1203.778</v>
      </c>
    </row>
    <row r="16" spans="1:2" x14ac:dyDescent="0.25">
      <c r="A16" s="32" t="s">
        <v>238</v>
      </c>
      <c r="B16" s="7">
        <v>666.23099999999999</v>
      </c>
    </row>
    <row r="17" spans="1:2" x14ac:dyDescent="0.25">
      <c r="A17" s="25" t="s">
        <v>240</v>
      </c>
      <c r="B17" s="134">
        <v>666.23099999999999</v>
      </c>
    </row>
    <row r="18" spans="1:2" x14ac:dyDescent="0.25">
      <c r="A18" s="32" t="s">
        <v>241</v>
      </c>
      <c r="B18" s="7">
        <v>1684.347</v>
      </c>
    </row>
    <row r="19" spans="1:2" x14ac:dyDescent="0.25">
      <c r="A19" s="25" t="s">
        <v>242</v>
      </c>
      <c r="B19" s="134">
        <v>1684.347</v>
      </c>
    </row>
    <row r="20" spans="1:2" x14ac:dyDescent="0.25">
      <c r="A20" s="32" t="s">
        <v>126</v>
      </c>
      <c r="B20" s="7">
        <v>1018.39</v>
      </c>
    </row>
    <row r="21" spans="1:2" ht="15.75" thickBot="1" x14ac:dyDescent="0.3">
      <c r="A21" s="25" t="s">
        <v>1001</v>
      </c>
      <c r="B21" s="33">
        <v>1018.39</v>
      </c>
    </row>
    <row r="22" spans="1:2" ht="15.75" thickBot="1" x14ac:dyDescent="0.3">
      <c r="A22" s="70" t="s">
        <v>133</v>
      </c>
      <c r="B22" s="72">
        <v>8697.8089999999993</v>
      </c>
    </row>
    <row r="23" spans="1:2" ht="15.75" thickBot="1" x14ac:dyDescent="0.3">
      <c r="A23" s="73" t="s">
        <v>146</v>
      </c>
      <c r="B23" s="75">
        <v>8697.8089999999993</v>
      </c>
    </row>
    <row r="24" spans="1:2" x14ac:dyDescent="0.25">
      <c r="B24" s="51"/>
    </row>
  </sheetData>
  <conditionalFormatting sqref="B5 A20:B20 A18:B18 A12:B12 A10:B10 A8:B8 A22:B23 A16:B16 A14:B14">
    <cfRule type="cellIs" dxfId="256" priority="18" operator="equal">
      <formula>0</formula>
    </cfRule>
  </conditionalFormatting>
  <conditionalFormatting sqref="B6:B7">
    <cfRule type="cellIs" dxfId="255" priority="17" operator="equal">
      <formula>0</formula>
    </cfRule>
  </conditionalFormatting>
  <conditionalFormatting sqref="B9">
    <cfRule type="cellIs" dxfId="254" priority="16" operator="equal">
      <formula>0</formula>
    </cfRule>
  </conditionalFormatting>
  <conditionalFormatting sqref="B11">
    <cfRule type="cellIs" dxfId="253" priority="15" operator="equal">
      <formula>0</formula>
    </cfRule>
  </conditionalFormatting>
  <conditionalFormatting sqref="B13">
    <cfRule type="cellIs" dxfId="252" priority="14" operator="equal">
      <formula>0</formula>
    </cfRule>
  </conditionalFormatting>
  <conditionalFormatting sqref="B15">
    <cfRule type="cellIs" dxfId="251" priority="13" operator="equal">
      <formula>0</formula>
    </cfRule>
  </conditionalFormatting>
  <conditionalFormatting sqref="B21">
    <cfRule type="cellIs" dxfId="250" priority="12" operator="equal">
      <formula>0</formula>
    </cfRule>
  </conditionalFormatting>
  <conditionalFormatting sqref="B17">
    <cfRule type="cellIs" dxfId="249" priority="11" operator="equal">
      <formula>0</formula>
    </cfRule>
  </conditionalFormatting>
  <conditionalFormatting sqref="B19">
    <cfRule type="cellIs" dxfId="248" priority="10" operator="equal">
      <formula>0</formula>
    </cfRule>
  </conditionalFormatting>
  <conditionalFormatting sqref="A2:A5">
    <cfRule type="cellIs" dxfId="247" priority="9" operator="equal">
      <formula>0</formula>
    </cfRule>
  </conditionalFormatting>
  <conditionalFormatting sqref="A6:A7">
    <cfRule type="cellIs" dxfId="246" priority="8" operator="equal">
      <formula>0</formula>
    </cfRule>
  </conditionalFormatting>
  <conditionalFormatting sqref="A9">
    <cfRule type="cellIs" dxfId="245" priority="7" operator="equal">
      <formula>0</formula>
    </cfRule>
  </conditionalFormatting>
  <conditionalFormatting sqref="A11">
    <cfRule type="cellIs" dxfId="244" priority="6" operator="equal">
      <formula>0</formula>
    </cfRule>
  </conditionalFormatting>
  <conditionalFormatting sqref="A13">
    <cfRule type="cellIs" dxfId="243" priority="5" operator="equal">
      <formula>0</formula>
    </cfRule>
  </conditionalFormatting>
  <conditionalFormatting sqref="A17">
    <cfRule type="cellIs" dxfId="242" priority="4" operator="equal">
      <formula>0</formula>
    </cfRule>
  </conditionalFormatting>
  <conditionalFormatting sqref="A15">
    <cfRule type="cellIs" dxfId="241" priority="3" operator="equal">
      <formula>0</formula>
    </cfRule>
  </conditionalFormatting>
  <conditionalFormatting sqref="A19">
    <cfRule type="cellIs" dxfId="240" priority="2" operator="equal">
      <formula>0</formula>
    </cfRule>
  </conditionalFormatting>
  <conditionalFormatting sqref="A21">
    <cfRule type="cellIs" dxfId="239" priority="1"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pane xSplit="1" ySplit="2" topLeftCell="B3" activePane="bottomRight" state="frozen"/>
      <selection pane="topRight" activeCell="B1" sqref="B1"/>
      <selection pane="bottomLeft" activeCell="A3" sqref="A3"/>
      <selection pane="bottomRight" activeCell="E3" sqref="E3"/>
    </sheetView>
  </sheetViews>
  <sheetFormatPr baseColWidth="10" defaultRowHeight="15" x14ac:dyDescent="0.25"/>
  <cols>
    <col min="1" max="1" width="31.5703125" style="15" bestFit="1" customWidth="1"/>
    <col min="2" max="2" width="19.28515625" style="15" bestFit="1" customWidth="1"/>
    <col min="3" max="3" width="18.140625" style="15" bestFit="1" customWidth="1"/>
    <col min="4" max="4" width="19.28515625" style="15" bestFit="1" customWidth="1"/>
  </cols>
  <sheetData>
    <row r="1" spans="1:4" ht="15.75" thickBot="1" x14ac:dyDescent="0.3">
      <c r="A1" s="2" t="s">
        <v>7</v>
      </c>
      <c r="B1" s="16"/>
      <c r="C1" s="16"/>
      <c r="D1" s="16"/>
    </row>
    <row r="2" spans="1:4" ht="60" x14ac:dyDescent="0.25">
      <c r="A2" s="17" t="s">
        <v>8</v>
      </c>
      <c r="B2" s="44" t="s">
        <v>3690</v>
      </c>
      <c r="C2" s="44" t="s">
        <v>3689</v>
      </c>
      <c r="D2" s="44" t="s">
        <v>3688</v>
      </c>
    </row>
    <row r="3" spans="1:4" x14ac:dyDescent="0.25">
      <c r="A3" s="19" t="s">
        <v>20</v>
      </c>
      <c r="B3" s="7">
        <v>0</v>
      </c>
      <c r="C3" s="7">
        <v>439.25199999999995</v>
      </c>
      <c r="D3" s="7">
        <v>0</v>
      </c>
    </row>
    <row r="4" spans="1:4" x14ac:dyDescent="0.25">
      <c r="A4" s="25" t="s">
        <v>1003</v>
      </c>
      <c r="B4" s="33"/>
      <c r="C4" s="136">
        <v>257.37599999999998</v>
      </c>
      <c r="D4" s="136"/>
    </row>
    <row r="5" spans="1:4" x14ac:dyDescent="0.25">
      <c r="A5" s="25" t="s">
        <v>1004</v>
      </c>
      <c r="B5" s="33"/>
      <c r="C5" s="136">
        <v>181.876</v>
      </c>
      <c r="D5" s="136"/>
    </row>
    <row r="6" spans="1:4" x14ac:dyDescent="0.25">
      <c r="A6" s="19" t="s">
        <v>34</v>
      </c>
      <c r="B6" s="7">
        <v>500</v>
      </c>
      <c r="C6" s="7">
        <v>0</v>
      </c>
      <c r="D6" s="7">
        <v>0</v>
      </c>
    </row>
    <row r="7" spans="1:4" x14ac:dyDescent="0.25">
      <c r="A7" s="25" t="s">
        <v>1005</v>
      </c>
      <c r="B7" s="137">
        <v>500</v>
      </c>
      <c r="C7" s="136"/>
      <c r="D7" s="136"/>
    </row>
    <row r="8" spans="1:4" x14ac:dyDescent="0.25">
      <c r="A8" s="19" t="s">
        <v>58</v>
      </c>
      <c r="B8" s="7">
        <v>0</v>
      </c>
      <c r="C8" s="7">
        <v>439.25199999999995</v>
      </c>
      <c r="D8" s="7">
        <v>0</v>
      </c>
    </row>
    <row r="9" spans="1:4" x14ac:dyDescent="0.25">
      <c r="A9" s="25" t="s">
        <v>1006</v>
      </c>
      <c r="B9" s="33"/>
      <c r="C9" s="136">
        <v>257.37599999999998</v>
      </c>
      <c r="D9" s="136"/>
    </row>
    <row r="10" spans="1:4" x14ac:dyDescent="0.25">
      <c r="A10" s="25" t="s">
        <v>1007</v>
      </c>
      <c r="B10" s="33"/>
      <c r="C10" s="136">
        <v>181.876</v>
      </c>
      <c r="D10" s="136"/>
    </row>
    <row r="11" spans="1:4" x14ac:dyDescent="0.25">
      <c r="A11" s="19" t="s">
        <v>83</v>
      </c>
      <c r="B11" s="7">
        <v>429.58600000000001</v>
      </c>
      <c r="C11" s="7">
        <v>0</v>
      </c>
      <c r="D11" s="7">
        <v>0</v>
      </c>
    </row>
    <row r="12" spans="1:4" x14ac:dyDescent="0.25">
      <c r="A12" s="25" t="s">
        <v>1008</v>
      </c>
      <c r="B12" s="137">
        <v>429.58600000000001</v>
      </c>
      <c r="C12" s="136"/>
      <c r="D12" s="136"/>
    </row>
    <row r="13" spans="1:4" x14ac:dyDescent="0.25">
      <c r="A13" s="19" t="s">
        <v>99</v>
      </c>
      <c r="B13" s="7">
        <v>0</v>
      </c>
      <c r="C13" s="7">
        <v>181.876</v>
      </c>
      <c r="D13" s="7">
        <v>0</v>
      </c>
    </row>
    <row r="14" spans="1:4" x14ac:dyDescent="0.25">
      <c r="A14" s="25" t="s">
        <v>1009</v>
      </c>
      <c r="B14" s="33"/>
      <c r="C14" s="136">
        <v>181.876</v>
      </c>
      <c r="D14" s="136"/>
    </row>
    <row r="15" spans="1:4" x14ac:dyDescent="0.25">
      <c r="A15" s="19" t="s">
        <v>112</v>
      </c>
      <c r="B15" s="7">
        <v>0</v>
      </c>
      <c r="C15" s="7">
        <v>439.25199999999995</v>
      </c>
      <c r="D15" s="7">
        <v>0</v>
      </c>
    </row>
    <row r="16" spans="1:4" x14ac:dyDescent="0.25">
      <c r="A16" s="25" t="s">
        <v>1010</v>
      </c>
      <c r="B16" s="33"/>
      <c r="C16" s="136">
        <v>181.876</v>
      </c>
      <c r="D16" s="136"/>
    </row>
    <row r="17" spans="1:4" x14ac:dyDescent="0.25">
      <c r="A17" s="25" t="s">
        <v>1011</v>
      </c>
      <c r="B17" s="33"/>
      <c r="C17" s="136">
        <v>257.37599999999998</v>
      </c>
      <c r="D17" s="136"/>
    </row>
    <row r="18" spans="1:4" x14ac:dyDescent="0.25">
      <c r="A18" s="19" t="s">
        <v>126</v>
      </c>
      <c r="B18" s="7">
        <v>0</v>
      </c>
      <c r="C18" s="7">
        <v>257.37599999999998</v>
      </c>
      <c r="D18" s="7">
        <v>0</v>
      </c>
    </row>
    <row r="19" spans="1:4" ht="15.75" thickBot="1" x14ac:dyDescent="0.3">
      <c r="A19" s="25" t="s">
        <v>1012</v>
      </c>
      <c r="B19" s="33"/>
      <c r="C19" s="136">
        <v>257.37599999999998</v>
      </c>
      <c r="D19" s="136"/>
    </row>
    <row r="20" spans="1:4" ht="15.75" thickBot="1" x14ac:dyDescent="0.3">
      <c r="A20" s="26" t="s">
        <v>133</v>
      </c>
      <c r="B20" s="124">
        <v>929.58600000000001</v>
      </c>
      <c r="C20" s="124">
        <v>1757.0079999999998</v>
      </c>
      <c r="D20" s="124">
        <v>0</v>
      </c>
    </row>
    <row r="21" spans="1:4" x14ac:dyDescent="0.25">
      <c r="A21" s="19" t="s">
        <v>136</v>
      </c>
      <c r="B21" s="7">
        <v>0</v>
      </c>
      <c r="C21" s="7">
        <v>229.16399999999999</v>
      </c>
      <c r="D21" s="7">
        <v>0</v>
      </c>
    </row>
    <row r="22" spans="1:4" x14ac:dyDescent="0.25">
      <c r="A22" s="25" t="s">
        <v>1013</v>
      </c>
      <c r="B22" s="33"/>
      <c r="C22" s="136">
        <v>229.16399999999999</v>
      </c>
      <c r="D22" s="136"/>
    </row>
    <row r="23" spans="1:4" x14ac:dyDescent="0.25">
      <c r="A23" s="19" t="s">
        <v>140</v>
      </c>
      <c r="B23" s="7">
        <v>0</v>
      </c>
      <c r="C23" s="7">
        <v>324.29399999999998</v>
      </c>
      <c r="D23" s="7">
        <v>0</v>
      </c>
    </row>
    <row r="24" spans="1:4" x14ac:dyDescent="0.25">
      <c r="A24" s="25" t="s">
        <v>1014</v>
      </c>
      <c r="B24" s="33"/>
      <c r="C24" s="136">
        <v>324.29399999999998</v>
      </c>
      <c r="D24" s="136"/>
    </row>
    <row r="25" spans="1:4" x14ac:dyDescent="0.25">
      <c r="A25" s="19" t="s">
        <v>142</v>
      </c>
      <c r="B25" s="7">
        <v>0</v>
      </c>
      <c r="C25" s="7">
        <v>337.16300000000001</v>
      </c>
      <c r="D25" s="7">
        <v>238.25800000000001</v>
      </c>
    </row>
    <row r="26" spans="1:4" x14ac:dyDescent="0.25">
      <c r="A26" s="25" t="s">
        <v>1015</v>
      </c>
      <c r="B26" s="33"/>
      <c r="C26" s="136">
        <v>337.16300000000001</v>
      </c>
      <c r="D26" s="136"/>
    </row>
    <row r="27" spans="1:4" ht="15.75" thickBot="1" x14ac:dyDescent="0.3">
      <c r="A27" s="25" t="s">
        <v>1016</v>
      </c>
      <c r="B27" s="33"/>
      <c r="C27" s="136"/>
      <c r="D27" s="136">
        <v>238.25800000000001</v>
      </c>
    </row>
    <row r="28" spans="1:4" ht="15.75" thickBot="1" x14ac:dyDescent="0.3">
      <c r="A28" s="26" t="s">
        <v>145</v>
      </c>
      <c r="B28" s="124">
        <v>0</v>
      </c>
      <c r="C28" s="124">
        <v>890.62099999999998</v>
      </c>
      <c r="D28" s="124">
        <v>238.25800000000001</v>
      </c>
    </row>
    <row r="29" spans="1:4" ht="15.75" thickBot="1" x14ac:dyDescent="0.3">
      <c r="A29" s="13" t="s">
        <v>146</v>
      </c>
      <c r="B29" s="14">
        <v>929.58600000000001</v>
      </c>
      <c r="C29" s="14">
        <v>2647.6289999999999</v>
      </c>
      <c r="D29" s="14">
        <v>238.25800000000001</v>
      </c>
    </row>
    <row r="30" spans="1:4" x14ac:dyDescent="0.25">
      <c r="A30" s="76"/>
      <c r="B30" s="51"/>
      <c r="C30" s="51"/>
      <c r="D30" s="51"/>
    </row>
  </sheetData>
  <conditionalFormatting sqref="D2:D29 A1:C29">
    <cfRule type="cellIs" dxfId="238" priority="1" operator="equal">
      <formula>0</formula>
    </cfRule>
  </conditionalFormatting>
  <conditionalFormatting sqref="B2:D2">
    <cfRule type="cellIs" dxfId="237" priority="4" operator="equal">
      <formula>0</formula>
    </cfRule>
  </conditionalFormatting>
  <conditionalFormatting sqref="B12">
    <cfRule type="cellIs" dxfId="236" priority="3" operator="equal">
      <formula>0</formula>
    </cfRule>
  </conditionalFormatting>
  <conditionalFormatting sqref="B19">
    <cfRule type="cellIs" dxfId="235"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8"/>
  <sheetViews>
    <sheetView showGridLines="0" workbookViewId="0">
      <pane xSplit="2" ySplit="3" topLeftCell="C163" activePane="bottomRight" state="frozen"/>
      <selection pane="topRight" activeCell="B1" sqref="B1"/>
      <selection pane="bottomLeft" activeCell="A4" sqref="A4"/>
      <selection pane="bottomRight" activeCell="D2" sqref="D2"/>
    </sheetView>
  </sheetViews>
  <sheetFormatPr baseColWidth="10" defaultRowHeight="15" x14ac:dyDescent="0.25"/>
  <cols>
    <col min="1" max="1" width="57.5703125" style="76" customWidth="1"/>
    <col min="2" max="2" width="19" style="77" customWidth="1"/>
    <col min="3" max="3" width="19.28515625" style="51" customWidth="1"/>
    <col min="4" max="4" width="22.28515625" style="51" customWidth="1"/>
    <col min="5" max="5" width="21.5703125" style="51" customWidth="1"/>
    <col min="6" max="6" width="23.5703125" style="51" customWidth="1"/>
  </cols>
  <sheetData>
    <row r="1" spans="1:6" x14ac:dyDescent="0.25">
      <c r="A1" s="28" t="s">
        <v>7</v>
      </c>
      <c r="B1" s="138"/>
      <c r="C1" s="16"/>
      <c r="D1" s="16"/>
      <c r="E1" s="16"/>
      <c r="F1" s="16"/>
    </row>
    <row r="2" spans="1:6" ht="156" x14ac:dyDescent="0.25">
      <c r="A2" s="41" t="s">
        <v>151</v>
      </c>
      <c r="B2" s="42" t="s">
        <v>194</v>
      </c>
      <c r="C2" s="41" t="s">
        <v>1017</v>
      </c>
      <c r="D2" s="139" t="s">
        <v>1179</v>
      </c>
      <c r="E2" s="139" t="s">
        <v>1019</v>
      </c>
      <c r="F2" s="139" t="s">
        <v>1020</v>
      </c>
    </row>
    <row r="3" spans="1:6" x14ac:dyDescent="0.25">
      <c r="A3" s="45"/>
      <c r="B3" s="46"/>
      <c r="C3" s="31" t="s">
        <v>1</v>
      </c>
      <c r="D3" s="31" t="s">
        <v>1</v>
      </c>
      <c r="E3" s="31" t="s">
        <v>1</v>
      </c>
      <c r="F3" s="31" t="s">
        <v>1</v>
      </c>
    </row>
    <row r="4" spans="1:6" x14ac:dyDescent="0.25">
      <c r="A4" s="47"/>
      <c r="B4" s="48"/>
      <c r="C4" s="49" t="s">
        <v>200</v>
      </c>
      <c r="D4" s="31" t="s">
        <v>1021</v>
      </c>
      <c r="E4" s="31" t="s">
        <v>200</v>
      </c>
      <c r="F4" s="31" t="s">
        <v>1021</v>
      </c>
    </row>
    <row r="5" spans="1:6" x14ac:dyDescent="0.25">
      <c r="A5" s="207" t="s">
        <v>201</v>
      </c>
      <c r="B5" s="126"/>
      <c r="C5" s="7">
        <v>210</v>
      </c>
      <c r="D5" s="7">
        <v>130</v>
      </c>
      <c r="E5" s="7">
        <v>103.13999999999997</v>
      </c>
      <c r="F5" s="7">
        <f>SUM(F6:F19)</f>
        <v>80</v>
      </c>
    </row>
    <row r="6" spans="1:6" x14ac:dyDescent="0.25">
      <c r="A6" s="269" t="s">
        <v>898</v>
      </c>
      <c r="B6" s="140" t="s">
        <v>897</v>
      </c>
      <c r="C6" s="141">
        <v>70</v>
      </c>
      <c r="D6" s="34"/>
      <c r="E6" s="141">
        <v>25.11</v>
      </c>
      <c r="F6" s="34"/>
    </row>
    <row r="7" spans="1:6" x14ac:dyDescent="0.25">
      <c r="A7" s="269" t="s">
        <v>2366</v>
      </c>
      <c r="B7" s="140" t="s">
        <v>1022</v>
      </c>
      <c r="C7" s="141">
        <v>70</v>
      </c>
      <c r="D7" s="34"/>
      <c r="E7" s="141">
        <v>8.91</v>
      </c>
      <c r="F7" s="141"/>
    </row>
    <row r="8" spans="1:6" x14ac:dyDescent="0.25">
      <c r="A8" s="269" t="s">
        <v>2367</v>
      </c>
      <c r="B8" s="140" t="s">
        <v>1023</v>
      </c>
      <c r="C8" s="141">
        <v>70</v>
      </c>
      <c r="D8" s="34"/>
      <c r="E8" s="141">
        <v>5.625</v>
      </c>
      <c r="F8" s="141">
        <v>25</v>
      </c>
    </row>
    <row r="9" spans="1:6" x14ac:dyDescent="0.25">
      <c r="A9" s="270" t="s">
        <v>873</v>
      </c>
      <c r="B9" s="140" t="s">
        <v>890</v>
      </c>
      <c r="C9" s="141"/>
      <c r="D9" s="34"/>
      <c r="E9" s="141">
        <v>45</v>
      </c>
      <c r="F9" s="141">
        <v>35</v>
      </c>
    </row>
    <row r="10" spans="1:6" x14ac:dyDescent="0.25">
      <c r="A10" s="270" t="s">
        <v>1189</v>
      </c>
      <c r="B10" s="140" t="s">
        <v>893</v>
      </c>
      <c r="C10" s="141"/>
      <c r="D10" s="34"/>
      <c r="E10" s="141"/>
      <c r="F10" s="141"/>
    </row>
    <row r="11" spans="1:6" x14ac:dyDescent="0.25">
      <c r="A11" s="217" t="s">
        <v>2368</v>
      </c>
      <c r="B11" s="140" t="s">
        <v>1024</v>
      </c>
      <c r="C11" s="141"/>
      <c r="D11" s="34"/>
      <c r="E11" s="141"/>
      <c r="F11" s="141">
        <v>20</v>
      </c>
    </row>
    <row r="12" spans="1:6" x14ac:dyDescent="0.25">
      <c r="A12" s="270" t="s">
        <v>2370</v>
      </c>
      <c r="B12" s="142" t="s">
        <v>1026</v>
      </c>
      <c r="C12" s="141"/>
      <c r="D12" s="34"/>
      <c r="E12" s="141">
        <v>1.845</v>
      </c>
      <c r="F12" s="141"/>
    </row>
    <row r="13" spans="1:6" x14ac:dyDescent="0.25">
      <c r="A13" s="270" t="s">
        <v>2371</v>
      </c>
      <c r="B13" s="142" t="s">
        <v>1027</v>
      </c>
      <c r="C13" s="141"/>
      <c r="D13" s="34"/>
      <c r="E13" s="141">
        <v>0.36</v>
      </c>
      <c r="F13" s="141"/>
    </row>
    <row r="14" spans="1:6" x14ac:dyDescent="0.25">
      <c r="A14" s="270" t="s">
        <v>1194</v>
      </c>
      <c r="B14" s="142" t="s">
        <v>1028</v>
      </c>
      <c r="C14" s="141"/>
      <c r="D14" s="34"/>
      <c r="E14" s="141">
        <v>3.69</v>
      </c>
      <c r="F14" s="141"/>
    </row>
    <row r="15" spans="1:6" x14ac:dyDescent="0.25">
      <c r="A15" s="270" t="s">
        <v>2372</v>
      </c>
      <c r="B15" s="142" t="s">
        <v>1029</v>
      </c>
      <c r="C15" s="141"/>
      <c r="D15" s="34"/>
      <c r="E15" s="141">
        <v>0.94499999999999995</v>
      </c>
      <c r="F15" s="141"/>
    </row>
    <row r="16" spans="1:6" x14ac:dyDescent="0.25">
      <c r="A16" s="270" t="s">
        <v>2373</v>
      </c>
      <c r="B16" s="142" t="s">
        <v>1030</v>
      </c>
      <c r="C16" s="141"/>
      <c r="D16" s="34"/>
      <c r="E16" s="141">
        <v>0.58499999999999996</v>
      </c>
      <c r="F16" s="141"/>
    </row>
    <row r="17" spans="1:6" x14ac:dyDescent="0.25">
      <c r="A17" s="270" t="s">
        <v>2374</v>
      </c>
      <c r="B17" s="142" t="s">
        <v>1031</v>
      </c>
      <c r="C17" s="141"/>
      <c r="D17" s="34"/>
      <c r="E17" s="141">
        <v>6.2549999999999999</v>
      </c>
      <c r="F17" s="141"/>
    </row>
    <row r="18" spans="1:6" x14ac:dyDescent="0.25">
      <c r="A18" s="270" t="s">
        <v>2375</v>
      </c>
      <c r="B18" s="142" t="s">
        <v>1032</v>
      </c>
      <c r="C18" s="141"/>
      <c r="D18" s="34"/>
      <c r="E18" s="141">
        <v>2.7450000000000001</v>
      </c>
      <c r="F18" s="141"/>
    </row>
    <row r="19" spans="1:6" x14ac:dyDescent="0.25">
      <c r="A19" s="270" t="s">
        <v>2376</v>
      </c>
      <c r="B19" s="142" t="s">
        <v>1033</v>
      </c>
      <c r="C19" s="141"/>
      <c r="D19" s="34"/>
      <c r="E19" s="141">
        <v>2.0699999999999998</v>
      </c>
      <c r="F19" s="141"/>
    </row>
    <row r="20" spans="1:6" x14ac:dyDescent="0.25">
      <c r="A20" s="213" t="s">
        <v>205</v>
      </c>
      <c r="B20" s="50"/>
      <c r="C20" s="7">
        <v>210</v>
      </c>
      <c r="D20" s="7">
        <v>0</v>
      </c>
      <c r="E20" s="7">
        <v>52.425000000000004</v>
      </c>
      <c r="F20" s="7">
        <f>+SUM(F21:F35)</f>
        <v>85</v>
      </c>
    </row>
    <row r="21" spans="1:6" x14ac:dyDescent="0.25">
      <c r="A21" s="271" t="s">
        <v>1203</v>
      </c>
      <c r="B21" s="140" t="s">
        <v>891</v>
      </c>
      <c r="C21" s="141">
        <v>70</v>
      </c>
      <c r="D21" s="141"/>
      <c r="E21" s="141">
        <v>4.2300000000000004</v>
      </c>
      <c r="F21" s="141"/>
    </row>
    <row r="22" spans="1:6" x14ac:dyDescent="0.25">
      <c r="A22" s="271" t="s">
        <v>1202</v>
      </c>
      <c r="B22" s="140" t="s">
        <v>894</v>
      </c>
      <c r="C22" s="141">
        <v>70</v>
      </c>
      <c r="D22" s="141"/>
      <c r="E22" s="141">
        <v>0.9</v>
      </c>
      <c r="F22" s="141">
        <v>20</v>
      </c>
    </row>
    <row r="23" spans="1:6" x14ac:dyDescent="0.25">
      <c r="A23" s="271" t="s">
        <v>2377</v>
      </c>
      <c r="B23" s="140" t="s">
        <v>1034</v>
      </c>
      <c r="C23" s="141">
        <v>70</v>
      </c>
      <c r="D23" s="141"/>
      <c r="E23" s="141">
        <v>16.11</v>
      </c>
      <c r="F23" s="141">
        <v>45</v>
      </c>
    </row>
    <row r="24" spans="1:6" x14ac:dyDescent="0.25">
      <c r="A24" s="270" t="s">
        <v>2369</v>
      </c>
      <c r="B24" s="142" t="s">
        <v>1025</v>
      </c>
      <c r="C24" s="143"/>
      <c r="D24" s="144"/>
      <c r="E24" s="143"/>
      <c r="F24" s="141">
        <v>20</v>
      </c>
    </row>
    <row r="25" spans="1:6" x14ac:dyDescent="0.25">
      <c r="A25" s="271" t="s">
        <v>2378</v>
      </c>
      <c r="B25" s="140" t="s">
        <v>1035</v>
      </c>
      <c r="C25" s="141"/>
      <c r="D25" s="141"/>
      <c r="E25" s="141">
        <v>2.835</v>
      </c>
      <c r="F25" s="141"/>
    </row>
    <row r="26" spans="1:6" x14ac:dyDescent="0.25">
      <c r="A26" s="271" t="s">
        <v>2379</v>
      </c>
      <c r="B26" s="140" t="s">
        <v>1036</v>
      </c>
      <c r="C26" s="141"/>
      <c r="D26" s="141"/>
      <c r="E26" s="141">
        <v>0.99</v>
      </c>
      <c r="F26" s="141"/>
    </row>
    <row r="27" spans="1:6" x14ac:dyDescent="0.25">
      <c r="A27" s="271" t="s">
        <v>2380</v>
      </c>
      <c r="B27" s="140" t="s">
        <v>1037</v>
      </c>
      <c r="C27" s="141"/>
      <c r="D27" s="141"/>
      <c r="E27" s="141">
        <v>3.375</v>
      </c>
      <c r="F27" s="141"/>
    </row>
    <row r="28" spans="1:6" x14ac:dyDescent="0.25">
      <c r="A28" s="271" t="s">
        <v>2381</v>
      </c>
      <c r="B28" s="140" t="s">
        <v>1038</v>
      </c>
      <c r="C28" s="141"/>
      <c r="D28" s="141"/>
      <c r="E28" s="141">
        <v>0.40500000000000003</v>
      </c>
      <c r="F28" s="141"/>
    </row>
    <row r="29" spans="1:6" x14ac:dyDescent="0.25">
      <c r="A29" s="271" t="s">
        <v>1770</v>
      </c>
      <c r="B29" s="140" t="s">
        <v>1039</v>
      </c>
      <c r="C29" s="141"/>
      <c r="D29" s="141"/>
      <c r="E29" s="141">
        <v>2.2949999999999999</v>
      </c>
      <c r="F29" s="141"/>
    </row>
    <row r="30" spans="1:6" x14ac:dyDescent="0.25">
      <c r="A30" s="271" t="s">
        <v>1777</v>
      </c>
      <c r="B30" s="140" t="s">
        <v>1040</v>
      </c>
      <c r="C30" s="141"/>
      <c r="D30" s="141"/>
      <c r="E30" s="141">
        <v>4.4999999999999998E-2</v>
      </c>
      <c r="F30" s="141"/>
    </row>
    <row r="31" spans="1:6" x14ac:dyDescent="0.25">
      <c r="A31" s="271" t="s">
        <v>2382</v>
      </c>
      <c r="B31" s="140" t="s">
        <v>1041</v>
      </c>
      <c r="C31" s="141"/>
      <c r="D31" s="141"/>
      <c r="E31" s="141">
        <v>2.6549999999999998</v>
      </c>
      <c r="F31" s="141"/>
    </row>
    <row r="32" spans="1:6" x14ac:dyDescent="0.25">
      <c r="A32" s="271" t="s">
        <v>1216</v>
      </c>
      <c r="B32" s="140" t="s">
        <v>1042</v>
      </c>
      <c r="C32" s="141"/>
      <c r="D32" s="141"/>
      <c r="E32" s="141">
        <v>3.7349999999999999</v>
      </c>
      <c r="F32" s="141"/>
    </row>
    <row r="33" spans="1:6" x14ac:dyDescent="0.25">
      <c r="A33" s="271" t="s">
        <v>2383</v>
      </c>
      <c r="B33" s="140" t="s">
        <v>1043</v>
      </c>
      <c r="C33" s="141"/>
      <c r="D33" s="141"/>
      <c r="E33" s="141">
        <v>1.62</v>
      </c>
      <c r="F33" s="141"/>
    </row>
    <row r="34" spans="1:6" x14ac:dyDescent="0.25">
      <c r="A34" s="271" t="s">
        <v>2384</v>
      </c>
      <c r="B34" s="140" t="s">
        <v>1044</v>
      </c>
      <c r="C34" s="141"/>
      <c r="D34" s="141"/>
      <c r="E34" s="141">
        <v>4.41</v>
      </c>
      <c r="F34" s="141"/>
    </row>
    <row r="35" spans="1:6" x14ac:dyDescent="0.25">
      <c r="A35" s="271" t="s">
        <v>1205</v>
      </c>
      <c r="B35" s="140" t="s">
        <v>1045</v>
      </c>
      <c r="C35" s="141"/>
      <c r="D35" s="141"/>
      <c r="E35" s="141">
        <v>8.82</v>
      </c>
      <c r="F35" s="141"/>
    </row>
    <row r="36" spans="1:6" x14ac:dyDescent="0.25">
      <c r="A36" s="213" t="s">
        <v>209</v>
      </c>
      <c r="B36" s="50"/>
      <c r="C36" s="7">
        <v>490</v>
      </c>
      <c r="D36" s="7">
        <v>0</v>
      </c>
      <c r="E36" s="7">
        <v>104.4</v>
      </c>
      <c r="F36" s="7">
        <f>SUM(F37:F57)</f>
        <v>95</v>
      </c>
    </row>
    <row r="37" spans="1:6" x14ac:dyDescent="0.25">
      <c r="A37" s="269" t="s">
        <v>1219</v>
      </c>
      <c r="B37" s="145" t="s">
        <v>887</v>
      </c>
      <c r="C37" s="141">
        <v>70</v>
      </c>
      <c r="D37" s="34"/>
      <c r="E37" s="141">
        <v>13.725</v>
      </c>
      <c r="F37" s="141"/>
    </row>
    <row r="38" spans="1:6" x14ac:dyDescent="0.25">
      <c r="A38" s="269" t="s">
        <v>2008</v>
      </c>
      <c r="B38" s="140" t="s">
        <v>1046</v>
      </c>
      <c r="C38" s="141">
        <v>70</v>
      </c>
      <c r="D38" s="34"/>
      <c r="E38" s="141"/>
      <c r="F38" s="141"/>
    </row>
    <row r="39" spans="1:6" x14ac:dyDescent="0.25">
      <c r="A39" s="269" t="s">
        <v>2385</v>
      </c>
      <c r="B39" s="140" t="s">
        <v>1047</v>
      </c>
      <c r="C39" s="141">
        <v>70</v>
      </c>
      <c r="D39" s="34"/>
      <c r="E39" s="141">
        <v>46.98</v>
      </c>
      <c r="F39" s="141"/>
    </row>
    <row r="40" spans="1:6" x14ac:dyDescent="0.25">
      <c r="A40" s="269" t="s">
        <v>2386</v>
      </c>
      <c r="B40" s="140" t="s">
        <v>1048</v>
      </c>
      <c r="C40" s="141">
        <v>70</v>
      </c>
      <c r="D40" s="34"/>
      <c r="E40" s="141">
        <v>9.6750000000000007</v>
      </c>
      <c r="F40" s="141"/>
    </row>
    <row r="41" spans="1:6" x14ac:dyDescent="0.25">
      <c r="A41" s="269" t="s">
        <v>1514</v>
      </c>
      <c r="B41" s="140" t="s">
        <v>1049</v>
      </c>
      <c r="C41" s="141">
        <v>70</v>
      </c>
      <c r="D41" s="34"/>
      <c r="E41" s="141"/>
      <c r="F41" s="136">
        <v>45</v>
      </c>
    </row>
    <row r="42" spans="1:6" x14ac:dyDescent="0.25">
      <c r="A42" s="269" t="s">
        <v>2002</v>
      </c>
      <c r="B42" s="140" t="s">
        <v>1050</v>
      </c>
      <c r="C42" s="141">
        <v>70</v>
      </c>
      <c r="D42" s="34"/>
      <c r="E42" s="141"/>
      <c r="F42" s="141"/>
    </row>
    <row r="43" spans="1:6" x14ac:dyDescent="0.25">
      <c r="A43" s="269" t="s">
        <v>1239</v>
      </c>
      <c r="B43" s="140" t="s">
        <v>1051</v>
      </c>
      <c r="C43" s="141">
        <v>70</v>
      </c>
      <c r="D43" s="34"/>
      <c r="E43" s="141"/>
      <c r="F43" s="141"/>
    </row>
    <row r="44" spans="1:6" x14ac:dyDescent="0.25">
      <c r="A44" s="270" t="s">
        <v>212</v>
      </c>
      <c r="B44" s="140" t="s">
        <v>881</v>
      </c>
      <c r="C44" s="141"/>
      <c r="D44" s="34"/>
      <c r="E44" s="141"/>
      <c r="F44" s="136">
        <v>30</v>
      </c>
    </row>
    <row r="45" spans="1:6" x14ac:dyDescent="0.25">
      <c r="A45" s="270" t="s">
        <v>1233</v>
      </c>
      <c r="B45" s="140" t="s">
        <v>892</v>
      </c>
      <c r="C45" s="141"/>
      <c r="D45" s="34"/>
      <c r="E45" s="141"/>
      <c r="F45" s="141"/>
    </row>
    <row r="46" spans="1:6" x14ac:dyDescent="0.25">
      <c r="A46" s="272" t="s">
        <v>871</v>
      </c>
      <c r="B46" s="140" t="s">
        <v>877</v>
      </c>
      <c r="C46" s="141"/>
      <c r="D46" s="34"/>
      <c r="E46" s="141"/>
      <c r="F46" s="141"/>
    </row>
    <row r="47" spans="1:6" x14ac:dyDescent="0.25">
      <c r="A47" s="272" t="s">
        <v>2387</v>
      </c>
      <c r="B47" s="140" t="s">
        <v>1052</v>
      </c>
      <c r="C47" s="141"/>
      <c r="D47" s="34"/>
      <c r="E47" s="141">
        <v>6.165</v>
      </c>
      <c r="F47" s="141">
        <v>20</v>
      </c>
    </row>
    <row r="48" spans="1:6" x14ac:dyDescent="0.25">
      <c r="A48" s="272" t="s">
        <v>1492</v>
      </c>
      <c r="B48" s="140" t="s">
        <v>1053</v>
      </c>
      <c r="C48" s="141"/>
      <c r="D48" s="34"/>
      <c r="E48" s="141">
        <v>0.81</v>
      </c>
      <c r="F48" s="141"/>
    </row>
    <row r="49" spans="1:6" x14ac:dyDescent="0.25">
      <c r="A49" s="272" t="s">
        <v>1493</v>
      </c>
      <c r="B49" s="140" t="s">
        <v>1054</v>
      </c>
      <c r="C49" s="141"/>
      <c r="D49" s="34"/>
      <c r="E49" s="141">
        <v>12.78</v>
      </c>
      <c r="F49" s="141"/>
    </row>
    <row r="50" spans="1:6" x14ac:dyDescent="0.25">
      <c r="A50" s="272" t="s">
        <v>920</v>
      </c>
      <c r="B50" s="140" t="s">
        <v>1055</v>
      </c>
      <c r="C50" s="141"/>
      <c r="D50" s="34"/>
      <c r="E50" s="141">
        <v>0.45</v>
      </c>
      <c r="F50" s="141"/>
    </row>
    <row r="51" spans="1:6" x14ac:dyDescent="0.25">
      <c r="A51" s="272" t="s">
        <v>1494</v>
      </c>
      <c r="B51" s="140" t="s">
        <v>1056</v>
      </c>
      <c r="C51" s="141"/>
      <c r="D51" s="34"/>
      <c r="E51" s="141">
        <v>1.98</v>
      </c>
      <c r="F51" s="141"/>
    </row>
    <row r="52" spans="1:6" x14ac:dyDescent="0.25">
      <c r="A52" s="272" t="s">
        <v>2388</v>
      </c>
      <c r="B52" s="140" t="s">
        <v>1057</v>
      </c>
      <c r="C52" s="141"/>
      <c r="D52" s="34"/>
      <c r="E52" s="141">
        <v>0.22500000000000001</v>
      </c>
      <c r="F52" s="141"/>
    </row>
    <row r="53" spans="1:6" x14ac:dyDescent="0.25">
      <c r="A53" s="272" t="s">
        <v>2389</v>
      </c>
      <c r="B53" s="140" t="s">
        <v>1058</v>
      </c>
      <c r="C53" s="141"/>
      <c r="D53" s="34"/>
      <c r="E53" s="141">
        <v>0.54</v>
      </c>
      <c r="F53" s="141"/>
    </row>
    <row r="54" spans="1:6" x14ac:dyDescent="0.25">
      <c r="A54" s="272" t="s">
        <v>2390</v>
      </c>
      <c r="B54" s="140" t="s">
        <v>1059</v>
      </c>
      <c r="C54" s="141"/>
      <c r="D54" s="34"/>
      <c r="E54" s="141">
        <v>0.09</v>
      </c>
      <c r="F54" s="141"/>
    </row>
    <row r="55" spans="1:6" x14ac:dyDescent="0.25">
      <c r="A55" s="272" t="s">
        <v>1507</v>
      </c>
      <c r="B55" s="140" t="s">
        <v>1060</v>
      </c>
      <c r="C55" s="141"/>
      <c r="D55" s="34"/>
      <c r="E55" s="141">
        <v>0.72</v>
      </c>
      <c r="F55" s="141"/>
    </row>
    <row r="56" spans="1:6" x14ac:dyDescent="0.25">
      <c r="A56" s="272" t="s">
        <v>2391</v>
      </c>
      <c r="B56" s="140" t="s">
        <v>1061</v>
      </c>
      <c r="C56" s="141"/>
      <c r="D56" s="34"/>
      <c r="E56" s="141">
        <v>2.835</v>
      </c>
      <c r="F56" s="141"/>
    </row>
    <row r="57" spans="1:6" x14ac:dyDescent="0.25">
      <c r="A57" s="272" t="s">
        <v>1525</v>
      </c>
      <c r="B57" s="140" t="s">
        <v>1062</v>
      </c>
      <c r="C57" s="141"/>
      <c r="D57" s="34"/>
      <c r="E57" s="141">
        <v>7.4249999999999998</v>
      </c>
      <c r="F57" s="141"/>
    </row>
    <row r="58" spans="1:6" x14ac:dyDescent="0.25">
      <c r="A58" s="213" t="s">
        <v>214</v>
      </c>
      <c r="B58" s="50"/>
      <c r="C58" s="7">
        <v>0</v>
      </c>
      <c r="D58" s="7">
        <v>65</v>
      </c>
      <c r="E58" s="7">
        <v>46.124999999999993</v>
      </c>
      <c r="F58" s="7">
        <v>40</v>
      </c>
    </row>
    <row r="59" spans="1:6" x14ac:dyDescent="0.25">
      <c r="A59" s="270" t="s">
        <v>290</v>
      </c>
      <c r="B59" s="140" t="s">
        <v>899</v>
      </c>
      <c r="C59" s="34"/>
      <c r="D59" s="34"/>
      <c r="E59" s="34"/>
      <c r="F59" s="141"/>
    </row>
    <row r="60" spans="1:6" x14ac:dyDescent="0.25">
      <c r="A60" s="270" t="s">
        <v>216</v>
      </c>
      <c r="B60" s="140" t="s">
        <v>900</v>
      </c>
      <c r="C60" s="34"/>
      <c r="D60" s="34"/>
      <c r="E60" s="141">
        <v>41.625</v>
      </c>
      <c r="F60" s="141">
        <v>15</v>
      </c>
    </row>
    <row r="61" spans="1:6" x14ac:dyDescent="0.25">
      <c r="A61" s="273" t="s">
        <v>2392</v>
      </c>
      <c r="B61" s="140" t="s">
        <v>1063</v>
      </c>
      <c r="C61" s="34"/>
      <c r="D61" s="34"/>
      <c r="E61" s="141">
        <v>1.8</v>
      </c>
      <c r="F61" s="141">
        <v>25</v>
      </c>
    </row>
    <row r="62" spans="1:6" x14ac:dyDescent="0.25">
      <c r="A62" s="273" t="s">
        <v>2393</v>
      </c>
      <c r="B62" s="140" t="s">
        <v>1064</v>
      </c>
      <c r="C62" s="34"/>
      <c r="D62" s="34"/>
      <c r="E62" s="141">
        <v>1.08</v>
      </c>
      <c r="F62" s="141"/>
    </row>
    <row r="63" spans="1:6" x14ac:dyDescent="0.25">
      <c r="A63" s="273" t="s">
        <v>2033</v>
      </c>
      <c r="B63" s="140" t="s">
        <v>1065</v>
      </c>
      <c r="C63" s="34"/>
      <c r="D63" s="34"/>
      <c r="E63" s="141">
        <v>1.62</v>
      </c>
      <c r="F63" s="141"/>
    </row>
    <row r="64" spans="1:6" x14ac:dyDescent="0.25">
      <c r="A64" s="213" t="s">
        <v>58</v>
      </c>
      <c r="B64" s="50"/>
      <c r="C64" s="7">
        <v>70</v>
      </c>
      <c r="D64" s="7">
        <v>65</v>
      </c>
      <c r="E64" s="7">
        <v>17.594999999999999</v>
      </c>
      <c r="F64" s="7">
        <v>60</v>
      </c>
    </row>
    <row r="65" spans="1:6" x14ac:dyDescent="0.25">
      <c r="A65" s="269" t="s">
        <v>1249</v>
      </c>
      <c r="B65" s="140" t="s">
        <v>885</v>
      </c>
      <c r="C65" s="141">
        <v>70</v>
      </c>
      <c r="D65" s="34"/>
      <c r="E65" s="34"/>
      <c r="F65" s="141">
        <v>45</v>
      </c>
    </row>
    <row r="66" spans="1:6" x14ac:dyDescent="0.25">
      <c r="A66" s="270" t="s">
        <v>1250</v>
      </c>
      <c r="B66" s="140" t="s">
        <v>903</v>
      </c>
      <c r="C66" s="34"/>
      <c r="D66" s="34"/>
      <c r="E66" s="141">
        <v>0.81</v>
      </c>
      <c r="F66" s="141">
        <v>15</v>
      </c>
    </row>
    <row r="67" spans="1:6" x14ac:dyDescent="0.25">
      <c r="A67" s="270" t="s">
        <v>2394</v>
      </c>
      <c r="B67" s="140" t="s">
        <v>1066</v>
      </c>
      <c r="C67" s="34"/>
      <c r="D67" s="34"/>
      <c r="E67" s="141">
        <v>9.0449999999999999</v>
      </c>
      <c r="F67" s="141"/>
    </row>
    <row r="68" spans="1:6" x14ac:dyDescent="0.25">
      <c r="A68" s="270" t="s">
        <v>1551</v>
      </c>
      <c r="B68" s="140" t="s">
        <v>1067</v>
      </c>
      <c r="C68" s="34"/>
      <c r="D68" s="34"/>
      <c r="E68" s="141">
        <v>1.2150000000000001</v>
      </c>
      <c r="F68" s="141"/>
    </row>
    <row r="69" spans="1:6" x14ac:dyDescent="0.25">
      <c r="A69" s="270" t="s">
        <v>1387</v>
      </c>
      <c r="B69" s="140" t="s">
        <v>1068</v>
      </c>
      <c r="C69" s="34"/>
      <c r="D69" s="34"/>
      <c r="E69" s="141">
        <v>2.61</v>
      </c>
      <c r="F69" s="141"/>
    </row>
    <row r="70" spans="1:6" x14ac:dyDescent="0.25">
      <c r="A70" s="270" t="s">
        <v>2395</v>
      </c>
      <c r="B70" s="140" t="s">
        <v>1069</v>
      </c>
      <c r="C70" s="34"/>
      <c r="D70" s="34"/>
      <c r="E70" s="141">
        <v>1.0349999999999999</v>
      </c>
      <c r="F70" s="141"/>
    </row>
    <row r="71" spans="1:6" x14ac:dyDescent="0.25">
      <c r="A71" s="270" t="s">
        <v>2396</v>
      </c>
      <c r="B71" s="140" t="s">
        <v>1070</v>
      </c>
      <c r="C71" s="34"/>
      <c r="D71" s="34"/>
      <c r="E71" s="141">
        <v>1.3049999999999999</v>
      </c>
      <c r="F71" s="141"/>
    </row>
    <row r="72" spans="1:6" x14ac:dyDescent="0.25">
      <c r="A72" s="270" t="s">
        <v>2397</v>
      </c>
      <c r="B72" s="140" t="s">
        <v>1071</v>
      </c>
      <c r="C72" s="34"/>
      <c r="D72" s="34"/>
      <c r="E72" s="141">
        <v>1.575</v>
      </c>
      <c r="F72" s="141"/>
    </row>
    <row r="73" spans="1:6" x14ac:dyDescent="0.25">
      <c r="A73" s="213" t="s">
        <v>63</v>
      </c>
      <c r="B73" s="50"/>
      <c r="C73" s="7">
        <v>70</v>
      </c>
      <c r="D73" s="7">
        <v>65</v>
      </c>
      <c r="E73" s="7">
        <v>27.134999999999998</v>
      </c>
      <c r="F73" s="7">
        <v>25</v>
      </c>
    </row>
    <row r="74" spans="1:6" x14ac:dyDescent="0.25">
      <c r="A74" s="269" t="s">
        <v>2398</v>
      </c>
      <c r="B74" s="140" t="s">
        <v>1072</v>
      </c>
      <c r="C74" s="141">
        <v>70</v>
      </c>
      <c r="D74" s="34"/>
      <c r="E74" s="141">
        <v>8.5050000000000008</v>
      </c>
      <c r="F74" s="141"/>
    </row>
    <row r="75" spans="1:6" x14ac:dyDescent="0.25">
      <c r="A75" s="270" t="s">
        <v>1258</v>
      </c>
      <c r="B75" s="140" t="s">
        <v>879</v>
      </c>
      <c r="C75" s="57"/>
      <c r="D75" s="34"/>
      <c r="E75" s="141">
        <v>18.63</v>
      </c>
      <c r="F75" s="136">
        <v>25</v>
      </c>
    </row>
    <row r="76" spans="1:6" x14ac:dyDescent="0.25">
      <c r="A76" s="270" t="s">
        <v>1257</v>
      </c>
      <c r="B76" s="140" t="s">
        <v>1073</v>
      </c>
      <c r="C76" s="57"/>
      <c r="D76" s="34"/>
      <c r="E76" s="34"/>
      <c r="F76" s="141"/>
    </row>
    <row r="77" spans="1:6" x14ac:dyDescent="0.25">
      <c r="A77" s="213" t="s">
        <v>70</v>
      </c>
      <c r="B77" s="50"/>
      <c r="C77" s="7">
        <v>0</v>
      </c>
      <c r="D77" s="7">
        <v>8</v>
      </c>
      <c r="E77" s="7">
        <v>18.36</v>
      </c>
      <c r="F77" s="7">
        <v>0</v>
      </c>
    </row>
    <row r="78" spans="1:6" x14ac:dyDescent="0.25">
      <c r="A78" s="270" t="s">
        <v>2399</v>
      </c>
      <c r="B78" s="140" t="s">
        <v>1074</v>
      </c>
      <c r="C78" s="33"/>
      <c r="D78" s="33"/>
      <c r="E78" s="141">
        <v>18.36</v>
      </c>
      <c r="F78" s="34"/>
    </row>
    <row r="79" spans="1:6" x14ac:dyDescent="0.25">
      <c r="A79" s="213" t="s">
        <v>74</v>
      </c>
      <c r="B79" s="50"/>
      <c r="C79" s="7">
        <v>560</v>
      </c>
      <c r="D79" s="7">
        <v>0</v>
      </c>
      <c r="E79" s="7">
        <v>76.00500000000001</v>
      </c>
      <c r="F79" s="7">
        <v>155</v>
      </c>
    </row>
    <row r="80" spans="1:6" x14ac:dyDescent="0.25">
      <c r="A80" s="274" t="s">
        <v>474</v>
      </c>
      <c r="B80" s="140" t="s">
        <v>876</v>
      </c>
      <c r="C80" s="141">
        <v>140</v>
      </c>
      <c r="D80" s="34"/>
      <c r="E80" s="34"/>
      <c r="F80" s="136">
        <v>75</v>
      </c>
    </row>
    <row r="81" spans="1:6" x14ac:dyDescent="0.25">
      <c r="A81" s="274" t="s">
        <v>2120</v>
      </c>
      <c r="B81" s="140" t="s">
        <v>1075</v>
      </c>
      <c r="C81" s="141">
        <v>70</v>
      </c>
      <c r="D81" s="34"/>
      <c r="E81" s="34"/>
      <c r="F81" s="141"/>
    </row>
    <row r="82" spans="1:6" x14ac:dyDescent="0.25">
      <c r="A82" s="274" t="s">
        <v>2400</v>
      </c>
      <c r="B82" s="140" t="s">
        <v>1076</v>
      </c>
      <c r="C82" s="141">
        <v>70</v>
      </c>
      <c r="D82" s="34"/>
      <c r="E82" s="141">
        <v>8.7750000000000004</v>
      </c>
      <c r="F82" s="141"/>
    </row>
    <row r="83" spans="1:6" x14ac:dyDescent="0.25">
      <c r="A83" s="274" t="s">
        <v>2401</v>
      </c>
      <c r="B83" s="140" t="s">
        <v>1077</v>
      </c>
      <c r="C83" s="141">
        <v>70</v>
      </c>
      <c r="D83" s="34"/>
      <c r="E83" s="141">
        <v>1.89</v>
      </c>
      <c r="F83" s="141"/>
    </row>
    <row r="84" spans="1:6" x14ac:dyDescent="0.25">
      <c r="A84" s="274" t="s">
        <v>2402</v>
      </c>
      <c r="B84" s="140" t="s">
        <v>1078</v>
      </c>
      <c r="C84" s="141">
        <v>70</v>
      </c>
      <c r="D84" s="34"/>
      <c r="E84" s="34"/>
      <c r="F84" s="136">
        <v>35</v>
      </c>
    </row>
    <row r="85" spans="1:6" x14ac:dyDescent="0.25">
      <c r="A85" s="274" t="s">
        <v>1265</v>
      </c>
      <c r="B85" s="140" t="s">
        <v>1079</v>
      </c>
      <c r="C85" s="141">
        <v>70</v>
      </c>
      <c r="D85" s="34"/>
      <c r="E85" s="34"/>
      <c r="F85" s="141"/>
    </row>
    <row r="86" spans="1:6" x14ac:dyDescent="0.25">
      <c r="A86" s="274" t="s">
        <v>2085</v>
      </c>
      <c r="B86" s="140" t="s">
        <v>1080</v>
      </c>
      <c r="C86" s="141">
        <v>70</v>
      </c>
      <c r="D86" s="34"/>
      <c r="E86" s="34"/>
      <c r="F86" s="141"/>
    </row>
    <row r="87" spans="1:6" x14ac:dyDescent="0.25">
      <c r="A87" s="275" t="s">
        <v>2403</v>
      </c>
      <c r="B87" s="146" t="s">
        <v>1081</v>
      </c>
      <c r="C87" s="141"/>
      <c r="D87" s="34"/>
      <c r="E87" s="141">
        <v>2.88</v>
      </c>
      <c r="F87" s="141">
        <v>45</v>
      </c>
    </row>
    <row r="88" spans="1:6" x14ac:dyDescent="0.25">
      <c r="A88" s="275" t="s">
        <v>1281</v>
      </c>
      <c r="B88" s="146" t="s">
        <v>1082</v>
      </c>
      <c r="C88" s="141"/>
      <c r="D88" s="34"/>
      <c r="E88" s="141">
        <v>28.98</v>
      </c>
      <c r="F88" s="141"/>
    </row>
    <row r="89" spans="1:6" x14ac:dyDescent="0.25">
      <c r="A89" s="275" t="s">
        <v>2404</v>
      </c>
      <c r="B89" s="146" t="s">
        <v>1083</v>
      </c>
      <c r="C89" s="141"/>
      <c r="D89" s="34"/>
      <c r="E89" s="141">
        <v>5.04</v>
      </c>
      <c r="F89" s="141"/>
    </row>
    <row r="90" spans="1:6" x14ac:dyDescent="0.25">
      <c r="A90" s="275" t="s">
        <v>2405</v>
      </c>
      <c r="B90" s="146" t="s">
        <v>1084</v>
      </c>
      <c r="C90" s="141"/>
      <c r="D90" s="34"/>
      <c r="E90" s="141">
        <v>4.4999999999999998E-2</v>
      </c>
      <c r="F90" s="141"/>
    </row>
    <row r="91" spans="1:6" x14ac:dyDescent="0.25">
      <c r="A91" s="275" t="s">
        <v>2406</v>
      </c>
      <c r="B91" s="146" t="s">
        <v>1085</v>
      </c>
      <c r="C91" s="141"/>
      <c r="D91" s="34"/>
      <c r="E91" s="141">
        <v>0.76500000000000001</v>
      </c>
      <c r="F91" s="141"/>
    </row>
    <row r="92" spans="1:6" x14ac:dyDescent="0.25">
      <c r="A92" s="275" t="s">
        <v>2407</v>
      </c>
      <c r="B92" s="146" t="s">
        <v>1086</v>
      </c>
      <c r="C92" s="141"/>
      <c r="D92" s="34"/>
      <c r="E92" s="141">
        <v>0.40500000000000003</v>
      </c>
      <c r="F92" s="141"/>
    </row>
    <row r="93" spans="1:6" x14ac:dyDescent="0.25">
      <c r="A93" s="275" t="s">
        <v>2408</v>
      </c>
      <c r="B93" s="146" t="s">
        <v>1087</v>
      </c>
      <c r="C93" s="141"/>
      <c r="D93" s="34"/>
      <c r="E93" s="141">
        <v>0.22500000000000001</v>
      </c>
      <c r="F93" s="141"/>
    </row>
    <row r="94" spans="1:6" x14ac:dyDescent="0.25">
      <c r="A94" s="275" t="s">
        <v>2409</v>
      </c>
      <c r="B94" s="146" t="s">
        <v>1088</v>
      </c>
      <c r="C94" s="141"/>
      <c r="D94" s="34"/>
      <c r="E94" s="141">
        <v>0.45</v>
      </c>
      <c r="F94" s="141"/>
    </row>
    <row r="95" spans="1:6" x14ac:dyDescent="0.25">
      <c r="A95" s="275" t="s">
        <v>2410</v>
      </c>
      <c r="B95" s="146" t="s">
        <v>1089</v>
      </c>
      <c r="C95" s="141"/>
      <c r="D95" s="34"/>
      <c r="E95" s="141">
        <v>1.665</v>
      </c>
      <c r="F95" s="141"/>
    </row>
    <row r="96" spans="1:6" x14ac:dyDescent="0.25">
      <c r="A96" s="275" t="s">
        <v>2411</v>
      </c>
      <c r="B96" s="146" t="s">
        <v>1090</v>
      </c>
      <c r="C96" s="141"/>
      <c r="D96" s="34"/>
      <c r="E96" s="141">
        <v>3.78</v>
      </c>
      <c r="F96" s="141"/>
    </row>
    <row r="97" spans="1:6" x14ac:dyDescent="0.25">
      <c r="A97" s="275" t="s">
        <v>2412</v>
      </c>
      <c r="B97" s="146" t="s">
        <v>1091</v>
      </c>
      <c r="C97" s="141"/>
      <c r="D97" s="34"/>
      <c r="E97" s="141">
        <v>12.734999999999999</v>
      </c>
      <c r="F97" s="141"/>
    </row>
    <row r="98" spans="1:6" x14ac:dyDescent="0.25">
      <c r="A98" s="275" t="s">
        <v>2413</v>
      </c>
      <c r="B98" s="146" t="s">
        <v>1092</v>
      </c>
      <c r="C98" s="141"/>
      <c r="D98" s="34"/>
      <c r="E98" s="141">
        <v>0.63</v>
      </c>
      <c r="F98" s="141"/>
    </row>
    <row r="99" spans="1:6" x14ac:dyDescent="0.25">
      <c r="A99" s="275" t="s">
        <v>1390</v>
      </c>
      <c r="B99" s="146" t="s">
        <v>1093</v>
      </c>
      <c r="C99" s="141"/>
      <c r="D99" s="34"/>
      <c r="E99" s="141">
        <v>2.5649999999999999</v>
      </c>
      <c r="F99" s="141"/>
    </row>
    <row r="100" spans="1:6" x14ac:dyDescent="0.25">
      <c r="A100" s="275" t="s">
        <v>2414</v>
      </c>
      <c r="B100" s="146" t="s">
        <v>1094</v>
      </c>
      <c r="C100" s="141"/>
      <c r="D100" s="34"/>
      <c r="E100" s="141">
        <v>0.58499999999999996</v>
      </c>
      <c r="F100" s="141"/>
    </row>
    <row r="101" spans="1:6" x14ac:dyDescent="0.25">
      <c r="A101" s="275" t="s">
        <v>2415</v>
      </c>
      <c r="B101" s="146" t="s">
        <v>1095</v>
      </c>
      <c r="C101" s="141"/>
      <c r="D101" s="34"/>
      <c r="E101" s="141">
        <v>0.18</v>
      </c>
      <c r="F101" s="141"/>
    </row>
    <row r="102" spans="1:6" x14ac:dyDescent="0.25">
      <c r="A102" s="275" t="s">
        <v>1707</v>
      </c>
      <c r="B102" s="146" t="s">
        <v>1096</v>
      </c>
      <c r="C102" s="141"/>
      <c r="D102" s="34"/>
      <c r="E102" s="141">
        <v>2.16</v>
      </c>
      <c r="F102" s="141"/>
    </row>
    <row r="103" spans="1:6" x14ac:dyDescent="0.25">
      <c r="A103" s="275" t="s">
        <v>2416</v>
      </c>
      <c r="B103" s="146" t="s">
        <v>1097</v>
      </c>
      <c r="C103" s="141"/>
      <c r="D103" s="34"/>
      <c r="E103" s="141">
        <v>2.25</v>
      </c>
      <c r="F103" s="141"/>
    </row>
    <row r="104" spans="1:6" x14ac:dyDescent="0.25">
      <c r="A104" s="213" t="s">
        <v>232</v>
      </c>
      <c r="B104" s="50"/>
      <c r="C104" s="7">
        <v>140</v>
      </c>
      <c r="D104" s="7">
        <v>0</v>
      </c>
      <c r="E104" s="7">
        <v>87.660000000000011</v>
      </c>
      <c r="F104" s="7">
        <v>90</v>
      </c>
    </row>
    <row r="105" spans="1:6" x14ac:dyDescent="0.25">
      <c r="A105" s="269" t="s">
        <v>1315</v>
      </c>
      <c r="B105" s="140" t="s">
        <v>1098</v>
      </c>
      <c r="C105" s="141">
        <v>70</v>
      </c>
      <c r="D105" s="34"/>
      <c r="E105" s="141">
        <v>1.9350000000000001</v>
      </c>
      <c r="F105" s="141"/>
    </row>
    <row r="106" spans="1:6" x14ac:dyDescent="0.25">
      <c r="A106" s="269" t="s">
        <v>1314</v>
      </c>
      <c r="B106" s="140" t="s">
        <v>1099</v>
      </c>
      <c r="C106" s="141">
        <v>70</v>
      </c>
      <c r="D106" s="34"/>
      <c r="E106" s="34"/>
      <c r="F106" s="141"/>
    </row>
    <row r="107" spans="1:6" x14ac:dyDescent="0.25">
      <c r="A107" s="270" t="s">
        <v>1313</v>
      </c>
      <c r="B107" s="140" t="s">
        <v>882</v>
      </c>
      <c r="C107" s="141"/>
      <c r="D107" s="34"/>
      <c r="E107" s="141">
        <v>42.975000000000001</v>
      </c>
      <c r="F107" s="141">
        <v>70</v>
      </c>
    </row>
    <row r="108" spans="1:6" x14ac:dyDescent="0.25">
      <c r="A108" s="270" t="s">
        <v>234</v>
      </c>
      <c r="B108" s="140" t="s">
        <v>907</v>
      </c>
      <c r="C108" s="141"/>
      <c r="D108" s="34"/>
      <c r="E108" s="141">
        <v>3.33</v>
      </c>
      <c r="F108" s="141">
        <v>20</v>
      </c>
    </row>
    <row r="109" spans="1:6" x14ac:dyDescent="0.25">
      <c r="A109" s="270" t="s">
        <v>2417</v>
      </c>
      <c r="B109" s="140" t="s">
        <v>1100</v>
      </c>
      <c r="C109" s="141"/>
      <c r="D109" s="34"/>
      <c r="E109" s="141">
        <v>0.13500000000000001</v>
      </c>
      <c r="F109" s="141"/>
    </row>
    <row r="110" spans="1:6" x14ac:dyDescent="0.25">
      <c r="A110" s="270" t="s">
        <v>2200</v>
      </c>
      <c r="B110" s="140" t="s">
        <v>1101</v>
      </c>
      <c r="C110" s="141"/>
      <c r="D110" s="34"/>
      <c r="E110" s="141">
        <v>8.19</v>
      </c>
      <c r="F110" s="141"/>
    </row>
    <row r="111" spans="1:6" x14ac:dyDescent="0.25">
      <c r="A111" s="270" t="s">
        <v>2193</v>
      </c>
      <c r="B111" s="140" t="s">
        <v>1102</v>
      </c>
      <c r="C111" s="141"/>
      <c r="D111" s="34"/>
      <c r="E111" s="141">
        <v>0.18</v>
      </c>
      <c r="F111" s="141"/>
    </row>
    <row r="112" spans="1:6" x14ac:dyDescent="0.25">
      <c r="A112" s="270" t="s">
        <v>2418</v>
      </c>
      <c r="B112" s="140" t="s">
        <v>1103</v>
      </c>
      <c r="C112" s="141"/>
      <c r="D112" s="34"/>
      <c r="E112" s="141">
        <v>2.0699999999999998</v>
      </c>
      <c r="F112" s="141"/>
    </row>
    <row r="113" spans="1:6" x14ac:dyDescent="0.25">
      <c r="A113" s="270" t="s">
        <v>2419</v>
      </c>
      <c r="B113" s="140" t="s">
        <v>1104</v>
      </c>
      <c r="C113" s="141"/>
      <c r="D113" s="34"/>
      <c r="E113" s="141">
        <v>0.81</v>
      </c>
      <c r="F113" s="141"/>
    </row>
    <row r="114" spans="1:6" x14ac:dyDescent="0.25">
      <c r="A114" s="270" t="s">
        <v>2167</v>
      </c>
      <c r="B114" s="140" t="s">
        <v>1105</v>
      </c>
      <c r="C114" s="141"/>
      <c r="D114" s="34"/>
      <c r="E114" s="141">
        <v>0.76500000000000001</v>
      </c>
      <c r="F114" s="141"/>
    </row>
    <row r="115" spans="1:6" x14ac:dyDescent="0.25">
      <c r="A115" s="270" t="s">
        <v>2420</v>
      </c>
      <c r="B115" s="140" t="s">
        <v>1106</v>
      </c>
      <c r="C115" s="141"/>
      <c r="D115" s="34"/>
      <c r="E115" s="141">
        <v>1.4850000000000001</v>
      </c>
      <c r="F115" s="141"/>
    </row>
    <row r="116" spans="1:6" x14ac:dyDescent="0.25">
      <c r="A116" s="270" t="s">
        <v>1671</v>
      </c>
      <c r="B116" s="140" t="s">
        <v>1107</v>
      </c>
      <c r="C116" s="141"/>
      <c r="D116" s="34"/>
      <c r="E116" s="141">
        <v>0.85499999999999998</v>
      </c>
      <c r="F116" s="141"/>
    </row>
    <row r="117" spans="1:6" x14ac:dyDescent="0.25">
      <c r="A117" s="270" t="s">
        <v>2421</v>
      </c>
      <c r="B117" s="140" t="s">
        <v>1108</v>
      </c>
      <c r="C117" s="141"/>
      <c r="D117" s="34"/>
      <c r="E117" s="141">
        <v>4.4999999999999998E-2</v>
      </c>
      <c r="F117" s="141"/>
    </row>
    <row r="118" spans="1:6" x14ac:dyDescent="0.25">
      <c r="A118" s="270" t="s">
        <v>2422</v>
      </c>
      <c r="B118" s="140" t="s">
        <v>1109</v>
      </c>
      <c r="C118" s="141"/>
      <c r="D118" s="34"/>
      <c r="E118" s="141">
        <v>7.5149999999999997</v>
      </c>
      <c r="F118" s="141"/>
    </row>
    <row r="119" spans="1:6" x14ac:dyDescent="0.25">
      <c r="A119" s="270" t="s">
        <v>2423</v>
      </c>
      <c r="B119" s="140" t="s">
        <v>1110</v>
      </c>
      <c r="C119" s="141"/>
      <c r="D119" s="34"/>
      <c r="E119" s="141">
        <v>0.76500000000000001</v>
      </c>
      <c r="F119" s="141"/>
    </row>
    <row r="120" spans="1:6" x14ac:dyDescent="0.25">
      <c r="A120" s="270" t="s">
        <v>2174</v>
      </c>
      <c r="B120" s="140" t="s">
        <v>1111</v>
      </c>
      <c r="C120" s="141"/>
      <c r="D120" s="34"/>
      <c r="E120" s="141">
        <v>0.40500000000000003</v>
      </c>
      <c r="F120" s="141"/>
    </row>
    <row r="121" spans="1:6" x14ac:dyDescent="0.25">
      <c r="A121" s="270" t="s">
        <v>1393</v>
      </c>
      <c r="B121" s="140" t="s">
        <v>1112</v>
      </c>
      <c r="C121" s="141"/>
      <c r="D121" s="34"/>
      <c r="E121" s="141">
        <v>0.40500000000000003</v>
      </c>
      <c r="F121" s="141"/>
    </row>
    <row r="122" spans="1:6" x14ac:dyDescent="0.25">
      <c r="A122" s="270" t="s">
        <v>1394</v>
      </c>
      <c r="B122" s="140" t="s">
        <v>1113</v>
      </c>
      <c r="C122" s="141"/>
      <c r="D122" s="34"/>
      <c r="E122" s="141">
        <v>5.04</v>
      </c>
      <c r="F122" s="141"/>
    </row>
    <row r="123" spans="1:6" x14ac:dyDescent="0.25">
      <c r="A123" s="270" t="s">
        <v>2424</v>
      </c>
      <c r="B123" s="140" t="s">
        <v>1114</v>
      </c>
      <c r="C123" s="141"/>
      <c r="D123" s="34"/>
      <c r="E123" s="141">
        <v>1.98</v>
      </c>
      <c r="F123" s="141"/>
    </row>
    <row r="124" spans="1:6" x14ac:dyDescent="0.25">
      <c r="A124" s="270" t="s">
        <v>2425</v>
      </c>
      <c r="B124" s="140" t="s">
        <v>1115</v>
      </c>
      <c r="C124" s="141"/>
      <c r="D124" s="34"/>
      <c r="E124" s="141">
        <v>0.81</v>
      </c>
      <c r="F124" s="141"/>
    </row>
    <row r="125" spans="1:6" x14ac:dyDescent="0.25">
      <c r="A125" s="270" t="s">
        <v>1686</v>
      </c>
      <c r="B125" s="140" t="s">
        <v>1116</v>
      </c>
      <c r="C125" s="141"/>
      <c r="D125" s="34"/>
      <c r="E125" s="141">
        <v>7.9649999999999999</v>
      </c>
      <c r="F125" s="141"/>
    </row>
    <row r="126" spans="1:6" x14ac:dyDescent="0.25">
      <c r="A126" s="213" t="s">
        <v>112</v>
      </c>
      <c r="B126" s="50"/>
      <c r="C126" s="7">
        <v>210</v>
      </c>
      <c r="D126" s="7">
        <v>65</v>
      </c>
      <c r="E126" s="7">
        <v>44.055</v>
      </c>
      <c r="F126" s="7">
        <v>45</v>
      </c>
    </row>
    <row r="127" spans="1:6" x14ac:dyDescent="0.25">
      <c r="A127" s="274" t="s">
        <v>2426</v>
      </c>
      <c r="B127" s="140" t="s">
        <v>1117</v>
      </c>
      <c r="C127" s="141">
        <v>70</v>
      </c>
      <c r="D127" s="34"/>
      <c r="E127" s="141">
        <v>4.4999999999999998E-2</v>
      </c>
      <c r="F127" s="141"/>
    </row>
    <row r="128" spans="1:6" x14ac:dyDescent="0.25">
      <c r="A128" s="274" t="s">
        <v>2427</v>
      </c>
      <c r="B128" s="140" t="s">
        <v>1118</v>
      </c>
      <c r="C128" s="141">
        <v>70</v>
      </c>
      <c r="D128" s="34"/>
      <c r="E128" s="141">
        <v>15.75</v>
      </c>
      <c r="F128" s="136">
        <v>25</v>
      </c>
    </row>
    <row r="129" spans="1:6" x14ac:dyDescent="0.25">
      <c r="A129" s="274" t="s">
        <v>2428</v>
      </c>
      <c r="B129" s="147" t="s">
        <v>1119</v>
      </c>
      <c r="C129" s="141">
        <v>70</v>
      </c>
      <c r="D129" s="34"/>
      <c r="E129" s="141">
        <v>2.34</v>
      </c>
      <c r="F129" s="141"/>
    </row>
    <row r="130" spans="1:6" x14ac:dyDescent="0.25">
      <c r="A130" s="217" t="s">
        <v>1324</v>
      </c>
      <c r="B130" s="147" t="s">
        <v>886</v>
      </c>
      <c r="C130" s="141"/>
      <c r="D130" s="34"/>
      <c r="E130" s="141"/>
      <c r="F130" s="141"/>
    </row>
    <row r="131" spans="1:6" x14ac:dyDescent="0.25">
      <c r="A131" s="217" t="s">
        <v>237</v>
      </c>
      <c r="B131" s="140" t="s">
        <v>888</v>
      </c>
      <c r="C131" s="141"/>
      <c r="D131" s="34"/>
      <c r="E131" s="141">
        <v>8.64</v>
      </c>
      <c r="F131" s="136">
        <v>20</v>
      </c>
    </row>
    <row r="132" spans="1:6" x14ac:dyDescent="0.25">
      <c r="A132" s="217" t="s">
        <v>1329</v>
      </c>
      <c r="B132" s="140" t="s">
        <v>1120</v>
      </c>
      <c r="C132" s="141"/>
      <c r="D132" s="34"/>
      <c r="E132" s="141"/>
      <c r="F132" s="141"/>
    </row>
    <row r="133" spans="1:6" x14ac:dyDescent="0.25">
      <c r="A133" s="217" t="s">
        <v>1723</v>
      </c>
      <c r="B133" s="140" t="s">
        <v>1121</v>
      </c>
      <c r="C133" s="141"/>
      <c r="D133" s="34"/>
      <c r="E133" s="141">
        <v>0.315</v>
      </c>
      <c r="F133" s="141"/>
    </row>
    <row r="134" spans="1:6" x14ac:dyDescent="0.25">
      <c r="A134" s="217" t="s">
        <v>2422</v>
      </c>
      <c r="B134" s="140" t="s">
        <v>1122</v>
      </c>
      <c r="C134" s="141"/>
      <c r="D134" s="34"/>
      <c r="E134" s="141">
        <v>0.94499999999999995</v>
      </c>
      <c r="F134" s="141"/>
    </row>
    <row r="135" spans="1:6" x14ac:dyDescent="0.25">
      <c r="A135" s="217" t="s">
        <v>2429</v>
      </c>
      <c r="B135" s="140" t="s">
        <v>1123</v>
      </c>
      <c r="C135" s="141"/>
      <c r="D135" s="34"/>
      <c r="E135" s="141">
        <v>10.664999999999999</v>
      </c>
      <c r="F135" s="141"/>
    </row>
    <row r="136" spans="1:6" x14ac:dyDescent="0.25">
      <c r="A136" s="217" t="s">
        <v>1742</v>
      </c>
      <c r="B136" s="140" t="s">
        <v>1124</v>
      </c>
      <c r="C136" s="141"/>
      <c r="D136" s="34"/>
      <c r="E136" s="141">
        <v>1.44</v>
      </c>
      <c r="F136" s="141"/>
    </row>
    <row r="137" spans="1:6" x14ac:dyDescent="0.25">
      <c r="A137" s="217" t="s">
        <v>1395</v>
      </c>
      <c r="B137" s="140" t="s">
        <v>1125</v>
      </c>
      <c r="C137" s="141"/>
      <c r="D137" s="34"/>
      <c r="E137" s="141">
        <v>0.94499999999999995</v>
      </c>
      <c r="F137" s="141"/>
    </row>
    <row r="138" spans="1:6" x14ac:dyDescent="0.25">
      <c r="A138" s="217" t="s">
        <v>1743</v>
      </c>
      <c r="B138" s="140" t="s">
        <v>1126</v>
      </c>
      <c r="C138" s="141"/>
      <c r="D138" s="34"/>
      <c r="E138" s="141">
        <v>1.9350000000000001</v>
      </c>
      <c r="F138" s="141"/>
    </row>
    <row r="139" spans="1:6" x14ac:dyDescent="0.25">
      <c r="A139" s="217" t="s">
        <v>2430</v>
      </c>
      <c r="B139" s="140" t="s">
        <v>1127</v>
      </c>
      <c r="C139" s="141"/>
      <c r="D139" s="34"/>
      <c r="E139" s="141">
        <v>0.18</v>
      </c>
      <c r="F139" s="141"/>
    </row>
    <row r="140" spans="1:6" x14ac:dyDescent="0.25">
      <c r="A140" s="217" t="s">
        <v>1754</v>
      </c>
      <c r="B140" s="140" t="s">
        <v>1128</v>
      </c>
      <c r="C140" s="141"/>
      <c r="D140" s="34"/>
      <c r="E140" s="141">
        <v>0.315</v>
      </c>
      <c r="F140" s="141"/>
    </row>
    <row r="141" spans="1:6" x14ac:dyDescent="0.25">
      <c r="A141" s="217" t="s">
        <v>2431</v>
      </c>
      <c r="B141" s="140" t="s">
        <v>1129</v>
      </c>
      <c r="C141" s="141"/>
      <c r="D141" s="34"/>
      <c r="E141" s="141">
        <v>0.54</v>
      </c>
      <c r="F141" s="141"/>
    </row>
    <row r="142" spans="1:6" x14ac:dyDescent="0.25">
      <c r="A142" s="213" t="s">
        <v>238</v>
      </c>
      <c r="B142" s="50"/>
      <c r="C142" s="7">
        <v>140</v>
      </c>
      <c r="D142" s="7">
        <v>130</v>
      </c>
      <c r="E142" s="7">
        <v>71.099999999999994</v>
      </c>
      <c r="F142" s="7">
        <v>85</v>
      </c>
    </row>
    <row r="143" spans="1:6" x14ac:dyDescent="0.25">
      <c r="A143" s="274" t="s">
        <v>239</v>
      </c>
      <c r="B143" s="140" t="s">
        <v>878</v>
      </c>
      <c r="C143" s="141">
        <v>70</v>
      </c>
      <c r="D143" s="34"/>
      <c r="E143" s="34"/>
      <c r="F143" s="136">
        <v>45</v>
      </c>
    </row>
    <row r="144" spans="1:6" x14ac:dyDescent="0.25">
      <c r="A144" s="274" t="s">
        <v>1336</v>
      </c>
      <c r="B144" s="140" t="s">
        <v>884</v>
      </c>
      <c r="C144" s="141">
        <v>70</v>
      </c>
      <c r="D144" s="34"/>
      <c r="E144" s="34"/>
      <c r="F144" s="141"/>
    </row>
    <row r="145" spans="1:6" x14ac:dyDescent="0.25">
      <c r="A145" s="217" t="s">
        <v>2234</v>
      </c>
      <c r="B145" s="140" t="s">
        <v>1130</v>
      </c>
      <c r="C145" s="141"/>
      <c r="D145" s="34"/>
      <c r="E145" s="34"/>
      <c r="F145" s="141"/>
    </row>
    <row r="146" spans="1:6" x14ac:dyDescent="0.25">
      <c r="A146" s="273" t="s">
        <v>2432</v>
      </c>
      <c r="B146" s="140" t="s">
        <v>1131</v>
      </c>
      <c r="C146" s="141"/>
      <c r="D146" s="34"/>
      <c r="E146" s="141">
        <v>19.170000000000002</v>
      </c>
      <c r="F146" s="141">
        <v>40</v>
      </c>
    </row>
    <row r="147" spans="1:6" x14ac:dyDescent="0.25">
      <c r="A147" s="273" t="s">
        <v>1809</v>
      </c>
      <c r="B147" s="140" t="s">
        <v>1132</v>
      </c>
      <c r="C147" s="141"/>
      <c r="D147" s="34"/>
      <c r="E147" s="141">
        <v>0.76500000000000001</v>
      </c>
      <c r="F147" s="141"/>
    </row>
    <row r="148" spans="1:6" x14ac:dyDescent="0.25">
      <c r="A148" s="273" t="s">
        <v>2433</v>
      </c>
      <c r="B148" s="140" t="s">
        <v>1133</v>
      </c>
      <c r="C148" s="141"/>
      <c r="D148" s="34"/>
      <c r="E148" s="141">
        <v>9.27</v>
      </c>
      <c r="F148" s="141"/>
    </row>
    <row r="149" spans="1:6" x14ac:dyDescent="0.25">
      <c r="A149" s="273" t="s">
        <v>1331</v>
      </c>
      <c r="B149" s="140" t="s">
        <v>1134</v>
      </c>
      <c r="C149" s="141"/>
      <c r="D149" s="34"/>
      <c r="E149" s="141">
        <v>19.754999999999999</v>
      </c>
      <c r="F149" s="141"/>
    </row>
    <row r="150" spans="1:6" x14ac:dyDescent="0.25">
      <c r="A150" s="273" t="s">
        <v>1337</v>
      </c>
      <c r="B150" s="140" t="s">
        <v>1135</v>
      </c>
      <c r="C150" s="141"/>
      <c r="D150" s="34"/>
      <c r="E150" s="141">
        <v>0.76500000000000001</v>
      </c>
      <c r="F150" s="141"/>
    </row>
    <row r="151" spans="1:6" x14ac:dyDescent="0.25">
      <c r="A151" s="273" t="s">
        <v>1828</v>
      </c>
      <c r="B151" s="140" t="s">
        <v>1136</v>
      </c>
      <c r="C151" s="141"/>
      <c r="D151" s="34"/>
      <c r="E151" s="141">
        <v>4.1849999999999996</v>
      </c>
      <c r="F151" s="141"/>
    </row>
    <row r="152" spans="1:6" x14ac:dyDescent="0.25">
      <c r="A152" s="273" t="s">
        <v>2434</v>
      </c>
      <c r="B152" s="140" t="s">
        <v>1137</v>
      </c>
      <c r="C152" s="141"/>
      <c r="D152" s="34"/>
      <c r="E152" s="141">
        <v>2.3849999999999998</v>
      </c>
      <c r="F152" s="141"/>
    </row>
    <row r="153" spans="1:6" x14ac:dyDescent="0.25">
      <c r="A153" s="273" t="s">
        <v>2435</v>
      </c>
      <c r="B153" s="140" t="s">
        <v>1138</v>
      </c>
      <c r="C153" s="141"/>
      <c r="D153" s="34"/>
      <c r="E153" s="141">
        <v>4.7699999999999996</v>
      </c>
      <c r="F153" s="141"/>
    </row>
    <row r="154" spans="1:6" x14ac:dyDescent="0.25">
      <c r="A154" s="273" t="s">
        <v>1837</v>
      </c>
      <c r="B154" s="140" t="s">
        <v>1139</v>
      </c>
      <c r="C154" s="141"/>
      <c r="D154" s="34"/>
      <c r="E154" s="141">
        <v>0.315</v>
      </c>
      <c r="F154" s="141"/>
    </row>
    <row r="155" spans="1:6" x14ac:dyDescent="0.25">
      <c r="A155" s="273" t="s">
        <v>1338</v>
      </c>
      <c r="B155" s="140" t="s">
        <v>1140</v>
      </c>
      <c r="C155" s="141"/>
      <c r="D155" s="34"/>
      <c r="E155" s="141">
        <v>5.5350000000000001</v>
      </c>
      <c r="F155" s="141"/>
    </row>
    <row r="156" spans="1:6" x14ac:dyDescent="0.25">
      <c r="A156" s="273" t="s">
        <v>1842</v>
      </c>
      <c r="B156" s="140" t="s">
        <v>1141</v>
      </c>
      <c r="C156" s="141"/>
      <c r="D156" s="34"/>
      <c r="E156" s="141">
        <v>0.36</v>
      </c>
      <c r="F156" s="141"/>
    </row>
    <row r="157" spans="1:6" x14ac:dyDescent="0.25">
      <c r="A157" s="273" t="s">
        <v>2436</v>
      </c>
      <c r="B157" s="140" t="s">
        <v>1142</v>
      </c>
      <c r="C157" s="141"/>
      <c r="D157" s="34"/>
      <c r="E157" s="141">
        <v>0.13500000000000001</v>
      </c>
      <c r="F157" s="141"/>
    </row>
    <row r="158" spans="1:6" x14ac:dyDescent="0.25">
      <c r="A158" s="273" t="s">
        <v>2437</v>
      </c>
      <c r="B158" s="140" t="s">
        <v>1143</v>
      </c>
      <c r="C158" s="141"/>
      <c r="D158" s="34"/>
      <c r="E158" s="141">
        <v>1.44</v>
      </c>
      <c r="F158" s="141"/>
    </row>
    <row r="159" spans="1:6" x14ac:dyDescent="0.25">
      <c r="A159" s="273" t="s">
        <v>1849</v>
      </c>
      <c r="B159" s="140" t="s">
        <v>1144</v>
      </c>
      <c r="C159" s="141"/>
      <c r="D159" s="34"/>
      <c r="E159" s="141">
        <v>0.09</v>
      </c>
      <c r="F159" s="141"/>
    </row>
    <row r="160" spans="1:6" x14ac:dyDescent="0.25">
      <c r="A160" s="273" t="s">
        <v>2438</v>
      </c>
      <c r="B160" s="140" t="s">
        <v>1145</v>
      </c>
      <c r="C160" s="141"/>
      <c r="D160" s="34"/>
      <c r="E160" s="141">
        <v>1.71</v>
      </c>
      <c r="F160" s="141"/>
    </row>
    <row r="161" spans="1:6" x14ac:dyDescent="0.25">
      <c r="A161" s="273" t="s">
        <v>2439</v>
      </c>
      <c r="B161" s="140" t="s">
        <v>1146</v>
      </c>
      <c r="C161" s="141"/>
      <c r="D161" s="34"/>
      <c r="E161" s="141">
        <v>0.45</v>
      </c>
      <c r="F161" s="141"/>
    </row>
    <row r="162" spans="1:6" x14ac:dyDescent="0.25">
      <c r="A162" s="213" t="s">
        <v>241</v>
      </c>
      <c r="B162" s="50"/>
      <c r="C162" s="7">
        <v>210</v>
      </c>
      <c r="D162" s="7">
        <v>0</v>
      </c>
      <c r="E162" s="7">
        <v>95.94</v>
      </c>
      <c r="F162" s="7">
        <v>40</v>
      </c>
    </row>
    <row r="163" spans="1:6" x14ac:dyDescent="0.25">
      <c r="A163" s="274" t="s">
        <v>2440</v>
      </c>
      <c r="B163" s="140" t="s">
        <v>1147</v>
      </c>
      <c r="C163" s="148">
        <v>70</v>
      </c>
      <c r="D163" s="58"/>
      <c r="E163" s="148"/>
      <c r="F163" s="148"/>
    </row>
    <row r="164" spans="1:6" x14ac:dyDescent="0.25">
      <c r="A164" s="274" t="s">
        <v>1342</v>
      </c>
      <c r="B164" s="140" t="s">
        <v>889</v>
      </c>
      <c r="C164" s="148">
        <v>70</v>
      </c>
      <c r="D164" s="58"/>
      <c r="E164" s="148">
        <v>39.825000000000003</v>
      </c>
      <c r="F164" s="148">
        <v>20</v>
      </c>
    </row>
    <row r="165" spans="1:6" x14ac:dyDescent="0.25">
      <c r="A165" s="274" t="s">
        <v>2441</v>
      </c>
      <c r="B165" s="140" t="s">
        <v>1148</v>
      </c>
      <c r="C165" s="148">
        <v>70</v>
      </c>
      <c r="D165" s="58"/>
      <c r="E165" s="148"/>
      <c r="F165" s="148"/>
    </row>
    <row r="166" spans="1:6" x14ac:dyDescent="0.25">
      <c r="A166" s="217" t="s">
        <v>902</v>
      </c>
      <c r="B166" s="140" t="s">
        <v>901</v>
      </c>
      <c r="C166" s="148"/>
      <c r="D166" s="58"/>
      <c r="E166" s="148">
        <v>1.395</v>
      </c>
      <c r="F166" s="148"/>
    </row>
    <row r="167" spans="1:6" x14ac:dyDescent="0.25">
      <c r="A167" s="217" t="s">
        <v>2442</v>
      </c>
      <c r="B167" s="140" t="s">
        <v>1149</v>
      </c>
      <c r="C167" s="148"/>
      <c r="D167" s="58"/>
      <c r="E167" s="148">
        <v>13.32</v>
      </c>
      <c r="F167" s="148">
        <v>20</v>
      </c>
    </row>
    <row r="168" spans="1:6" x14ac:dyDescent="0.25">
      <c r="A168" s="217" t="s">
        <v>2443</v>
      </c>
      <c r="B168" s="140" t="s">
        <v>1150</v>
      </c>
      <c r="C168" s="148"/>
      <c r="D168" s="58"/>
      <c r="E168" s="148">
        <v>24.704999999999998</v>
      </c>
      <c r="F168" s="148"/>
    </row>
    <row r="169" spans="1:6" x14ac:dyDescent="0.25">
      <c r="A169" s="217" t="s">
        <v>2444</v>
      </c>
      <c r="B169" s="140" t="s">
        <v>1151</v>
      </c>
      <c r="C169" s="148"/>
      <c r="D169" s="58"/>
      <c r="E169" s="148">
        <v>1.26</v>
      </c>
      <c r="F169" s="148"/>
    </row>
    <row r="170" spans="1:6" x14ac:dyDescent="0.25">
      <c r="A170" s="217" t="s">
        <v>2445</v>
      </c>
      <c r="B170" s="140" t="s">
        <v>1152</v>
      </c>
      <c r="C170" s="148"/>
      <c r="D170" s="58"/>
      <c r="E170" s="148">
        <v>2.2050000000000001</v>
      </c>
      <c r="F170" s="148"/>
    </row>
    <row r="171" spans="1:6" x14ac:dyDescent="0.25">
      <c r="A171" s="217" t="s">
        <v>1860</v>
      </c>
      <c r="B171" s="140" t="s">
        <v>1153</v>
      </c>
      <c r="C171" s="148"/>
      <c r="D171" s="58"/>
      <c r="E171" s="148">
        <v>0.63</v>
      </c>
      <c r="F171" s="148"/>
    </row>
    <row r="172" spans="1:6" x14ac:dyDescent="0.25">
      <c r="A172" s="217" t="s">
        <v>2446</v>
      </c>
      <c r="B172" s="140" t="s">
        <v>1154</v>
      </c>
      <c r="C172" s="148"/>
      <c r="D172" s="58"/>
      <c r="E172" s="148">
        <v>12.6</v>
      </c>
      <c r="F172" s="148"/>
    </row>
    <row r="173" spans="1:6" x14ac:dyDescent="0.25">
      <c r="A173" s="213" t="s">
        <v>126</v>
      </c>
      <c r="B173" s="50"/>
      <c r="C173" s="7">
        <v>140</v>
      </c>
      <c r="D173" s="7">
        <v>130</v>
      </c>
      <c r="E173" s="7">
        <v>78.075000000000003</v>
      </c>
      <c r="F173" s="7">
        <v>50</v>
      </c>
    </row>
    <row r="174" spans="1:6" x14ac:dyDescent="0.25">
      <c r="A174" s="269" t="s">
        <v>1865</v>
      </c>
      <c r="B174" s="140" t="s">
        <v>1155</v>
      </c>
      <c r="C174" s="141">
        <v>70</v>
      </c>
      <c r="D174" s="34"/>
      <c r="E174" s="141"/>
      <c r="F174" s="34"/>
    </row>
    <row r="175" spans="1:6" x14ac:dyDescent="0.25">
      <c r="A175" s="274" t="s">
        <v>2447</v>
      </c>
      <c r="B175" s="140" t="s">
        <v>1156</v>
      </c>
      <c r="C175" s="141">
        <v>70</v>
      </c>
      <c r="D175" s="34"/>
      <c r="E175" s="141">
        <v>33.840000000000003</v>
      </c>
      <c r="F175" s="141">
        <v>50</v>
      </c>
    </row>
    <row r="176" spans="1:6" x14ac:dyDescent="0.25">
      <c r="A176" s="217" t="s">
        <v>1486</v>
      </c>
      <c r="B176" s="140" t="s">
        <v>880</v>
      </c>
      <c r="C176" s="141"/>
      <c r="D176" s="34"/>
      <c r="E176" s="141">
        <v>0.54</v>
      </c>
      <c r="F176" s="34"/>
    </row>
    <row r="177" spans="1:6" x14ac:dyDescent="0.25">
      <c r="A177" s="276" t="s">
        <v>2448</v>
      </c>
      <c r="B177" s="149" t="s">
        <v>1157</v>
      </c>
      <c r="C177" s="150"/>
      <c r="D177" s="135"/>
      <c r="E177" s="150"/>
      <c r="F177" s="135"/>
    </row>
    <row r="178" spans="1:6" x14ac:dyDescent="0.25">
      <c r="A178" s="276" t="s">
        <v>2449</v>
      </c>
      <c r="B178" s="149" t="s">
        <v>1158</v>
      </c>
      <c r="C178" s="141"/>
      <c r="D178" s="34"/>
      <c r="E178" s="141">
        <v>0.9</v>
      </c>
      <c r="F178" s="34"/>
    </row>
    <row r="179" spans="1:6" x14ac:dyDescent="0.25">
      <c r="A179" s="276" t="s">
        <v>2450</v>
      </c>
      <c r="B179" s="149" t="s">
        <v>1159</v>
      </c>
      <c r="C179" s="141"/>
      <c r="D179" s="34"/>
      <c r="E179" s="141">
        <v>1.575</v>
      </c>
      <c r="F179" s="34"/>
    </row>
    <row r="180" spans="1:6" x14ac:dyDescent="0.25">
      <c r="A180" s="276" t="s">
        <v>2451</v>
      </c>
      <c r="B180" s="149" t="s">
        <v>1160</v>
      </c>
      <c r="C180" s="141"/>
      <c r="D180" s="34"/>
      <c r="E180" s="141">
        <v>3.15</v>
      </c>
      <c r="F180" s="34"/>
    </row>
    <row r="181" spans="1:6" x14ac:dyDescent="0.25">
      <c r="A181" s="276" t="s">
        <v>896</v>
      </c>
      <c r="B181" s="149" t="s">
        <v>895</v>
      </c>
      <c r="C181" s="141"/>
      <c r="D181" s="34"/>
      <c r="E181" s="141">
        <v>4.7699999999999996</v>
      </c>
      <c r="F181" s="34"/>
    </row>
    <row r="182" spans="1:6" x14ac:dyDescent="0.25">
      <c r="A182" s="276" t="s">
        <v>2452</v>
      </c>
      <c r="B182" s="149" t="s">
        <v>1161</v>
      </c>
      <c r="C182" s="141"/>
      <c r="D182" s="34"/>
      <c r="E182" s="141">
        <v>5.1749999999999998</v>
      </c>
      <c r="F182" s="34"/>
    </row>
    <row r="183" spans="1:6" x14ac:dyDescent="0.25">
      <c r="A183" s="276" t="s">
        <v>2453</v>
      </c>
      <c r="B183" s="149" t="s">
        <v>1162</v>
      </c>
      <c r="C183" s="141"/>
      <c r="D183" s="34"/>
      <c r="E183" s="141">
        <v>2.9249999999999998</v>
      </c>
      <c r="F183" s="34"/>
    </row>
    <row r="184" spans="1:6" x14ac:dyDescent="0.25">
      <c r="A184" s="276" t="s">
        <v>2454</v>
      </c>
      <c r="B184" s="149" t="s">
        <v>1163</v>
      </c>
      <c r="C184" s="141"/>
      <c r="D184" s="34"/>
      <c r="E184" s="141">
        <v>2.5649999999999999</v>
      </c>
      <c r="F184" s="34"/>
    </row>
    <row r="185" spans="1:6" x14ac:dyDescent="0.25">
      <c r="A185" s="276" t="s">
        <v>2455</v>
      </c>
      <c r="B185" s="149" t="s">
        <v>1164</v>
      </c>
      <c r="C185" s="141"/>
      <c r="D185" s="34"/>
      <c r="E185" s="141">
        <v>6.2549999999999999</v>
      </c>
      <c r="F185" s="34"/>
    </row>
    <row r="186" spans="1:6" x14ac:dyDescent="0.25">
      <c r="A186" s="276" t="s">
        <v>2456</v>
      </c>
      <c r="B186" s="149" t="s">
        <v>1165</v>
      </c>
      <c r="C186" s="141"/>
      <c r="D186" s="34"/>
      <c r="E186" s="141">
        <v>0.99</v>
      </c>
      <c r="F186" s="34"/>
    </row>
    <row r="187" spans="1:6" x14ac:dyDescent="0.25">
      <c r="A187" s="276" t="s">
        <v>2457</v>
      </c>
      <c r="B187" s="149" t="s">
        <v>1166</v>
      </c>
      <c r="C187" s="141"/>
      <c r="D187" s="34"/>
      <c r="E187" s="141">
        <v>0.22500000000000001</v>
      </c>
      <c r="F187" s="34"/>
    </row>
    <row r="188" spans="1:6" x14ac:dyDescent="0.25">
      <c r="A188" s="276" t="s">
        <v>2458</v>
      </c>
      <c r="B188" s="149" t="s">
        <v>1167</v>
      </c>
      <c r="C188" s="141"/>
      <c r="D188" s="34"/>
      <c r="E188" s="141">
        <v>1.395</v>
      </c>
      <c r="F188" s="34"/>
    </row>
    <row r="189" spans="1:6" x14ac:dyDescent="0.25">
      <c r="A189" s="276" t="s">
        <v>2459</v>
      </c>
      <c r="B189" s="149" t="s">
        <v>1168</v>
      </c>
      <c r="C189" s="141"/>
      <c r="D189" s="34"/>
      <c r="E189" s="141">
        <v>10.755000000000001</v>
      </c>
      <c r="F189" s="34"/>
    </row>
    <row r="190" spans="1:6" ht="15.75" thickBot="1" x14ac:dyDescent="0.3">
      <c r="A190" s="276" t="s">
        <v>2460</v>
      </c>
      <c r="B190" s="151" t="s">
        <v>1169</v>
      </c>
      <c r="C190" s="143"/>
      <c r="D190" s="144"/>
      <c r="E190" s="143">
        <v>3.0150000000000001</v>
      </c>
      <c r="F190" s="34"/>
    </row>
    <row r="191" spans="1:6" ht="15.75" thickBot="1" x14ac:dyDescent="0.3">
      <c r="A191" s="277" t="s">
        <v>133</v>
      </c>
      <c r="B191" s="152"/>
      <c r="C191" s="72">
        <v>2450</v>
      </c>
      <c r="D191" s="72">
        <v>658</v>
      </c>
      <c r="E191" s="153">
        <v>822.01499999999999</v>
      </c>
      <c r="F191" s="153">
        <v>850</v>
      </c>
    </row>
    <row r="192" spans="1:6" x14ac:dyDescent="0.25">
      <c r="A192" s="213" t="s">
        <v>134</v>
      </c>
      <c r="B192" s="50"/>
      <c r="C192" s="7">
        <v>0</v>
      </c>
      <c r="D192" s="7">
        <v>8</v>
      </c>
      <c r="E192" s="7">
        <v>1.665</v>
      </c>
      <c r="F192" s="7">
        <v>0</v>
      </c>
    </row>
    <row r="193" spans="1:6" x14ac:dyDescent="0.25">
      <c r="A193" s="217" t="s">
        <v>2461</v>
      </c>
      <c r="B193" s="154" t="s">
        <v>1170</v>
      </c>
      <c r="C193" s="33"/>
      <c r="D193" s="33"/>
      <c r="E193" s="136">
        <v>1.665</v>
      </c>
      <c r="F193" s="33"/>
    </row>
    <row r="194" spans="1:6" x14ac:dyDescent="0.25">
      <c r="A194" s="213" t="s">
        <v>136</v>
      </c>
      <c r="B194" s="50"/>
      <c r="C194" s="7">
        <v>0</v>
      </c>
      <c r="D194" s="7">
        <v>5</v>
      </c>
      <c r="E194" s="7">
        <v>0</v>
      </c>
      <c r="F194" s="7">
        <v>0</v>
      </c>
    </row>
    <row r="195" spans="1:6" x14ac:dyDescent="0.25">
      <c r="A195" s="278" t="s">
        <v>151</v>
      </c>
      <c r="B195" s="69"/>
      <c r="C195" s="33"/>
      <c r="D195" s="33"/>
      <c r="E195" s="33"/>
      <c r="F195" s="33"/>
    </row>
    <row r="196" spans="1:6" x14ac:dyDescent="0.25">
      <c r="A196" s="278" t="s">
        <v>151</v>
      </c>
      <c r="B196" s="69"/>
      <c r="C196" s="33"/>
      <c r="D196" s="33"/>
      <c r="E196" s="33"/>
      <c r="F196" s="33"/>
    </row>
    <row r="197" spans="1:6" x14ac:dyDescent="0.25">
      <c r="A197" s="213" t="s">
        <v>140</v>
      </c>
      <c r="B197" s="50"/>
      <c r="C197" s="7">
        <v>0</v>
      </c>
      <c r="D197" s="7">
        <v>8</v>
      </c>
      <c r="E197" s="7">
        <v>0</v>
      </c>
      <c r="F197" s="7">
        <v>0</v>
      </c>
    </row>
    <row r="198" spans="1:6" x14ac:dyDescent="0.25">
      <c r="A198" s="278" t="s">
        <v>151</v>
      </c>
      <c r="B198" s="133"/>
      <c r="C198" s="33"/>
      <c r="D198" s="33"/>
      <c r="E198" s="33"/>
      <c r="F198" s="33"/>
    </row>
    <row r="199" spans="1:6" x14ac:dyDescent="0.25">
      <c r="A199" s="278" t="s">
        <v>151</v>
      </c>
      <c r="B199" s="69"/>
      <c r="C199" s="33"/>
      <c r="D199" s="33"/>
      <c r="E199" s="33"/>
      <c r="F199" s="33"/>
    </row>
    <row r="200" spans="1:6" x14ac:dyDescent="0.25">
      <c r="A200" s="213" t="s">
        <v>142</v>
      </c>
      <c r="B200" s="50"/>
      <c r="C200" s="7">
        <v>0</v>
      </c>
      <c r="D200" s="7">
        <v>21</v>
      </c>
      <c r="E200" s="7">
        <v>24.75</v>
      </c>
      <c r="F200" s="7">
        <v>10</v>
      </c>
    </row>
    <row r="201" spans="1:6" x14ac:dyDescent="0.25">
      <c r="A201" s="274" t="s">
        <v>2462</v>
      </c>
      <c r="B201" s="140" t="s">
        <v>904</v>
      </c>
      <c r="C201" s="34"/>
      <c r="D201" s="34"/>
      <c r="E201" s="34"/>
      <c r="F201" s="136">
        <v>10</v>
      </c>
    </row>
    <row r="202" spans="1:6" x14ac:dyDescent="0.25">
      <c r="A202" s="274" t="s">
        <v>2353</v>
      </c>
      <c r="B202" s="140" t="s">
        <v>1171</v>
      </c>
      <c r="C202" s="34"/>
      <c r="D202" s="34"/>
      <c r="E202" s="141">
        <v>24.75</v>
      </c>
      <c r="F202" s="34"/>
    </row>
    <row r="203" spans="1:6" ht="15.75" thickBot="1" x14ac:dyDescent="0.3">
      <c r="A203" s="279" t="s">
        <v>145</v>
      </c>
      <c r="B203" s="155"/>
      <c r="C203" s="156">
        <v>0</v>
      </c>
      <c r="D203" s="156">
        <v>42</v>
      </c>
      <c r="E203" s="156">
        <v>26.414999999999999</v>
      </c>
      <c r="F203" s="156">
        <v>10</v>
      </c>
    </row>
    <row r="204" spans="1:6" ht="15.75" thickBot="1" x14ac:dyDescent="0.3">
      <c r="A204" s="221" t="s">
        <v>146</v>
      </c>
      <c r="B204" s="74"/>
      <c r="C204" s="75">
        <v>2450</v>
      </c>
      <c r="D204" s="75">
        <v>700</v>
      </c>
      <c r="E204" s="75">
        <v>848.43</v>
      </c>
      <c r="F204" s="75">
        <v>860</v>
      </c>
    </row>
    <row r="205" spans="1:6" x14ac:dyDescent="0.25">
      <c r="A205" s="44"/>
      <c r="B205" s="66"/>
    </row>
    <row r="206" spans="1:6" x14ac:dyDescent="0.25">
      <c r="A206" s="44"/>
      <c r="B206" s="66"/>
    </row>
    <row r="207" spans="1:6" x14ac:dyDescent="0.25">
      <c r="A207" s="213" t="s">
        <v>249</v>
      </c>
      <c r="B207" s="157"/>
      <c r="C207" s="7">
        <v>0</v>
      </c>
      <c r="D207" s="7">
        <v>0</v>
      </c>
      <c r="E207" s="7"/>
      <c r="F207" s="7"/>
    </row>
    <row r="208" spans="1:6" x14ac:dyDescent="0.25">
      <c r="A208" s="273" t="s">
        <v>2463</v>
      </c>
      <c r="B208" s="142" t="s">
        <v>1172</v>
      </c>
      <c r="C208" s="34"/>
      <c r="D208" s="34"/>
      <c r="E208" s="34"/>
      <c r="F208" s="34"/>
    </row>
    <row r="209" spans="1:6" x14ac:dyDescent="0.25">
      <c r="A209" s="273" t="s">
        <v>2464</v>
      </c>
      <c r="B209" s="142" t="s">
        <v>1173</v>
      </c>
      <c r="C209" s="34"/>
      <c r="D209" s="34"/>
      <c r="E209" s="34"/>
      <c r="F209" s="34"/>
    </row>
    <row r="210" spans="1:6" x14ac:dyDescent="0.25">
      <c r="A210" s="273" t="s">
        <v>2465</v>
      </c>
      <c r="B210" s="142" t="s">
        <v>1174</v>
      </c>
      <c r="C210" s="34"/>
      <c r="D210" s="34"/>
      <c r="E210" s="34"/>
      <c r="F210" s="34"/>
    </row>
    <row r="211" spans="1:6" x14ac:dyDescent="0.25">
      <c r="A211" s="273" t="s">
        <v>2466</v>
      </c>
      <c r="B211" s="142" t="s">
        <v>1175</v>
      </c>
      <c r="C211" s="34"/>
      <c r="D211" s="34"/>
      <c r="E211" s="34"/>
      <c r="F211" s="34"/>
    </row>
    <row r="212" spans="1:6" x14ac:dyDescent="0.25">
      <c r="A212" s="273" t="s">
        <v>2467</v>
      </c>
      <c r="B212" s="142" t="s">
        <v>1176</v>
      </c>
      <c r="C212" s="34"/>
      <c r="D212" s="34"/>
      <c r="E212" s="34"/>
      <c r="F212" s="34"/>
    </row>
    <row r="213" spans="1:6" x14ac:dyDescent="0.25">
      <c r="A213" s="273" t="s">
        <v>2468</v>
      </c>
      <c r="B213" s="142" t="s">
        <v>1177</v>
      </c>
      <c r="C213" s="34"/>
      <c r="D213" s="34"/>
      <c r="E213" s="34"/>
      <c r="F213" s="34"/>
    </row>
    <row r="214" spans="1:6" x14ac:dyDescent="0.25">
      <c r="A214" s="273" t="s">
        <v>2469</v>
      </c>
      <c r="B214" s="142" t="s">
        <v>1178</v>
      </c>
      <c r="C214" s="34"/>
      <c r="D214" s="34"/>
      <c r="E214" s="34"/>
      <c r="F214" s="34"/>
    </row>
    <row r="215" spans="1:6" x14ac:dyDescent="0.25">
      <c r="A215" s="213" t="s">
        <v>250</v>
      </c>
      <c r="B215" s="126"/>
      <c r="C215" s="7"/>
      <c r="D215" s="7"/>
      <c r="E215" s="7"/>
      <c r="F215" s="7"/>
    </row>
    <row r="216" spans="1:6" ht="15.75" thickBot="1" x14ac:dyDescent="0.3">
      <c r="A216" s="213" t="s">
        <v>251</v>
      </c>
      <c r="B216" s="50"/>
      <c r="C216" s="7"/>
      <c r="D216" s="7"/>
      <c r="E216" s="7"/>
      <c r="F216" s="7"/>
    </row>
    <row r="217" spans="1:6" ht="15.75" thickBot="1" x14ac:dyDescent="0.3">
      <c r="A217" s="218" t="s">
        <v>252</v>
      </c>
      <c r="B217" s="71"/>
      <c r="C217" s="72">
        <v>0</v>
      </c>
      <c r="D217" s="72">
        <v>0</v>
      </c>
      <c r="E217" s="72"/>
      <c r="F217" s="72"/>
    </row>
    <row r="218" spans="1:6" ht="15.75" thickBot="1" x14ac:dyDescent="0.3">
      <c r="A218" s="221" t="s">
        <v>253</v>
      </c>
      <c r="B218" s="74"/>
      <c r="C218" s="75">
        <v>2450</v>
      </c>
      <c r="D218" s="75">
        <v>700</v>
      </c>
      <c r="E218" s="75">
        <v>848.43</v>
      </c>
      <c r="F218" s="75">
        <v>860</v>
      </c>
    </row>
  </sheetData>
  <conditionalFormatting sqref="E3 E2:F2 B191:B192 B194:D204 C77:C193 B207:D218 D25:D193 C25:C74 B25:B176 B1:D24 E4:F204">
    <cfRule type="cellIs" dxfId="234" priority="59" operator="equal">
      <formula>0</formula>
    </cfRule>
  </conditionalFormatting>
  <conditionalFormatting sqref="E207:E218">
    <cfRule type="cellIs" dxfId="233" priority="54" operator="equal">
      <formula>0</formula>
    </cfRule>
  </conditionalFormatting>
  <conditionalFormatting sqref="F207:F218">
    <cfRule type="cellIs" dxfId="232" priority="53" operator="equal">
      <formula>0</formula>
    </cfRule>
  </conditionalFormatting>
  <conditionalFormatting sqref="F44">
    <cfRule type="cellIs" dxfId="231" priority="52" operator="equal">
      <formula>0</formula>
    </cfRule>
  </conditionalFormatting>
  <conditionalFormatting sqref="F41">
    <cfRule type="cellIs" dxfId="230" priority="51" operator="equal">
      <formula>0</formula>
    </cfRule>
  </conditionalFormatting>
  <conditionalFormatting sqref="F47:F57">
    <cfRule type="cellIs" dxfId="229" priority="50" operator="equal">
      <formula>0</formula>
    </cfRule>
  </conditionalFormatting>
  <conditionalFormatting sqref="F60:F63">
    <cfRule type="cellIs" dxfId="228" priority="49" operator="equal">
      <formula>0</formula>
    </cfRule>
  </conditionalFormatting>
  <conditionalFormatting sqref="F60:F63">
    <cfRule type="cellIs" dxfId="227" priority="48" operator="equal">
      <formula>0</formula>
    </cfRule>
  </conditionalFormatting>
  <conditionalFormatting sqref="F61:F63">
    <cfRule type="cellIs" dxfId="226" priority="47" operator="equal">
      <formula>0</formula>
    </cfRule>
  </conditionalFormatting>
  <conditionalFormatting sqref="F61:F63">
    <cfRule type="cellIs" dxfId="225" priority="46" operator="equal">
      <formula>0</formula>
    </cfRule>
  </conditionalFormatting>
  <conditionalFormatting sqref="F65">
    <cfRule type="cellIs" dxfId="224" priority="45" operator="equal">
      <formula>0</formula>
    </cfRule>
  </conditionalFormatting>
  <conditionalFormatting sqref="F65">
    <cfRule type="cellIs" dxfId="223" priority="44" operator="equal">
      <formula>0</formula>
    </cfRule>
  </conditionalFormatting>
  <conditionalFormatting sqref="F66:F72">
    <cfRule type="cellIs" dxfId="222" priority="43" operator="equal">
      <formula>0</formula>
    </cfRule>
  </conditionalFormatting>
  <conditionalFormatting sqref="F66:F72">
    <cfRule type="cellIs" dxfId="221" priority="42" operator="equal">
      <formula>0</formula>
    </cfRule>
  </conditionalFormatting>
  <conditionalFormatting sqref="F75">
    <cfRule type="cellIs" dxfId="220" priority="41" operator="equal">
      <formula>0</formula>
    </cfRule>
  </conditionalFormatting>
  <conditionalFormatting sqref="F75">
    <cfRule type="cellIs" dxfId="219" priority="40" operator="equal">
      <formula>0</formula>
    </cfRule>
  </conditionalFormatting>
  <conditionalFormatting sqref="F80">
    <cfRule type="cellIs" dxfId="218" priority="39" operator="equal">
      <formula>0</formula>
    </cfRule>
  </conditionalFormatting>
  <conditionalFormatting sqref="F80">
    <cfRule type="cellIs" dxfId="217" priority="38" operator="equal">
      <formula>0</formula>
    </cfRule>
  </conditionalFormatting>
  <conditionalFormatting sqref="F84">
    <cfRule type="cellIs" dxfId="216" priority="37" operator="equal">
      <formula>0</formula>
    </cfRule>
  </conditionalFormatting>
  <conditionalFormatting sqref="F84">
    <cfRule type="cellIs" dxfId="215" priority="36" operator="equal">
      <formula>0</formula>
    </cfRule>
  </conditionalFormatting>
  <conditionalFormatting sqref="F87:F103">
    <cfRule type="cellIs" dxfId="214" priority="35" operator="equal">
      <formula>0</formula>
    </cfRule>
  </conditionalFormatting>
  <conditionalFormatting sqref="F87:F103">
    <cfRule type="cellIs" dxfId="213" priority="34" operator="equal">
      <formula>0</formula>
    </cfRule>
  </conditionalFormatting>
  <conditionalFormatting sqref="F107">
    <cfRule type="cellIs" dxfId="212" priority="33" operator="equal">
      <formula>0</formula>
    </cfRule>
  </conditionalFormatting>
  <conditionalFormatting sqref="F108:F125">
    <cfRule type="cellIs" dxfId="211" priority="32" operator="equal">
      <formula>0</formula>
    </cfRule>
  </conditionalFormatting>
  <conditionalFormatting sqref="F131">
    <cfRule type="cellIs" dxfId="210" priority="31" operator="equal">
      <formula>0</formula>
    </cfRule>
  </conditionalFormatting>
  <conditionalFormatting sqref="F131">
    <cfRule type="cellIs" dxfId="209" priority="30" operator="equal">
      <formula>0</formula>
    </cfRule>
  </conditionalFormatting>
  <conditionalFormatting sqref="F128">
    <cfRule type="cellIs" dxfId="208" priority="29" operator="equal">
      <formula>0</formula>
    </cfRule>
  </conditionalFormatting>
  <conditionalFormatting sqref="F128">
    <cfRule type="cellIs" dxfId="207" priority="28" operator="equal">
      <formula>0</formula>
    </cfRule>
  </conditionalFormatting>
  <conditionalFormatting sqref="F143">
    <cfRule type="cellIs" dxfId="206" priority="27" operator="equal">
      <formula>0</formula>
    </cfRule>
  </conditionalFormatting>
  <conditionalFormatting sqref="F143">
    <cfRule type="cellIs" dxfId="205" priority="26" operator="equal">
      <formula>0</formula>
    </cfRule>
  </conditionalFormatting>
  <conditionalFormatting sqref="F146:F161">
    <cfRule type="cellIs" dxfId="204" priority="25" operator="equal">
      <formula>0</formula>
    </cfRule>
  </conditionalFormatting>
  <conditionalFormatting sqref="F146:F161">
    <cfRule type="cellIs" dxfId="203" priority="24" operator="equal">
      <formula>0</formula>
    </cfRule>
  </conditionalFormatting>
  <conditionalFormatting sqref="F164">
    <cfRule type="cellIs" dxfId="202" priority="23" operator="equal">
      <formula>0</formula>
    </cfRule>
  </conditionalFormatting>
  <conditionalFormatting sqref="F164">
    <cfRule type="cellIs" dxfId="201" priority="22" operator="equal">
      <formula>0</formula>
    </cfRule>
  </conditionalFormatting>
  <conditionalFormatting sqref="F165">
    <cfRule type="cellIs" dxfId="200" priority="21" operator="equal">
      <formula>0</formula>
    </cfRule>
  </conditionalFormatting>
  <conditionalFormatting sqref="F165">
    <cfRule type="cellIs" dxfId="199" priority="20" operator="equal">
      <formula>0</formula>
    </cfRule>
  </conditionalFormatting>
  <conditionalFormatting sqref="F167:F172">
    <cfRule type="cellIs" dxfId="198" priority="19" operator="equal">
      <formula>0</formula>
    </cfRule>
  </conditionalFormatting>
  <conditionalFormatting sqref="F167:F172">
    <cfRule type="cellIs" dxfId="197" priority="18" operator="equal">
      <formula>0</formula>
    </cfRule>
  </conditionalFormatting>
  <conditionalFormatting sqref="F175">
    <cfRule type="cellIs" dxfId="196" priority="17" operator="equal">
      <formula>0</formula>
    </cfRule>
  </conditionalFormatting>
  <conditionalFormatting sqref="F175">
    <cfRule type="cellIs" dxfId="195" priority="16" operator="equal">
      <formula>0</formula>
    </cfRule>
  </conditionalFormatting>
  <conditionalFormatting sqref="F201">
    <cfRule type="cellIs" dxfId="194" priority="15" operator="equal">
      <formula>0</formula>
    </cfRule>
  </conditionalFormatting>
  <conditionalFormatting sqref="F201">
    <cfRule type="cellIs" dxfId="193" priority="14" operator="equal">
      <formula>0</formula>
    </cfRule>
  </conditionalFormatting>
  <conditionalFormatting sqref="B177:B190">
    <cfRule type="cellIs" dxfId="192" priority="13" operator="equal">
      <formula>0</formula>
    </cfRule>
  </conditionalFormatting>
  <conditionalFormatting sqref="B193">
    <cfRule type="cellIs" dxfId="191" priority="12" operator="equal">
      <formula>0</formula>
    </cfRule>
  </conditionalFormatting>
  <conditionalFormatting sqref="A207:A218 A1:A204">
    <cfRule type="cellIs" dxfId="190" priority="11" operator="equal">
      <formula>0</formula>
    </cfRule>
  </conditionalFormatting>
  <conditionalFormatting sqref="A47:A57">
    <cfRule type="cellIs" dxfId="189" priority="10" operator="equal">
      <formula>0</formula>
    </cfRule>
  </conditionalFormatting>
  <conditionalFormatting sqref="A61:A63">
    <cfRule type="cellIs" dxfId="188" priority="9" operator="equal">
      <formula>0</formula>
    </cfRule>
  </conditionalFormatting>
  <conditionalFormatting sqref="A61:A63">
    <cfRule type="cellIs" dxfId="187" priority="8" operator="equal">
      <formula>0</formula>
    </cfRule>
  </conditionalFormatting>
  <conditionalFormatting sqref="A87:A103">
    <cfRule type="cellIs" dxfId="186" priority="7" operator="equal">
      <formula>0</formula>
    </cfRule>
  </conditionalFormatting>
  <conditionalFormatting sqref="A146:A161">
    <cfRule type="cellIs" dxfId="185" priority="6" operator="equal">
      <formula>0</formula>
    </cfRule>
  </conditionalFormatting>
  <conditionalFormatting sqref="A146:A161">
    <cfRule type="cellIs" dxfId="184" priority="5" operator="equal">
      <formula>0</formula>
    </cfRule>
  </conditionalFormatting>
  <conditionalFormatting sqref="A167:A172">
    <cfRule type="cellIs" dxfId="183" priority="4" operator="equal">
      <formula>0</formula>
    </cfRule>
  </conditionalFormatting>
  <conditionalFormatting sqref="A167:A172">
    <cfRule type="cellIs" dxfId="182" priority="3" operator="equal">
      <formula>0</formula>
    </cfRule>
  </conditionalFormatting>
  <conditionalFormatting sqref="A208:A214">
    <cfRule type="cellIs" dxfId="181" priority="2" operator="equal">
      <formula>0</formula>
    </cfRule>
  </conditionalFormatting>
  <conditionalFormatting sqref="A191">
    <cfRule type="cellIs" dxfId="180" priority="1" operator="equal">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pane xSplit="2" ySplit="4" topLeftCell="C23" activePane="bottomRight" state="frozen"/>
      <selection pane="topRight" activeCell="B1" sqref="B1"/>
      <selection pane="bottomLeft" activeCell="A5" sqref="A5"/>
      <selection pane="bottomRight" activeCell="B28" sqref="B28"/>
    </sheetView>
  </sheetViews>
  <sheetFormatPr baseColWidth="10" defaultRowHeight="15" x14ac:dyDescent="0.25"/>
  <cols>
    <col min="1" max="1" width="57.5703125" customWidth="1"/>
    <col min="2" max="2" width="19" customWidth="1"/>
    <col min="3" max="3" width="18.5703125" customWidth="1"/>
  </cols>
  <sheetData>
    <row r="1" spans="1:3" x14ac:dyDescent="0.25">
      <c r="A1" s="28" t="s">
        <v>7</v>
      </c>
      <c r="B1" s="138"/>
      <c r="C1" s="16"/>
    </row>
    <row r="2" spans="1:3" ht="48" x14ac:dyDescent="0.25">
      <c r="A2" s="449" t="s">
        <v>151</v>
      </c>
      <c r="B2" s="452" t="s">
        <v>194</v>
      </c>
      <c r="C2" s="139" t="s">
        <v>1018</v>
      </c>
    </row>
    <row r="3" spans="1:3" x14ac:dyDescent="0.25">
      <c r="A3" s="450"/>
      <c r="B3" s="453"/>
      <c r="C3" s="31" t="s">
        <v>1</v>
      </c>
    </row>
    <row r="4" spans="1:3" x14ac:dyDescent="0.25">
      <c r="A4" s="451"/>
      <c r="B4" s="454"/>
      <c r="C4" s="31" t="s">
        <v>200</v>
      </c>
    </row>
    <row r="5" spans="1:3" x14ac:dyDescent="0.25">
      <c r="A5" s="207" t="s">
        <v>201</v>
      </c>
      <c r="B5" s="126"/>
      <c r="C5" s="7">
        <v>828.97395927421098</v>
      </c>
    </row>
    <row r="6" spans="1:3" x14ac:dyDescent="0.25">
      <c r="A6" s="269" t="s">
        <v>898</v>
      </c>
      <c r="B6" s="140" t="s">
        <v>897</v>
      </c>
      <c r="C6" s="141">
        <v>385.38331102186498</v>
      </c>
    </row>
    <row r="7" spans="1:3" x14ac:dyDescent="0.25">
      <c r="A7" s="270" t="s">
        <v>873</v>
      </c>
      <c r="B7" s="140" t="s">
        <v>890</v>
      </c>
      <c r="C7" s="141">
        <v>121.37636731884299</v>
      </c>
    </row>
    <row r="8" spans="1:3" x14ac:dyDescent="0.25">
      <c r="A8" s="270" t="s">
        <v>1189</v>
      </c>
      <c r="B8" s="140" t="s">
        <v>893</v>
      </c>
      <c r="C8" s="141">
        <v>322.21428093350301</v>
      </c>
    </row>
    <row r="9" spans="1:3" x14ac:dyDescent="0.25">
      <c r="A9" s="213" t="s">
        <v>205</v>
      </c>
      <c r="B9" s="50"/>
      <c r="C9" s="7">
        <v>369.41018694661705</v>
      </c>
    </row>
    <row r="10" spans="1:3" x14ac:dyDescent="0.25">
      <c r="A10" s="271" t="s">
        <v>1203</v>
      </c>
      <c r="B10" s="140" t="s">
        <v>891</v>
      </c>
      <c r="C10" s="141">
        <v>207.03602801381001</v>
      </c>
    </row>
    <row r="11" spans="1:3" x14ac:dyDescent="0.25">
      <c r="A11" s="271" t="s">
        <v>1202</v>
      </c>
      <c r="B11" s="140" t="s">
        <v>894</v>
      </c>
      <c r="C11" s="141">
        <v>162.37415893280701</v>
      </c>
    </row>
    <row r="12" spans="1:3" x14ac:dyDescent="0.25">
      <c r="A12" s="213" t="s">
        <v>209</v>
      </c>
      <c r="B12" s="50"/>
      <c r="C12" s="7">
        <v>1634.3718377562404</v>
      </c>
    </row>
    <row r="13" spans="1:3" x14ac:dyDescent="0.25">
      <c r="A13" s="269" t="s">
        <v>1219</v>
      </c>
      <c r="B13" s="145" t="s">
        <v>887</v>
      </c>
      <c r="C13" s="141">
        <v>463.788736177543</v>
      </c>
    </row>
    <row r="14" spans="1:3" x14ac:dyDescent="0.25">
      <c r="A14" s="270" t="s">
        <v>212</v>
      </c>
      <c r="B14" s="140" t="s">
        <v>881</v>
      </c>
      <c r="C14" s="141">
        <v>660.64079326573199</v>
      </c>
    </row>
    <row r="15" spans="1:3" x14ac:dyDescent="0.25">
      <c r="A15" s="270" t="s">
        <v>1233</v>
      </c>
      <c r="B15" s="140" t="s">
        <v>892</v>
      </c>
      <c r="C15" s="141">
        <v>61.7117406430975</v>
      </c>
    </row>
    <row r="16" spans="1:3" x14ac:dyDescent="0.25">
      <c r="A16" s="272" t="s">
        <v>871</v>
      </c>
      <c r="B16" s="140" t="s">
        <v>877</v>
      </c>
      <c r="C16" s="141">
        <v>448.23056766986798</v>
      </c>
    </row>
    <row r="17" spans="1:3" x14ac:dyDescent="0.25">
      <c r="A17" s="213" t="s">
        <v>214</v>
      </c>
      <c r="B17" s="50"/>
      <c r="C17" s="7">
        <v>377.49512314521201</v>
      </c>
    </row>
    <row r="18" spans="1:3" x14ac:dyDescent="0.25">
      <c r="A18" s="270" t="s">
        <v>290</v>
      </c>
      <c r="B18" s="140" t="s">
        <v>899</v>
      </c>
      <c r="C18" s="141">
        <v>202.938794917682</v>
      </c>
    </row>
    <row r="19" spans="1:3" x14ac:dyDescent="0.25">
      <c r="A19" s="270" t="s">
        <v>216</v>
      </c>
      <c r="B19" s="140" t="s">
        <v>900</v>
      </c>
      <c r="C19" s="141">
        <v>174.55632822753</v>
      </c>
    </row>
    <row r="20" spans="1:3" x14ac:dyDescent="0.25">
      <c r="A20" s="213" t="s">
        <v>58</v>
      </c>
      <c r="B20" s="50"/>
      <c r="C20" s="7">
        <v>246.38068909556398</v>
      </c>
    </row>
    <row r="21" spans="1:3" x14ac:dyDescent="0.25">
      <c r="A21" s="269" t="s">
        <v>1249</v>
      </c>
      <c r="B21" s="140" t="s">
        <v>885</v>
      </c>
      <c r="C21" s="141">
        <v>130</v>
      </c>
    </row>
    <row r="22" spans="1:3" x14ac:dyDescent="0.25">
      <c r="A22" s="270" t="s">
        <v>1250</v>
      </c>
      <c r="B22" s="140" t="s">
        <v>903</v>
      </c>
      <c r="C22" s="141">
        <v>116.38068909556399</v>
      </c>
    </row>
    <row r="23" spans="1:3" x14ac:dyDescent="0.25">
      <c r="A23" s="213" t="s">
        <v>63</v>
      </c>
      <c r="B23" s="50"/>
      <c r="C23" s="7">
        <v>330.97033794511401</v>
      </c>
    </row>
    <row r="24" spans="1:3" x14ac:dyDescent="0.25">
      <c r="A24" s="270" t="s">
        <v>1258</v>
      </c>
      <c r="B24" s="140" t="s">
        <v>879</v>
      </c>
      <c r="C24" s="141">
        <v>215.60379352690001</v>
      </c>
    </row>
    <row r="25" spans="1:3" x14ac:dyDescent="0.25">
      <c r="A25" s="270" t="s">
        <v>1257</v>
      </c>
      <c r="B25" s="140" t="s">
        <v>1073</v>
      </c>
      <c r="C25" s="141">
        <v>115.366544418214</v>
      </c>
    </row>
    <row r="26" spans="1:3" x14ac:dyDescent="0.25">
      <c r="A26" s="213" t="s">
        <v>74</v>
      </c>
      <c r="B26" s="50"/>
      <c r="C26" s="7">
        <v>2826.36033184503</v>
      </c>
    </row>
    <row r="27" spans="1:3" x14ac:dyDescent="0.25">
      <c r="A27" s="274" t="s">
        <v>474</v>
      </c>
      <c r="B27" s="140" t="s">
        <v>876</v>
      </c>
      <c r="C27" s="141">
        <v>2826.36033184503</v>
      </c>
    </row>
    <row r="28" spans="1:3" x14ac:dyDescent="0.25">
      <c r="A28" s="530" t="s">
        <v>232</v>
      </c>
      <c r="B28" s="531"/>
      <c r="C28" s="532">
        <v>663.61789158035594</v>
      </c>
    </row>
    <row r="29" spans="1:3" x14ac:dyDescent="0.25">
      <c r="A29" s="533" t="s">
        <v>1313</v>
      </c>
      <c r="B29" s="534" t="s">
        <v>882</v>
      </c>
      <c r="C29" s="535">
        <v>401.51261675473802</v>
      </c>
    </row>
    <row r="30" spans="1:3" x14ac:dyDescent="0.25">
      <c r="A30" s="533" t="s">
        <v>234</v>
      </c>
      <c r="B30" s="534" t="s">
        <v>907</v>
      </c>
      <c r="C30" s="535">
        <v>262.10527482561798</v>
      </c>
    </row>
    <row r="31" spans="1:3" x14ac:dyDescent="0.25">
      <c r="A31" s="213" t="s">
        <v>112</v>
      </c>
      <c r="B31" s="50"/>
      <c r="C31" s="7">
        <v>499.85128189483083</v>
      </c>
    </row>
    <row r="32" spans="1:3" x14ac:dyDescent="0.25">
      <c r="A32" s="217" t="s">
        <v>1324</v>
      </c>
      <c r="B32" s="147" t="s">
        <v>886</v>
      </c>
      <c r="C32" s="141">
        <v>279.30249799666501</v>
      </c>
    </row>
    <row r="33" spans="1:3" x14ac:dyDescent="0.25">
      <c r="A33" s="217" t="s">
        <v>237</v>
      </c>
      <c r="B33" s="140" t="s">
        <v>888</v>
      </c>
      <c r="C33" s="141">
        <v>199.251285131168</v>
      </c>
    </row>
    <row r="34" spans="1:3" x14ac:dyDescent="0.25">
      <c r="A34" s="217" t="s">
        <v>1329</v>
      </c>
      <c r="B34" s="140" t="s">
        <v>1120</v>
      </c>
      <c r="C34" s="141">
        <v>21.297498766997801</v>
      </c>
    </row>
    <row r="35" spans="1:3" x14ac:dyDescent="0.25">
      <c r="A35" s="213" t="s">
        <v>238</v>
      </c>
      <c r="B35" s="50"/>
      <c r="C35" s="7">
        <v>1264.8787514252172</v>
      </c>
    </row>
    <row r="36" spans="1:3" x14ac:dyDescent="0.25">
      <c r="A36" s="274" t="s">
        <v>239</v>
      </c>
      <c r="B36" s="140" t="s">
        <v>878</v>
      </c>
      <c r="C36" s="141">
        <v>370.74178770285801</v>
      </c>
    </row>
    <row r="37" spans="1:3" x14ac:dyDescent="0.25">
      <c r="A37" s="274" t="s">
        <v>1336</v>
      </c>
      <c r="B37" s="140" t="s">
        <v>884</v>
      </c>
      <c r="C37" s="141">
        <v>769.35785901259601</v>
      </c>
    </row>
    <row r="38" spans="1:3" x14ac:dyDescent="0.25">
      <c r="A38" s="217" t="s">
        <v>2234</v>
      </c>
      <c r="B38" s="140" t="s">
        <v>1130</v>
      </c>
      <c r="C38" s="141">
        <v>124.779104709763</v>
      </c>
    </row>
    <row r="39" spans="1:3" x14ac:dyDescent="0.25">
      <c r="A39" s="213" t="s">
        <v>241</v>
      </c>
      <c r="B39" s="50"/>
      <c r="C39" s="7">
        <v>137.95505534653199</v>
      </c>
    </row>
    <row r="40" spans="1:3" x14ac:dyDescent="0.25">
      <c r="A40" s="217" t="s">
        <v>902</v>
      </c>
      <c r="B40" s="140" t="s">
        <v>901</v>
      </c>
      <c r="C40" s="148">
        <v>137.95505534653199</v>
      </c>
    </row>
    <row r="41" spans="1:3" x14ac:dyDescent="0.25">
      <c r="A41" s="213" t="s">
        <v>126</v>
      </c>
      <c r="B41" s="50"/>
      <c r="C41" s="7">
        <v>635.72959353368401</v>
      </c>
    </row>
    <row r="42" spans="1:3" x14ac:dyDescent="0.25">
      <c r="A42" s="217" t="s">
        <v>1486</v>
      </c>
      <c r="B42" s="140" t="s">
        <v>880</v>
      </c>
      <c r="C42" s="141">
        <v>535.72959353368401</v>
      </c>
    </row>
    <row r="43" spans="1:3" ht="15.75" thickBot="1" x14ac:dyDescent="0.3">
      <c r="A43" s="276" t="s">
        <v>2448</v>
      </c>
      <c r="B43" s="149" t="s">
        <v>1157</v>
      </c>
      <c r="C43" s="143">
        <v>100</v>
      </c>
    </row>
    <row r="44" spans="1:3" ht="15.75" thickBot="1" x14ac:dyDescent="0.3">
      <c r="A44" s="277" t="s">
        <v>133</v>
      </c>
      <c r="B44" s="152"/>
      <c r="C44" s="72">
        <v>9815.9950397886096</v>
      </c>
    </row>
    <row r="45" spans="1:3" x14ac:dyDescent="0.25">
      <c r="A45" s="213" t="s">
        <v>142</v>
      </c>
      <c r="B45" s="50"/>
      <c r="C45" s="7">
        <v>50</v>
      </c>
    </row>
    <row r="46" spans="1:3" x14ac:dyDescent="0.25">
      <c r="A46" s="274" t="s">
        <v>2462</v>
      </c>
      <c r="B46" s="140" t="s">
        <v>904</v>
      </c>
      <c r="C46" s="141">
        <v>50</v>
      </c>
    </row>
    <row r="47" spans="1:3" ht="15.75" thickBot="1" x14ac:dyDescent="0.3">
      <c r="A47" s="279" t="s">
        <v>145</v>
      </c>
      <c r="B47" s="155"/>
      <c r="C47" s="156">
        <v>50</v>
      </c>
    </row>
    <row r="48" spans="1:3" ht="15.75" thickBot="1" x14ac:dyDescent="0.3">
      <c r="A48" s="221" t="s">
        <v>146</v>
      </c>
      <c r="B48" s="74"/>
      <c r="C48" s="75">
        <v>9865.9950397886096</v>
      </c>
    </row>
  </sheetData>
  <mergeCells count="2">
    <mergeCell ref="A2:A4"/>
    <mergeCell ref="B2:B4"/>
  </mergeCells>
  <conditionalFormatting sqref="C1:C48">
    <cfRule type="cellIs" dxfId="179" priority="19" operator="equal">
      <formula>0</formula>
    </cfRule>
  </conditionalFormatting>
  <conditionalFormatting sqref="A1:A2 A5:A48">
    <cfRule type="cellIs" dxfId="178" priority="7" operator="equal">
      <formula>0</formula>
    </cfRule>
  </conditionalFormatting>
  <conditionalFormatting sqref="A44">
    <cfRule type="cellIs" dxfId="177" priority="1" operator="equal">
      <formula>0</formula>
    </cfRule>
  </conditionalFormatting>
  <conditionalFormatting sqref="B44:B48 B1:B2 B5:B42">
    <cfRule type="cellIs" dxfId="176" priority="9" operator="equal">
      <formula>0</formula>
    </cfRule>
  </conditionalFormatting>
  <conditionalFormatting sqref="C36">
    <cfRule type="cellIs" dxfId="175" priority="6" operator="equal">
      <formula>0</formula>
    </cfRule>
  </conditionalFormatting>
  <conditionalFormatting sqref="C37">
    <cfRule type="cellIs" dxfId="174" priority="5" operator="equal">
      <formula>0</formula>
    </cfRule>
  </conditionalFormatting>
  <conditionalFormatting sqref="C38">
    <cfRule type="cellIs" dxfId="173" priority="4" operator="equal">
      <formula>0</formula>
    </cfRule>
  </conditionalFormatting>
  <conditionalFormatting sqref="B43">
    <cfRule type="cellIs" dxfId="172" priority="3" operator="equal">
      <formula>0</formula>
    </cfRule>
  </conditionalFormatting>
  <conditionalFormatting sqref="C42">
    <cfRule type="cellIs" dxfId="171" priority="2"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4"/>
  <sheetViews>
    <sheetView showGridLines="0" workbookViewId="0">
      <pane xSplit="2" ySplit="3" topLeftCell="C4" activePane="bottomRight" state="frozen"/>
      <selection pane="topRight" activeCell="C1" sqref="C1"/>
      <selection pane="bottomLeft" activeCell="A4" sqref="A4"/>
      <selection pane="bottomRight" activeCell="I46" sqref="I46"/>
    </sheetView>
  </sheetViews>
  <sheetFormatPr baseColWidth="10" defaultRowHeight="15" x14ac:dyDescent="0.25"/>
  <cols>
    <col min="1" max="1" width="36.5703125" style="76" customWidth="1"/>
    <col min="2" max="3" width="12.28515625" style="77" customWidth="1"/>
    <col min="4" max="4" width="11.42578125" style="15" customWidth="1"/>
    <col min="5" max="5" width="22.28515625" style="51" customWidth="1"/>
    <col min="6" max="6" width="30.42578125" style="15" customWidth="1"/>
  </cols>
  <sheetData>
    <row r="1" spans="1:6" x14ac:dyDescent="0.25">
      <c r="A1" s="2" t="s">
        <v>7</v>
      </c>
      <c r="B1" s="40"/>
      <c r="C1" s="43"/>
      <c r="D1" s="43"/>
      <c r="E1" s="43"/>
      <c r="F1" s="43"/>
    </row>
    <row r="2" spans="1:6" ht="96" x14ac:dyDescent="0.25">
      <c r="A2" s="41" t="s">
        <v>151</v>
      </c>
      <c r="B2" s="158" t="s">
        <v>194</v>
      </c>
      <c r="C2" s="31" t="s">
        <v>1182</v>
      </c>
      <c r="D2" s="31" t="s">
        <v>1183</v>
      </c>
      <c r="E2" s="31" t="s">
        <v>1184</v>
      </c>
      <c r="F2" s="31" t="s">
        <v>1187</v>
      </c>
    </row>
    <row r="3" spans="1:6" x14ac:dyDescent="0.25">
      <c r="A3" s="45"/>
      <c r="B3" s="159"/>
      <c r="C3" s="49" t="s">
        <v>200</v>
      </c>
      <c r="D3" s="49" t="s">
        <v>200</v>
      </c>
      <c r="E3" s="31" t="s">
        <v>200</v>
      </c>
      <c r="F3" s="49"/>
    </row>
    <row r="4" spans="1:6" x14ac:dyDescent="0.25">
      <c r="A4" s="47"/>
      <c r="B4" s="160"/>
      <c r="C4" s="49"/>
      <c r="D4" s="49">
        <v>0</v>
      </c>
      <c r="E4" s="31"/>
      <c r="F4" s="49"/>
    </row>
    <row r="5" spans="1:6" x14ac:dyDescent="0.25">
      <c r="A5" s="32" t="s">
        <v>201</v>
      </c>
      <c r="B5" s="161"/>
      <c r="C5" s="126">
        <v>208.92375000000001</v>
      </c>
      <c r="D5" s="126">
        <v>1601.54</v>
      </c>
      <c r="E5" s="126">
        <v>115.53</v>
      </c>
      <c r="F5" s="7"/>
    </row>
    <row r="6" spans="1:6" x14ac:dyDescent="0.25">
      <c r="A6" s="162" t="s">
        <v>1189</v>
      </c>
      <c r="B6" s="163" t="s">
        <v>893</v>
      </c>
      <c r="C6" s="164"/>
      <c r="D6" s="165"/>
      <c r="E6" s="166"/>
      <c r="F6" s="164"/>
    </row>
    <row r="7" spans="1:6" x14ac:dyDescent="0.25">
      <c r="A7" s="167" t="s">
        <v>873</v>
      </c>
      <c r="B7" s="168" t="s">
        <v>890</v>
      </c>
      <c r="C7" s="169"/>
      <c r="D7" s="165"/>
      <c r="E7" s="169"/>
      <c r="F7" s="169"/>
    </row>
    <row r="8" spans="1:6" x14ac:dyDescent="0.25">
      <c r="A8" s="170" t="s">
        <v>898</v>
      </c>
      <c r="B8" s="171" t="s">
        <v>897</v>
      </c>
      <c r="C8" s="169"/>
      <c r="D8" s="165"/>
      <c r="E8" s="172">
        <v>115.53</v>
      </c>
      <c r="F8" s="169"/>
    </row>
    <row r="9" spans="1:6" x14ac:dyDescent="0.25">
      <c r="A9" s="170" t="s">
        <v>873</v>
      </c>
      <c r="B9" s="171" t="s">
        <v>890</v>
      </c>
      <c r="C9" s="169"/>
      <c r="D9" s="173">
        <v>484.09</v>
      </c>
      <c r="E9" s="169"/>
      <c r="F9" s="169"/>
    </row>
    <row r="10" spans="1:6" x14ac:dyDescent="0.25">
      <c r="A10" s="170" t="s">
        <v>1190</v>
      </c>
      <c r="B10" s="171" t="s">
        <v>1191</v>
      </c>
      <c r="C10" s="169"/>
      <c r="D10" s="173">
        <v>65</v>
      </c>
      <c r="E10" s="169"/>
      <c r="F10" s="169"/>
    </row>
    <row r="11" spans="1:6" x14ac:dyDescent="0.25">
      <c r="A11" s="170" t="s">
        <v>1192</v>
      </c>
      <c r="B11" s="171" t="s">
        <v>1032</v>
      </c>
      <c r="C11" s="169"/>
      <c r="D11" s="173">
        <v>115</v>
      </c>
      <c r="E11" s="169"/>
      <c r="F11" s="169"/>
    </row>
    <row r="12" spans="1:6" x14ac:dyDescent="0.25">
      <c r="A12" s="170" t="s">
        <v>1189</v>
      </c>
      <c r="B12" s="174" t="s">
        <v>893</v>
      </c>
      <c r="C12" s="169"/>
      <c r="D12" s="173">
        <v>233.38</v>
      </c>
      <c r="E12" s="169"/>
      <c r="F12" s="169"/>
    </row>
    <row r="13" spans="1:6" x14ac:dyDescent="0.25">
      <c r="A13" s="170" t="s">
        <v>1193</v>
      </c>
      <c r="B13" s="171" t="s">
        <v>1026</v>
      </c>
      <c r="C13" s="169"/>
      <c r="D13" s="175">
        <v>30</v>
      </c>
      <c r="E13" s="169"/>
      <c r="F13" s="169"/>
    </row>
    <row r="14" spans="1:6" x14ac:dyDescent="0.25">
      <c r="A14" s="170" t="s">
        <v>1194</v>
      </c>
      <c r="B14" s="171" t="s">
        <v>1028</v>
      </c>
      <c r="C14" s="169"/>
      <c r="D14" s="173">
        <v>87</v>
      </c>
      <c r="E14" s="169"/>
      <c r="F14" s="169"/>
    </row>
    <row r="15" spans="1:6" x14ac:dyDescent="0.25">
      <c r="A15" s="170" t="s">
        <v>898</v>
      </c>
      <c r="B15" s="171" t="s">
        <v>897</v>
      </c>
      <c r="C15" s="169"/>
      <c r="D15" s="173">
        <v>297.07</v>
      </c>
      <c r="E15" s="169"/>
      <c r="F15" s="169"/>
    </row>
    <row r="16" spans="1:6" x14ac:dyDescent="0.25">
      <c r="A16" s="170" t="s">
        <v>1195</v>
      </c>
      <c r="B16" s="171" t="s">
        <v>1196</v>
      </c>
      <c r="C16" s="169"/>
      <c r="D16" s="173">
        <v>170</v>
      </c>
      <c r="E16" s="169"/>
      <c r="F16" s="169"/>
    </row>
    <row r="17" spans="1:6" x14ac:dyDescent="0.25">
      <c r="A17" s="170" t="s">
        <v>1197</v>
      </c>
      <c r="B17" s="171" t="s">
        <v>1198</v>
      </c>
      <c r="C17" s="169"/>
      <c r="D17" s="173">
        <v>90</v>
      </c>
      <c r="E17" s="169"/>
      <c r="F17" s="169"/>
    </row>
    <row r="18" spans="1:6" x14ac:dyDescent="0.25">
      <c r="A18" s="170" t="s">
        <v>1199</v>
      </c>
      <c r="B18" s="171">
        <v>880780150</v>
      </c>
      <c r="C18" s="169"/>
      <c r="D18" s="176">
        <v>30</v>
      </c>
      <c r="E18" s="169"/>
      <c r="F18" s="169"/>
    </row>
    <row r="19" spans="1:6" x14ac:dyDescent="0.25">
      <c r="A19" s="170" t="s">
        <v>1192</v>
      </c>
      <c r="B19" s="171" t="s">
        <v>1032</v>
      </c>
      <c r="C19" s="170">
        <v>29.713600000000003</v>
      </c>
      <c r="D19" s="165"/>
      <c r="E19" s="169"/>
      <c r="F19" s="169"/>
    </row>
    <row r="20" spans="1:6" x14ac:dyDescent="0.25">
      <c r="A20" s="170" t="s">
        <v>1200</v>
      </c>
      <c r="B20" s="171" t="s">
        <v>890</v>
      </c>
      <c r="C20" s="170">
        <v>93.252949999999998</v>
      </c>
      <c r="D20" s="165"/>
      <c r="E20" s="169"/>
      <c r="F20" s="169"/>
    </row>
    <row r="21" spans="1:6" x14ac:dyDescent="0.25">
      <c r="A21" s="170" t="s">
        <v>1201</v>
      </c>
      <c r="B21" s="171" t="s">
        <v>890</v>
      </c>
      <c r="C21" s="170">
        <v>27.591200000000001</v>
      </c>
      <c r="D21" s="165"/>
      <c r="E21" s="169"/>
      <c r="F21" s="169"/>
    </row>
    <row r="22" spans="1:6" x14ac:dyDescent="0.25">
      <c r="A22" s="177" t="s">
        <v>898</v>
      </c>
      <c r="B22" s="178" t="s">
        <v>897</v>
      </c>
      <c r="C22" s="170">
        <v>18.305700000000002</v>
      </c>
      <c r="D22" s="165"/>
      <c r="E22" s="169"/>
      <c r="F22" s="169"/>
    </row>
    <row r="23" spans="1:6" x14ac:dyDescent="0.25">
      <c r="A23" s="170" t="s">
        <v>1197</v>
      </c>
      <c r="B23" s="171" t="s">
        <v>1198</v>
      </c>
      <c r="C23" s="179">
        <v>40.060300000000005</v>
      </c>
      <c r="D23" s="165"/>
      <c r="E23" s="169"/>
      <c r="F23" s="169"/>
    </row>
    <row r="24" spans="1:6" x14ac:dyDescent="0.25">
      <c r="A24" s="32" t="s">
        <v>205</v>
      </c>
      <c r="B24" s="180"/>
      <c r="C24" s="7">
        <v>274.45285000000001</v>
      </c>
      <c r="D24" s="7">
        <v>1123.162</v>
      </c>
      <c r="E24" s="7">
        <v>0</v>
      </c>
      <c r="F24" s="7"/>
    </row>
    <row r="25" spans="1:6" x14ac:dyDescent="0.25">
      <c r="A25" s="181" t="s">
        <v>1202</v>
      </c>
      <c r="B25" s="182" t="s">
        <v>894</v>
      </c>
      <c r="C25" s="183">
        <v>45.631599999999999</v>
      </c>
      <c r="D25" s="164"/>
      <c r="E25" s="166"/>
      <c r="F25" s="164"/>
    </row>
    <row r="26" spans="1:6" x14ac:dyDescent="0.25">
      <c r="A26" s="167" t="s">
        <v>1203</v>
      </c>
      <c r="B26" s="168" t="s">
        <v>891</v>
      </c>
      <c r="C26" s="165">
        <v>163.55745000000002</v>
      </c>
      <c r="D26" s="169"/>
      <c r="E26" s="169"/>
      <c r="F26" s="169"/>
    </row>
    <row r="27" spans="1:6" x14ac:dyDescent="0.25">
      <c r="A27" s="170" t="s">
        <v>1204</v>
      </c>
      <c r="B27" s="171" t="s">
        <v>1040</v>
      </c>
      <c r="C27" s="165"/>
      <c r="D27" s="169"/>
      <c r="E27" s="172"/>
      <c r="F27" s="169"/>
    </row>
    <row r="28" spans="1:6" x14ac:dyDescent="0.25">
      <c r="A28" s="170" t="s">
        <v>1205</v>
      </c>
      <c r="B28" s="171" t="s">
        <v>1206</v>
      </c>
      <c r="C28" s="165"/>
      <c r="D28" s="170"/>
      <c r="E28" s="169"/>
      <c r="F28" s="169"/>
    </row>
    <row r="29" spans="1:6" x14ac:dyDescent="0.25">
      <c r="A29" s="170" t="s">
        <v>1203</v>
      </c>
      <c r="B29" s="171" t="s">
        <v>891</v>
      </c>
      <c r="C29" s="165"/>
      <c r="D29" s="170">
        <v>681.16200000000003</v>
      </c>
      <c r="E29" s="169"/>
      <c r="F29" s="169"/>
    </row>
    <row r="30" spans="1:6" x14ac:dyDescent="0.25">
      <c r="A30" s="170" t="s">
        <v>1207</v>
      </c>
      <c r="B30" s="171" t="s">
        <v>1208</v>
      </c>
      <c r="C30" s="165"/>
      <c r="D30" s="170">
        <v>30</v>
      </c>
      <c r="E30" s="169"/>
      <c r="F30" s="169"/>
    </row>
    <row r="31" spans="1:6" x14ac:dyDescent="0.25">
      <c r="A31" s="170" t="s">
        <v>1209</v>
      </c>
      <c r="B31" s="174" t="s">
        <v>1210</v>
      </c>
      <c r="C31" s="165"/>
      <c r="D31" s="170">
        <v>87</v>
      </c>
      <c r="E31" s="169"/>
      <c r="F31" s="169"/>
    </row>
    <row r="32" spans="1:6" x14ac:dyDescent="0.25">
      <c r="A32" s="170" t="s">
        <v>953</v>
      </c>
      <c r="B32" s="171" t="s">
        <v>1211</v>
      </c>
      <c r="C32" s="165"/>
      <c r="D32" s="184">
        <v>65</v>
      </c>
      <c r="E32" s="169"/>
      <c r="F32" s="169"/>
    </row>
    <row r="33" spans="1:6" x14ac:dyDescent="0.25">
      <c r="A33" s="170" t="s">
        <v>1212</v>
      </c>
      <c r="B33" s="171" t="s">
        <v>1213</v>
      </c>
      <c r="C33" s="165"/>
      <c r="D33" s="170">
        <v>45</v>
      </c>
      <c r="E33" s="169"/>
      <c r="F33" s="169"/>
    </row>
    <row r="34" spans="1:6" x14ac:dyDescent="0.25">
      <c r="A34" s="170" t="s">
        <v>1202</v>
      </c>
      <c r="B34" s="171" t="s">
        <v>894</v>
      </c>
      <c r="C34" s="165"/>
      <c r="D34" s="170">
        <v>120</v>
      </c>
      <c r="E34" s="169"/>
      <c r="F34" s="169"/>
    </row>
    <row r="35" spans="1:6" x14ac:dyDescent="0.25">
      <c r="A35" s="170" t="s">
        <v>1205</v>
      </c>
      <c r="B35" s="171" t="s">
        <v>1206</v>
      </c>
      <c r="C35" s="165"/>
      <c r="D35" s="170">
        <v>30</v>
      </c>
      <c r="E35" s="169"/>
      <c r="F35" s="169"/>
    </row>
    <row r="36" spans="1:6" x14ac:dyDescent="0.25">
      <c r="A36" s="170" t="s">
        <v>1214</v>
      </c>
      <c r="B36" s="171" t="s">
        <v>1215</v>
      </c>
      <c r="C36" s="165"/>
      <c r="D36" s="170">
        <v>65</v>
      </c>
      <c r="E36" s="169"/>
      <c r="F36" s="169"/>
    </row>
    <row r="37" spans="1:6" x14ac:dyDescent="0.25">
      <c r="A37" s="170" t="s">
        <v>1203</v>
      </c>
      <c r="B37" s="168" t="s">
        <v>891</v>
      </c>
      <c r="C37" s="165"/>
      <c r="D37" s="185"/>
      <c r="E37" s="169"/>
      <c r="F37" s="169"/>
    </row>
    <row r="38" spans="1:6" x14ac:dyDescent="0.25">
      <c r="A38" s="170" t="s">
        <v>1216</v>
      </c>
      <c r="B38" s="171" t="s">
        <v>1042</v>
      </c>
      <c r="C38" s="173">
        <v>44.835700000000003</v>
      </c>
      <c r="D38" s="169"/>
      <c r="E38" s="169"/>
      <c r="F38" s="169"/>
    </row>
    <row r="39" spans="1:6" x14ac:dyDescent="0.25">
      <c r="A39" s="170" t="s">
        <v>1217</v>
      </c>
      <c r="B39" s="171" t="s">
        <v>1218</v>
      </c>
      <c r="C39" s="173">
        <v>20.428100000000001</v>
      </c>
      <c r="D39" s="169"/>
      <c r="E39" s="169"/>
      <c r="F39" s="169"/>
    </row>
    <row r="40" spans="1:6" x14ac:dyDescent="0.25">
      <c r="A40" s="32" t="s">
        <v>209</v>
      </c>
      <c r="B40" s="180"/>
      <c r="C40" s="7">
        <v>244.73925</v>
      </c>
      <c r="D40" s="7">
        <v>2162.54</v>
      </c>
      <c r="E40" s="7">
        <v>97.765000000000001</v>
      </c>
      <c r="F40" s="7">
        <v>54</v>
      </c>
    </row>
    <row r="41" spans="1:6" x14ac:dyDescent="0.25">
      <c r="A41" s="181" t="s">
        <v>1219</v>
      </c>
      <c r="B41" s="182" t="s">
        <v>887</v>
      </c>
      <c r="C41" s="183"/>
      <c r="D41" s="183"/>
      <c r="E41" s="166"/>
      <c r="F41" s="164"/>
    </row>
    <row r="42" spans="1:6" x14ac:dyDescent="0.25">
      <c r="A42" s="167" t="s">
        <v>1220</v>
      </c>
      <c r="B42" s="168" t="s">
        <v>877</v>
      </c>
      <c r="C42" s="165"/>
      <c r="D42" s="165"/>
      <c r="E42" s="169"/>
      <c r="F42" s="169"/>
    </row>
    <row r="43" spans="1:6" x14ac:dyDescent="0.25">
      <c r="A43" s="170" t="s">
        <v>1221</v>
      </c>
      <c r="B43" s="171" t="s">
        <v>877</v>
      </c>
      <c r="C43" s="165"/>
      <c r="D43" s="165"/>
      <c r="E43" s="172"/>
      <c r="F43" s="169"/>
    </row>
    <row r="44" spans="1:6" x14ac:dyDescent="0.25">
      <c r="A44" s="170" t="s">
        <v>1222</v>
      </c>
      <c r="B44" s="171">
        <v>420785354</v>
      </c>
      <c r="C44" s="165"/>
      <c r="D44" s="173"/>
      <c r="E44" s="169"/>
      <c r="F44" s="169"/>
    </row>
    <row r="45" spans="1:6" x14ac:dyDescent="0.25">
      <c r="A45" s="170" t="s">
        <v>1223</v>
      </c>
      <c r="B45" s="171" t="s">
        <v>877</v>
      </c>
      <c r="C45" s="165"/>
      <c r="D45" s="173"/>
      <c r="E45" s="169"/>
      <c r="F45" s="169"/>
    </row>
    <row r="46" spans="1:6" x14ac:dyDescent="0.25">
      <c r="A46" s="170" t="s">
        <v>212</v>
      </c>
      <c r="B46" s="171" t="s">
        <v>881</v>
      </c>
      <c r="C46" s="165"/>
      <c r="D46" s="173"/>
      <c r="E46" s="169"/>
      <c r="F46" s="169"/>
    </row>
    <row r="47" spans="1:6" x14ac:dyDescent="0.25">
      <c r="A47" s="170" t="s">
        <v>871</v>
      </c>
      <c r="B47" s="174" t="s">
        <v>877</v>
      </c>
      <c r="C47" s="165"/>
      <c r="D47" s="173"/>
      <c r="E47" s="169">
        <v>97.765000000000001</v>
      </c>
      <c r="F47" s="169">
        <v>54</v>
      </c>
    </row>
    <row r="48" spans="1:6" x14ac:dyDescent="0.25">
      <c r="A48" s="170" t="s">
        <v>1219</v>
      </c>
      <c r="B48" s="171" t="s">
        <v>887</v>
      </c>
      <c r="C48" s="165"/>
      <c r="D48" s="175">
        <v>453.49400000000003</v>
      </c>
      <c r="E48" s="169"/>
      <c r="F48" s="169"/>
    </row>
    <row r="49" spans="1:6" x14ac:dyDescent="0.25">
      <c r="A49" s="170" t="s">
        <v>1224</v>
      </c>
      <c r="B49" s="171" t="s">
        <v>1225</v>
      </c>
      <c r="C49" s="165"/>
      <c r="D49" s="173">
        <v>90</v>
      </c>
      <c r="E49" s="169"/>
      <c r="F49" s="169"/>
    </row>
    <row r="50" spans="1:6" x14ac:dyDescent="0.25">
      <c r="A50" s="170" t="s">
        <v>212</v>
      </c>
      <c r="B50" s="171" t="s">
        <v>881</v>
      </c>
      <c r="C50" s="165"/>
      <c r="D50" s="173">
        <v>265.60399999999998</v>
      </c>
      <c r="E50" s="169"/>
      <c r="F50" s="169"/>
    </row>
    <row r="51" spans="1:6" x14ac:dyDescent="0.25">
      <c r="A51" s="170" t="s">
        <v>1226</v>
      </c>
      <c r="B51" s="171" t="s">
        <v>877</v>
      </c>
      <c r="C51" s="165"/>
      <c r="D51" s="173">
        <v>789.44200000000001</v>
      </c>
      <c r="E51" s="169"/>
      <c r="F51" s="169"/>
    </row>
    <row r="52" spans="1:6" x14ac:dyDescent="0.25">
      <c r="A52" s="170" t="s">
        <v>1227</v>
      </c>
      <c r="B52" s="171" t="s">
        <v>1228</v>
      </c>
      <c r="C52" s="165"/>
      <c r="D52" s="173">
        <v>45</v>
      </c>
      <c r="E52" s="169"/>
      <c r="F52" s="169"/>
    </row>
    <row r="53" spans="1:6" x14ac:dyDescent="0.25">
      <c r="A53" s="170" t="s">
        <v>1229</v>
      </c>
      <c r="B53" s="168" t="s">
        <v>1230</v>
      </c>
      <c r="C53" s="165"/>
      <c r="D53" s="176">
        <v>45</v>
      </c>
      <c r="E53" s="169"/>
      <c r="F53" s="169"/>
    </row>
    <row r="54" spans="1:6" x14ac:dyDescent="0.25">
      <c r="A54" s="170" t="s">
        <v>1231</v>
      </c>
      <c r="B54" s="171" t="s">
        <v>1232</v>
      </c>
      <c r="C54" s="173"/>
      <c r="D54" s="165">
        <v>65</v>
      </c>
      <c r="E54" s="169"/>
      <c r="F54" s="169"/>
    </row>
    <row r="55" spans="1:6" x14ac:dyDescent="0.25">
      <c r="A55" s="170" t="s">
        <v>1233</v>
      </c>
      <c r="B55" s="171" t="s">
        <v>892</v>
      </c>
      <c r="C55" s="173">
        <v>98.426299999999998</v>
      </c>
      <c r="D55" s="165">
        <v>140</v>
      </c>
      <c r="E55" s="169"/>
      <c r="F55" s="169"/>
    </row>
    <row r="56" spans="1:6" x14ac:dyDescent="0.25">
      <c r="A56" s="170" t="s">
        <v>1234</v>
      </c>
      <c r="B56" s="171" t="s">
        <v>1060</v>
      </c>
      <c r="C56" s="173"/>
      <c r="D56" s="165">
        <v>30</v>
      </c>
      <c r="E56" s="169"/>
      <c r="F56" s="169"/>
    </row>
    <row r="57" spans="1:6" x14ac:dyDescent="0.25">
      <c r="A57" s="177" t="s">
        <v>1235</v>
      </c>
      <c r="B57" s="178" t="s">
        <v>1236</v>
      </c>
      <c r="C57" s="173"/>
      <c r="D57" s="165">
        <v>87</v>
      </c>
      <c r="E57" s="169"/>
      <c r="F57" s="169"/>
    </row>
    <row r="58" spans="1:6" x14ac:dyDescent="0.25">
      <c r="A58" s="170" t="s">
        <v>1237</v>
      </c>
      <c r="B58" s="171" t="s">
        <v>1238</v>
      </c>
      <c r="C58" s="186"/>
      <c r="D58" s="165">
        <v>87</v>
      </c>
      <c r="E58" s="169"/>
      <c r="F58" s="169"/>
    </row>
    <row r="59" spans="1:6" x14ac:dyDescent="0.25">
      <c r="A59" s="187" t="s">
        <v>1239</v>
      </c>
      <c r="B59" s="188" t="s">
        <v>1051</v>
      </c>
      <c r="C59" s="189"/>
      <c r="D59" s="189">
        <v>65</v>
      </c>
      <c r="E59" s="190"/>
      <c r="F59" s="189"/>
    </row>
    <row r="60" spans="1:6" x14ac:dyDescent="0.25">
      <c r="A60" s="162" t="s">
        <v>1240</v>
      </c>
      <c r="B60" s="163" t="s">
        <v>1241</v>
      </c>
      <c r="C60" s="183">
        <v>2.78565</v>
      </c>
      <c r="D60" s="165"/>
      <c r="E60" s="166"/>
      <c r="F60" s="164"/>
    </row>
    <row r="61" spans="1:6" x14ac:dyDescent="0.25">
      <c r="A61" s="167" t="s">
        <v>871</v>
      </c>
      <c r="B61" s="168" t="s">
        <v>877</v>
      </c>
      <c r="C61" s="165">
        <v>121.90535000000001</v>
      </c>
      <c r="D61" s="165"/>
      <c r="E61" s="169"/>
      <c r="F61" s="169"/>
    </row>
    <row r="62" spans="1:6" x14ac:dyDescent="0.25">
      <c r="A62" s="162" t="s">
        <v>871</v>
      </c>
      <c r="B62" s="163" t="s">
        <v>877</v>
      </c>
      <c r="C62" s="183">
        <v>21.621950000000002</v>
      </c>
      <c r="D62" s="165"/>
      <c r="E62" s="166"/>
      <c r="F62" s="164"/>
    </row>
    <row r="63" spans="1:6" x14ac:dyDescent="0.25">
      <c r="A63" s="32" t="s">
        <v>214</v>
      </c>
      <c r="B63" s="161"/>
      <c r="C63" s="7">
        <v>203.08715000000001</v>
      </c>
      <c r="D63" s="7">
        <v>679.31200000000001</v>
      </c>
      <c r="E63" s="7">
        <v>0</v>
      </c>
      <c r="F63" s="7"/>
    </row>
    <row r="64" spans="1:6" x14ac:dyDescent="0.25">
      <c r="A64" s="181" t="s">
        <v>216</v>
      </c>
      <c r="B64" s="182" t="s">
        <v>900</v>
      </c>
      <c r="C64" s="183">
        <v>124.9563</v>
      </c>
      <c r="D64" s="183"/>
      <c r="E64" s="166"/>
      <c r="F64" s="164"/>
    </row>
    <row r="65" spans="1:6" x14ac:dyDescent="0.25">
      <c r="A65" s="167" t="s">
        <v>290</v>
      </c>
      <c r="B65" s="168" t="s">
        <v>899</v>
      </c>
      <c r="C65" s="165"/>
      <c r="D65" s="165"/>
      <c r="E65" s="169"/>
      <c r="F65" s="169"/>
    </row>
    <row r="66" spans="1:6" x14ac:dyDescent="0.25">
      <c r="A66" s="170" t="s">
        <v>290</v>
      </c>
      <c r="B66" s="171" t="s">
        <v>899</v>
      </c>
      <c r="C66" s="165"/>
      <c r="D66" s="165">
        <v>346.70600000000002</v>
      </c>
      <c r="E66" s="172"/>
      <c r="F66" s="169"/>
    </row>
    <row r="67" spans="1:6" x14ac:dyDescent="0.25">
      <c r="A67" s="170" t="s">
        <v>216</v>
      </c>
      <c r="B67" s="171" t="s">
        <v>900</v>
      </c>
      <c r="C67" s="165"/>
      <c r="D67" s="173">
        <v>302.60599999999999</v>
      </c>
      <c r="E67" s="169"/>
      <c r="F67" s="169"/>
    </row>
    <row r="68" spans="1:6" x14ac:dyDescent="0.25">
      <c r="A68" s="170" t="s">
        <v>1242</v>
      </c>
      <c r="B68" s="171" t="s">
        <v>1243</v>
      </c>
      <c r="C68" s="165"/>
      <c r="D68" s="173">
        <v>30</v>
      </c>
      <c r="E68" s="169"/>
      <c r="F68" s="169"/>
    </row>
    <row r="69" spans="1:6" x14ac:dyDescent="0.25">
      <c r="A69" s="170" t="s">
        <v>1244</v>
      </c>
      <c r="B69" s="171" t="s">
        <v>1245</v>
      </c>
      <c r="C69" s="165">
        <v>11.673200000000001</v>
      </c>
      <c r="D69" s="173"/>
      <c r="E69" s="169"/>
      <c r="F69" s="169"/>
    </row>
    <row r="70" spans="1:6" x14ac:dyDescent="0.25">
      <c r="A70" s="170" t="s">
        <v>1246</v>
      </c>
      <c r="B70" s="174" t="s">
        <v>1247</v>
      </c>
      <c r="C70" s="165">
        <v>29.050350000000002</v>
      </c>
      <c r="D70" s="173"/>
      <c r="E70" s="169"/>
      <c r="F70" s="169"/>
    </row>
    <row r="71" spans="1:6" x14ac:dyDescent="0.25">
      <c r="A71" s="170" t="s">
        <v>1242</v>
      </c>
      <c r="B71" s="171" t="s">
        <v>1243</v>
      </c>
      <c r="C71" s="165">
        <v>37.407300000000006</v>
      </c>
      <c r="D71" s="175"/>
      <c r="E71" s="169"/>
      <c r="F71" s="169"/>
    </row>
    <row r="72" spans="1:6" x14ac:dyDescent="0.25">
      <c r="A72" s="32" t="s">
        <v>58</v>
      </c>
      <c r="B72" s="161"/>
      <c r="C72" s="50">
        <v>0</v>
      </c>
      <c r="D72" s="50">
        <v>1569.848</v>
      </c>
      <c r="E72" s="50">
        <v>0</v>
      </c>
      <c r="F72" s="7"/>
    </row>
    <row r="73" spans="1:6" x14ac:dyDescent="0.25">
      <c r="A73" s="162" t="s">
        <v>1248</v>
      </c>
      <c r="B73" s="163" t="s">
        <v>1066</v>
      </c>
      <c r="C73" s="164"/>
      <c r="D73" s="169"/>
      <c r="E73" s="166"/>
      <c r="F73" s="164"/>
    </row>
    <row r="74" spans="1:6" x14ac:dyDescent="0.25">
      <c r="A74" s="167" t="s">
        <v>1249</v>
      </c>
      <c r="B74" s="168" t="s">
        <v>885</v>
      </c>
      <c r="C74" s="169"/>
      <c r="D74" s="169"/>
      <c r="E74" s="169"/>
      <c r="F74" s="169"/>
    </row>
    <row r="75" spans="1:6" x14ac:dyDescent="0.25">
      <c r="A75" s="170" t="s">
        <v>1250</v>
      </c>
      <c r="B75" s="171" t="s">
        <v>903</v>
      </c>
      <c r="C75" s="169"/>
      <c r="D75" s="169"/>
      <c r="E75" s="172"/>
      <c r="F75" s="169"/>
    </row>
    <row r="76" spans="1:6" x14ac:dyDescent="0.25">
      <c r="A76" s="170" t="s">
        <v>1250</v>
      </c>
      <c r="B76" s="171" t="s">
        <v>903</v>
      </c>
      <c r="C76" s="169"/>
      <c r="D76" s="170">
        <v>105</v>
      </c>
      <c r="E76" s="169"/>
      <c r="F76" s="169"/>
    </row>
    <row r="77" spans="1:6" x14ac:dyDescent="0.25">
      <c r="A77" s="170" t="s">
        <v>1251</v>
      </c>
      <c r="B77" s="171" t="s">
        <v>1252</v>
      </c>
      <c r="C77" s="169"/>
      <c r="D77" s="170">
        <v>87</v>
      </c>
      <c r="E77" s="169"/>
      <c r="F77" s="169"/>
    </row>
    <row r="78" spans="1:6" x14ac:dyDescent="0.25">
      <c r="A78" s="170" t="s">
        <v>1253</v>
      </c>
      <c r="B78" s="171" t="s">
        <v>1254</v>
      </c>
      <c r="C78" s="169"/>
      <c r="D78" s="170">
        <v>30</v>
      </c>
      <c r="E78" s="169"/>
      <c r="F78" s="169"/>
    </row>
    <row r="79" spans="1:6" x14ac:dyDescent="0.25">
      <c r="A79" s="170" t="s">
        <v>1255</v>
      </c>
      <c r="B79" s="174" t="s">
        <v>1256</v>
      </c>
      <c r="C79" s="169"/>
      <c r="D79" s="170">
        <v>457</v>
      </c>
      <c r="E79" s="169"/>
      <c r="F79" s="169"/>
    </row>
    <row r="80" spans="1:6" x14ac:dyDescent="0.25">
      <c r="A80" s="170" t="s">
        <v>1249</v>
      </c>
      <c r="B80" s="171" t="s">
        <v>885</v>
      </c>
      <c r="C80" s="169"/>
      <c r="D80" s="184">
        <v>890.84799999999996</v>
      </c>
      <c r="E80" s="169"/>
      <c r="F80" s="169"/>
    </row>
    <row r="81" spans="1:6" x14ac:dyDescent="0.25">
      <c r="A81" s="32" t="s">
        <v>63</v>
      </c>
      <c r="B81" s="161"/>
      <c r="C81" s="50">
        <v>0</v>
      </c>
      <c r="D81" s="50">
        <v>600.21199999999999</v>
      </c>
      <c r="E81" s="50">
        <v>0</v>
      </c>
      <c r="F81" s="7"/>
    </row>
    <row r="82" spans="1:6" x14ac:dyDescent="0.25">
      <c r="A82" s="162" t="s">
        <v>1257</v>
      </c>
      <c r="B82" s="163" t="s">
        <v>1073</v>
      </c>
      <c r="C82" s="164"/>
      <c r="D82" s="165"/>
      <c r="E82" s="166"/>
      <c r="F82" s="164"/>
    </row>
    <row r="83" spans="1:6" x14ac:dyDescent="0.25">
      <c r="A83" s="167" t="s">
        <v>1258</v>
      </c>
      <c r="B83" s="168" t="s">
        <v>879</v>
      </c>
      <c r="C83" s="169"/>
      <c r="D83" s="165">
        <v>450.21199999999999</v>
      </c>
      <c r="E83" s="169"/>
      <c r="F83" s="169"/>
    </row>
    <row r="84" spans="1:6" x14ac:dyDescent="0.25">
      <c r="A84" s="170" t="s">
        <v>1257</v>
      </c>
      <c r="B84" s="171" t="s">
        <v>1073</v>
      </c>
      <c r="C84" s="169"/>
      <c r="D84" s="165">
        <v>90</v>
      </c>
      <c r="E84" s="172"/>
      <c r="F84" s="169"/>
    </row>
    <row r="85" spans="1:6" x14ac:dyDescent="0.25">
      <c r="A85" s="170" t="s">
        <v>1259</v>
      </c>
      <c r="B85" s="171" t="s">
        <v>1260</v>
      </c>
      <c r="C85" s="169"/>
      <c r="D85" s="173">
        <v>30</v>
      </c>
      <c r="E85" s="169"/>
      <c r="F85" s="169"/>
    </row>
    <row r="86" spans="1:6" x14ac:dyDescent="0.25">
      <c r="A86" s="170" t="s">
        <v>1261</v>
      </c>
      <c r="B86" s="171" t="s">
        <v>1262</v>
      </c>
      <c r="C86" s="169"/>
      <c r="D86" s="173">
        <v>30</v>
      </c>
      <c r="E86" s="169"/>
      <c r="F86" s="169"/>
    </row>
    <row r="87" spans="1:6" x14ac:dyDescent="0.25">
      <c r="A87" s="170" t="s">
        <v>1258</v>
      </c>
      <c r="B87" s="171" t="s">
        <v>879</v>
      </c>
      <c r="C87" s="169"/>
      <c r="D87" s="173"/>
      <c r="E87" s="169"/>
      <c r="F87" s="169"/>
    </row>
    <row r="88" spans="1:6" x14ac:dyDescent="0.25">
      <c r="A88" s="32" t="s">
        <v>70</v>
      </c>
      <c r="B88" s="161"/>
      <c r="C88" s="50">
        <v>0</v>
      </c>
      <c r="D88" s="50">
        <v>0</v>
      </c>
      <c r="E88" s="7">
        <v>0</v>
      </c>
      <c r="F88" s="7">
        <v>0</v>
      </c>
    </row>
    <row r="89" spans="1:6" x14ac:dyDescent="0.25">
      <c r="A89" s="181" t="s">
        <v>151</v>
      </c>
      <c r="B89" s="182"/>
      <c r="C89" s="164"/>
      <c r="D89" s="164"/>
      <c r="E89" s="166"/>
      <c r="F89" s="164"/>
    </row>
    <row r="90" spans="1:6" x14ac:dyDescent="0.25">
      <c r="A90" s="167" t="s">
        <v>151</v>
      </c>
      <c r="B90" s="168"/>
      <c r="C90" s="169"/>
      <c r="D90" s="169"/>
      <c r="E90" s="169"/>
      <c r="F90" s="169"/>
    </row>
    <row r="91" spans="1:6" x14ac:dyDescent="0.25">
      <c r="A91" s="32" t="s">
        <v>74</v>
      </c>
      <c r="B91" s="161"/>
      <c r="C91" s="50">
        <v>635.16136250000011</v>
      </c>
      <c r="D91" s="7">
        <v>3673.2500800000012</v>
      </c>
      <c r="E91" s="50">
        <v>397.0342</v>
      </c>
      <c r="F91" s="7"/>
    </row>
    <row r="92" spans="1:6" x14ac:dyDescent="0.25">
      <c r="A92" s="162" t="s">
        <v>1263</v>
      </c>
      <c r="B92" s="163" t="s">
        <v>876</v>
      </c>
      <c r="C92" s="164"/>
      <c r="D92" s="165"/>
      <c r="E92" s="166">
        <v>209.21709999999999</v>
      </c>
      <c r="F92" s="164"/>
    </row>
    <row r="93" spans="1:6" x14ac:dyDescent="0.25">
      <c r="A93" s="167" t="s">
        <v>1264</v>
      </c>
      <c r="B93" s="168" t="s">
        <v>876</v>
      </c>
      <c r="C93" s="169"/>
      <c r="D93" s="165"/>
      <c r="E93" s="169">
        <v>187.81710000000001</v>
      </c>
      <c r="F93" s="169"/>
    </row>
    <row r="94" spans="1:6" x14ac:dyDescent="0.25">
      <c r="A94" s="162" t="s">
        <v>1265</v>
      </c>
      <c r="B94" s="163" t="s">
        <v>1079</v>
      </c>
      <c r="C94" s="164"/>
      <c r="D94" s="165"/>
      <c r="E94" s="166"/>
      <c r="F94" s="164"/>
    </row>
    <row r="95" spans="1:6" x14ac:dyDescent="0.25">
      <c r="A95" s="167" t="s">
        <v>1266</v>
      </c>
      <c r="B95" s="168" t="s">
        <v>876</v>
      </c>
      <c r="C95" s="169"/>
      <c r="D95" s="165"/>
      <c r="E95" s="169"/>
      <c r="F95" s="169"/>
    </row>
    <row r="96" spans="1:6" x14ac:dyDescent="0.25">
      <c r="A96" s="162" t="s">
        <v>1267</v>
      </c>
      <c r="B96" s="163" t="s">
        <v>1085</v>
      </c>
      <c r="C96" s="164"/>
      <c r="D96" s="165"/>
      <c r="E96" s="166"/>
      <c r="F96" s="164"/>
    </row>
    <row r="97" spans="1:6" x14ac:dyDescent="0.25">
      <c r="A97" s="167" t="s">
        <v>1268</v>
      </c>
      <c r="B97" s="168" t="s">
        <v>876</v>
      </c>
      <c r="C97" s="164"/>
      <c r="D97" s="165"/>
      <c r="E97" s="166"/>
      <c r="F97" s="164"/>
    </row>
    <row r="98" spans="1:6" x14ac:dyDescent="0.25">
      <c r="A98" s="167" t="s">
        <v>1269</v>
      </c>
      <c r="B98" s="168" t="s">
        <v>876</v>
      </c>
      <c r="C98" s="169"/>
      <c r="D98" s="165"/>
      <c r="E98" s="169"/>
      <c r="F98" s="169"/>
    </row>
    <row r="99" spans="1:6" x14ac:dyDescent="0.25">
      <c r="A99" s="162" t="s">
        <v>1270</v>
      </c>
      <c r="B99" s="163" t="s">
        <v>1271</v>
      </c>
      <c r="C99" s="164"/>
      <c r="D99" s="165"/>
      <c r="E99" s="166"/>
      <c r="F99" s="164"/>
    </row>
    <row r="100" spans="1:6" x14ac:dyDescent="0.25">
      <c r="A100" s="167" t="s">
        <v>1272</v>
      </c>
      <c r="B100" s="168" t="s">
        <v>876</v>
      </c>
      <c r="C100" s="169"/>
      <c r="D100" s="165"/>
      <c r="E100" s="169"/>
      <c r="F100" s="169"/>
    </row>
    <row r="101" spans="1:6" x14ac:dyDescent="0.25">
      <c r="A101" s="162" t="s">
        <v>1273</v>
      </c>
      <c r="B101" s="163" t="s">
        <v>876</v>
      </c>
      <c r="C101" s="164"/>
      <c r="D101" s="165"/>
      <c r="E101" s="166"/>
      <c r="F101" s="164"/>
    </row>
    <row r="102" spans="1:6" x14ac:dyDescent="0.25">
      <c r="A102" s="167" t="s">
        <v>1274</v>
      </c>
      <c r="B102" s="168" t="s">
        <v>876</v>
      </c>
      <c r="C102" s="169"/>
      <c r="D102" s="165"/>
      <c r="E102" s="169"/>
      <c r="F102" s="169"/>
    </row>
    <row r="103" spans="1:6" x14ac:dyDescent="0.25">
      <c r="A103" s="162" t="s">
        <v>1275</v>
      </c>
      <c r="B103" s="163" t="s">
        <v>876</v>
      </c>
      <c r="C103" s="164"/>
      <c r="D103" s="165"/>
      <c r="E103" s="166"/>
      <c r="F103" s="164"/>
    </row>
    <row r="104" spans="1:6" x14ac:dyDescent="0.25">
      <c r="A104" s="167" t="s">
        <v>1276</v>
      </c>
      <c r="B104" s="168" t="s">
        <v>1277</v>
      </c>
      <c r="C104" s="169"/>
      <c r="D104" s="165">
        <v>203.3</v>
      </c>
      <c r="E104" s="169"/>
      <c r="F104" s="169"/>
    </row>
    <row r="105" spans="1:6" x14ac:dyDescent="0.25">
      <c r="A105" s="162" t="s">
        <v>1278</v>
      </c>
      <c r="B105" s="163" t="s">
        <v>876</v>
      </c>
      <c r="C105" s="164"/>
      <c r="D105" s="165">
        <v>505.13416000000001</v>
      </c>
      <c r="E105" s="166"/>
      <c r="F105" s="164"/>
    </row>
    <row r="106" spans="1:6" x14ac:dyDescent="0.25">
      <c r="A106" s="167" t="s">
        <v>1279</v>
      </c>
      <c r="B106" s="168" t="s">
        <v>876</v>
      </c>
      <c r="C106" s="169"/>
      <c r="D106" s="165">
        <v>691.79994000000011</v>
      </c>
      <c r="E106" s="169"/>
      <c r="F106" s="169"/>
    </row>
    <row r="107" spans="1:6" x14ac:dyDescent="0.25">
      <c r="A107" s="162" t="s">
        <v>1280</v>
      </c>
      <c r="B107" s="163" t="s">
        <v>876</v>
      </c>
      <c r="C107" s="164"/>
      <c r="D107" s="165">
        <v>392.69</v>
      </c>
      <c r="E107" s="166"/>
      <c r="F107" s="164"/>
    </row>
    <row r="108" spans="1:6" x14ac:dyDescent="0.25">
      <c r="A108" s="167" t="s">
        <v>1267</v>
      </c>
      <c r="B108" s="168" t="s">
        <v>1085</v>
      </c>
      <c r="C108" s="169"/>
      <c r="D108" s="165">
        <v>326.35000000000002</v>
      </c>
      <c r="E108" s="169"/>
      <c r="F108" s="169"/>
    </row>
    <row r="109" spans="1:6" x14ac:dyDescent="0.25">
      <c r="A109" s="162" t="s">
        <v>1281</v>
      </c>
      <c r="B109" s="163" t="s">
        <v>1082</v>
      </c>
      <c r="C109" s="164"/>
      <c r="D109" s="165">
        <v>112.35</v>
      </c>
      <c r="E109" s="166"/>
      <c r="F109" s="164"/>
    </row>
    <row r="110" spans="1:6" x14ac:dyDescent="0.25">
      <c r="A110" s="167" t="s">
        <v>1282</v>
      </c>
      <c r="B110" s="168" t="s">
        <v>876</v>
      </c>
      <c r="C110" s="169"/>
      <c r="D110" s="165">
        <v>368.41598000000005</v>
      </c>
      <c r="E110" s="169"/>
      <c r="F110" s="169"/>
    </row>
    <row r="111" spans="1:6" x14ac:dyDescent="0.25">
      <c r="A111" s="162" t="s">
        <v>1283</v>
      </c>
      <c r="B111" s="163" t="s">
        <v>1284</v>
      </c>
      <c r="C111" s="164"/>
      <c r="D111" s="165">
        <v>178.69</v>
      </c>
      <c r="E111" s="166"/>
      <c r="F111" s="164"/>
    </row>
    <row r="112" spans="1:6" x14ac:dyDescent="0.25">
      <c r="A112" s="167" t="s">
        <v>1285</v>
      </c>
      <c r="B112" s="168" t="s">
        <v>876</v>
      </c>
      <c r="C112" s="169"/>
      <c r="D112" s="165">
        <v>133.75</v>
      </c>
      <c r="E112" s="169"/>
      <c r="F112" s="169"/>
    </row>
    <row r="113" spans="1:6" x14ac:dyDescent="0.25">
      <c r="A113" s="162" t="s">
        <v>1286</v>
      </c>
      <c r="B113" s="163" t="s">
        <v>1287</v>
      </c>
      <c r="C113" s="164"/>
      <c r="D113" s="165">
        <v>93.09</v>
      </c>
      <c r="E113" s="166"/>
      <c r="F113" s="164"/>
    </row>
    <row r="114" spans="1:6" x14ac:dyDescent="0.25">
      <c r="A114" s="167" t="s">
        <v>1288</v>
      </c>
      <c r="B114" s="168" t="s">
        <v>1289</v>
      </c>
      <c r="C114" s="169"/>
      <c r="D114" s="165">
        <v>48.15</v>
      </c>
      <c r="E114" s="169"/>
      <c r="F114" s="169"/>
    </row>
    <row r="115" spans="1:6" x14ac:dyDescent="0.25">
      <c r="A115" s="162" t="s">
        <v>1290</v>
      </c>
      <c r="B115" s="163" t="s">
        <v>1291</v>
      </c>
      <c r="C115" s="164"/>
      <c r="D115" s="165">
        <v>93.09</v>
      </c>
      <c r="E115" s="166"/>
      <c r="F115" s="164"/>
    </row>
    <row r="116" spans="1:6" x14ac:dyDescent="0.25">
      <c r="A116" s="167" t="s">
        <v>1292</v>
      </c>
      <c r="B116" s="168" t="s">
        <v>1293</v>
      </c>
      <c r="C116" s="169"/>
      <c r="D116" s="165">
        <v>69.55</v>
      </c>
      <c r="E116" s="169"/>
      <c r="F116" s="169"/>
    </row>
    <row r="117" spans="1:6" x14ac:dyDescent="0.25">
      <c r="A117" s="162" t="s">
        <v>1294</v>
      </c>
      <c r="B117" s="163" t="s">
        <v>1295</v>
      </c>
      <c r="C117" s="164"/>
      <c r="D117" s="165">
        <v>69.55</v>
      </c>
      <c r="E117" s="166"/>
      <c r="F117" s="164"/>
    </row>
    <row r="118" spans="1:6" x14ac:dyDescent="0.25">
      <c r="A118" s="167" t="s">
        <v>1296</v>
      </c>
      <c r="B118" s="168" t="s">
        <v>1297</v>
      </c>
      <c r="C118" s="169"/>
      <c r="D118" s="165">
        <v>48.15</v>
      </c>
      <c r="E118" s="169"/>
      <c r="F118" s="169"/>
    </row>
    <row r="119" spans="1:6" x14ac:dyDescent="0.25">
      <c r="A119" s="162" t="s">
        <v>1298</v>
      </c>
      <c r="B119" s="163" t="s">
        <v>1299</v>
      </c>
      <c r="C119" s="164"/>
      <c r="D119" s="165">
        <v>32.1</v>
      </c>
      <c r="E119" s="166"/>
      <c r="F119" s="164"/>
    </row>
    <row r="120" spans="1:6" x14ac:dyDescent="0.25">
      <c r="A120" s="167" t="s">
        <v>1300</v>
      </c>
      <c r="B120" s="168" t="s">
        <v>1301</v>
      </c>
      <c r="C120" s="169"/>
      <c r="D120" s="165">
        <v>32.1</v>
      </c>
      <c r="E120" s="169"/>
      <c r="F120" s="169"/>
    </row>
    <row r="121" spans="1:6" x14ac:dyDescent="0.25">
      <c r="A121" s="162" t="s">
        <v>1265</v>
      </c>
      <c r="B121" s="163" t="s">
        <v>1079</v>
      </c>
      <c r="C121" s="164"/>
      <c r="D121" s="165">
        <v>69.55</v>
      </c>
      <c r="E121" s="166"/>
      <c r="F121" s="164"/>
    </row>
    <row r="122" spans="1:6" x14ac:dyDescent="0.25">
      <c r="A122" s="167" t="s">
        <v>1302</v>
      </c>
      <c r="B122" s="168" t="s">
        <v>1303</v>
      </c>
      <c r="C122" s="169"/>
      <c r="D122" s="165">
        <v>48.15</v>
      </c>
      <c r="E122" s="169"/>
      <c r="F122" s="169"/>
    </row>
    <row r="123" spans="1:6" x14ac:dyDescent="0.25">
      <c r="A123" s="162" t="s">
        <v>1304</v>
      </c>
      <c r="B123" s="163" t="s">
        <v>1305</v>
      </c>
      <c r="C123" s="164"/>
      <c r="D123" s="165">
        <v>157.29</v>
      </c>
      <c r="E123" s="166"/>
      <c r="F123" s="164"/>
    </row>
    <row r="124" spans="1:6" x14ac:dyDescent="0.25">
      <c r="A124" s="167" t="s">
        <v>1306</v>
      </c>
      <c r="B124" s="168" t="s">
        <v>876</v>
      </c>
      <c r="C124" s="165">
        <v>141.93549999999999</v>
      </c>
      <c r="D124" s="165"/>
      <c r="E124" s="169"/>
      <c r="F124" s="169"/>
    </row>
    <row r="125" spans="1:6" x14ac:dyDescent="0.25">
      <c r="A125" s="162" t="s">
        <v>1307</v>
      </c>
      <c r="B125" s="163" t="s">
        <v>1092</v>
      </c>
      <c r="C125" s="183">
        <v>43.858069499999999</v>
      </c>
      <c r="D125" s="165"/>
      <c r="E125" s="166"/>
      <c r="F125" s="164"/>
    </row>
    <row r="126" spans="1:6" x14ac:dyDescent="0.25">
      <c r="A126" s="167" t="s">
        <v>1308</v>
      </c>
      <c r="B126" s="168" t="s">
        <v>1309</v>
      </c>
      <c r="C126" s="165">
        <v>31.509681000000004</v>
      </c>
      <c r="D126" s="165"/>
      <c r="E126" s="169"/>
      <c r="F126" s="169"/>
    </row>
    <row r="127" spans="1:6" x14ac:dyDescent="0.25">
      <c r="A127" s="162" t="s">
        <v>970</v>
      </c>
      <c r="B127" s="163" t="s">
        <v>1310</v>
      </c>
      <c r="C127" s="183">
        <v>25.974196500000001</v>
      </c>
      <c r="D127" s="165"/>
      <c r="E127" s="166"/>
      <c r="F127" s="164"/>
    </row>
    <row r="128" spans="1:6" x14ac:dyDescent="0.25">
      <c r="A128" s="167" t="s">
        <v>1296</v>
      </c>
      <c r="B128" s="168" t="s">
        <v>1297</v>
      </c>
      <c r="C128" s="165">
        <v>41.729037000000005</v>
      </c>
      <c r="D128" s="165"/>
      <c r="E128" s="169"/>
      <c r="F128" s="169"/>
    </row>
    <row r="129" spans="1:6" x14ac:dyDescent="0.25">
      <c r="A129" s="162" t="s">
        <v>1311</v>
      </c>
      <c r="B129" s="163" t="s">
        <v>1090</v>
      </c>
      <c r="C129" s="183">
        <v>108.86452850000002</v>
      </c>
      <c r="D129" s="165"/>
      <c r="E129" s="166"/>
      <c r="F129" s="164"/>
    </row>
    <row r="130" spans="1:6" x14ac:dyDescent="0.25">
      <c r="A130" s="167" t="s">
        <v>1312</v>
      </c>
      <c r="B130" s="168" t="s">
        <v>876</v>
      </c>
      <c r="C130" s="165">
        <v>122.63227200000003</v>
      </c>
      <c r="D130" s="165"/>
      <c r="E130" s="169"/>
      <c r="F130" s="169"/>
    </row>
    <row r="131" spans="1:6" x14ac:dyDescent="0.25">
      <c r="A131" s="162" t="s">
        <v>1265</v>
      </c>
      <c r="B131" s="163" t="s">
        <v>1079</v>
      </c>
      <c r="C131" s="183">
        <v>118.65807800000002</v>
      </c>
      <c r="D131" s="165"/>
      <c r="E131" s="166"/>
      <c r="F131" s="164"/>
    </row>
    <row r="132" spans="1:6" x14ac:dyDescent="0.25">
      <c r="A132" s="167" t="s">
        <v>474</v>
      </c>
      <c r="B132" s="168" t="s">
        <v>876</v>
      </c>
      <c r="C132" s="165"/>
      <c r="D132" s="165"/>
      <c r="E132" s="169"/>
      <c r="F132" s="169"/>
    </row>
    <row r="133" spans="1:6" x14ac:dyDescent="0.25">
      <c r="A133" s="32" t="s">
        <v>232</v>
      </c>
      <c r="B133" s="161"/>
      <c r="C133" s="191">
        <v>75.875799999999998</v>
      </c>
      <c r="D133" s="7">
        <v>1384.27</v>
      </c>
      <c r="E133" s="50">
        <v>135.53</v>
      </c>
      <c r="F133" s="7"/>
    </row>
    <row r="134" spans="1:6" x14ac:dyDescent="0.25">
      <c r="A134" s="162" t="s">
        <v>1313</v>
      </c>
      <c r="B134" s="163" t="s">
        <v>882</v>
      </c>
      <c r="C134" s="183"/>
      <c r="D134" s="165"/>
      <c r="E134" s="166">
        <v>135.53</v>
      </c>
      <c r="F134" s="164"/>
    </row>
    <row r="135" spans="1:6" x14ac:dyDescent="0.25">
      <c r="A135" s="167" t="s">
        <v>1314</v>
      </c>
      <c r="B135" s="168" t="s">
        <v>1099</v>
      </c>
      <c r="C135" s="165"/>
      <c r="D135" s="165"/>
      <c r="E135" s="169"/>
      <c r="F135" s="169"/>
    </row>
    <row r="136" spans="1:6" x14ac:dyDescent="0.25">
      <c r="A136" s="162" t="s">
        <v>234</v>
      </c>
      <c r="B136" s="163" t="s">
        <v>907</v>
      </c>
      <c r="C136" s="183"/>
      <c r="D136" s="165"/>
      <c r="E136" s="166"/>
      <c r="F136" s="164"/>
    </row>
    <row r="137" spans="1:6" x14ac:dyDescent="0.25">
      <c r="A137" s="167" t="s">
        <v>1313</v>
      </c>
      <c r="B137" s="168" t="s">
        <v>882</v>
      </c>
      <c r="C137" s="165"/>
      <c r="D137" s="165"/>
      <c r="E137" s="169"/>
      <c r="F137" s="169"/>
    </row>
    <row r="138" spans="1:6" x14ac:dyDescent="0.25">
      <c r="A138" s="162" t="s">
        <v>1313</v>
      </c>
      <c r="B138" s="163" t="s">
        <v>882</v>
      </c>
      <c r="C138" s="183"/>
      <c r="D138" s="165">
        <v>663.02800000000002</v>
      </c>
      <c r="E138" s="166"/>
      <c r="F138" s="164"/>
    </row>
    <row r="139" spans="1:6" x14ac:dyDescent="0.25">
      <c r="A139" s="167" t="s">
        <v>1315</v>
      </c>
      <c r="B139" s="168" t="s">
        <v>1098</v>
      </c>
      <c r="C139" s="165"/>
      <c r="D139" s="165">
        <v>87</v>
      </c>
      <c r="E139" s="169"/>
      <c r="F139" s="169"/>
    </row>
    <row r="140" spans="1:6" x14ac:dyDescent="0.25">
      <c r="A140" s="162" t="s">
        <v>1316</v>
      </c>
      <c r="B140" s="163" t="s">
        <v>1317</v>
      </c>
      <c r="C140" s="183"/>
      <c r="D140" s="165">
        <v>45</v>
      </c>
      <c r="E140" s="166"/>
      <c r="F140" s="164"/>
    </row>
    <row r="141" spans="1:6" x14ac:dyDescent="0.25">
      <c r="A141" s="167" t="s">
        <v>1314</v>
      </c>
      <c r="B141" s="168" t="s">
        <v>1099</v>
      </c>
      <c r="C141" s="165"/>
      <c r="D141" s="165">
        <v>65</v>
      </c>
      <c r="E141" s="169"/>
      <c r="F141" s="169"/>
    </row>
    <row r="142" spans="1:6" x14ac:dyDescent="0.25">
      <c r="A142" s="162" t="s">
        <v>1318</v>
      </c>
      <c r="B142" s="163" t="s">
        <v>1319</v>
      </c>
      <c r="C142" s="183"/>
      <c r="D142" s="165">
        <v>30</v>
      </c>
      <c r="E142" s="166"/>
      <c r="F142" s="164"/>
    </row>
    <row r="143" spans="1:6" x14ac:dyDescent="0.25">
      <c r="A143" s="167" t="s">
        <v>632</v>
      </c>
      <c r="B143" s="168" t="s">
        <v>1115</v>
      </c>
      <c r="C143" s="165"/>
      <c r="D143" s="165">
        <v>30</v>
      </c>
      <c r="E143" s="169"/>
      <c r="F143" s="169"/>
    </row>
    <row r="144" spans="1:6" x14ac:dyDescent="0.25">
      <c r="A144" s="162" t="s">
        <v>234</v>
      </c>
      <c r="B144" s="163" t="s">
        <v>907</v>
      </c>
      <c r="C144" s="183"/>
      <c r="D144" s="165">
        <v>354.24200000000002</v>
      </c>
      <c r="E144" s="166"/>
      <c r="F144" s="164"/>
    </row>
    <row r="145" spans="1:6" x14ac:dyDescent="0.25">
      <c r="A145" s="167" t="s">
        <v>1320</v>
      </c>
      <c r="B145" s="168" t="s">
        <v>1321</v>
      </c>
      <c r="C145" s="165"/>
      <c r="D145" s="165">
        <v>65</v>
      </c>
      <c r="E145" s="169"/>
      <c r="F145" s="169"/>
    </row>
    <row r="146" spans="1:6" x14ac:dyDescent="0.25">
      <c r="A146" s="162" t="s">
        <v>1322</v>
      </c>
      <c r="B146" s="163">
        <v>600000053</v>
      </c>
      <c r="C146" s="183"/>
      <c r="D146" s="165">
        <v>45</v>
      </c>
      <c r="E146" s="166"/>
      <c r="F146" s="164"/>
    </row>
    <row r="147" spans="1:6" x14ac:dyDescent="0.25">
      <c r="A147" s="167" t="s">
        <v>1313</v>
      </c>
      <c r="B147" s="168" t="s">
        <v>882</v>
      </c>
      <c r="C147" s="165">
        <v>75.875799999999998</v>
      </c>
      <c r="D147" s="165"/>
      <c r="E147" s="169"/>
      <c r="F147" s="169"/>
    </row>
    <row r="148" spans="1:6" x14ac:dyDescent="0.25">
      <c r="A148" s="125" t="s">
        <v>112</v>
      </c>
      <c r="B148" s="192"/>
      <c r="C148" s="126">
        <v>0</v>
      </c>
      <c r="D148" s="126">
        <v>922.16599999999994</v>
      </c>
      <c r="E148" s="126">
        <v>77.765000000000001</v>
      </c>
      <c r="F148" s="7"/>
    </row>
    <row r="149" spans="1:6" x14ac:dyDescent="0.25">
      <c r="A149" s="162" t="s">
        <v>237</v>
      </c>
      <c r="B149" s="163" t="s">
        <v>888</v>
      </c>
      <c r="C149" s="164"/>
      <c r="D149" s="165"/>
      <c r="E149" s="166">
        <v>77.765000000000001</v>
      </c>
      <c r="F149" s="164"/>
    </row>
    <row r="150" spans="1:6" x14ac:dyDescent="0.25">
      <c r="A150" s="167" t="s">
        <v>1323</v>
      </c>
      <c r="B150" s="163">
        <v>760919563</v>
      </c>
      <c r="C150" s="169"/>
      <c r="D150" s="165"/>
      <c r="E150" s="169"/>
      <c r="F150" s="169"/>
    </row>
    <row r="151" spans="1:6" x14ac:dyDescent="0.25">
      <c r="A151" s="162" t="s">
        <v>1324</v>
      </c>
      <c r="B151" s="163" t="s">
        <v>886</v>
      </c>
      <c r="C151" s="164"/>
      <c r="D151" s="165"/>
      <c r="E151" s="166"/>
      <c r="F151" s="164"/>
    </row>
    <row r="152" spans="1:6" x14ac:dyDescent="0.25">
      <c r="A152" s="167" t="s">
        <v>1324</v>
      </c>
      <c r="B152" s="168" t="s">
        <v>886</v>
      </c>
      <c r="C152" s="169"/>
      <c r="D152" s="165">
        <v>344.5</v>
      </c>
      <c r="E152" s="169"/>
      <c r="F152" s="169"/>
    </row>
    <row r="153" spans="1:6" x14ac:dyDescent="0.25">
      <c r="A153" s="162" t="s">
        <v>1325</v>
      </c>
      <c r="B153" s="163" t="s">
        <v>1326</v>
      </c>
      <c r="C153" s="164"/>
      <c r="D153" s="165">
        <v>30</v>
      </c>
      <c r="E153" s="166"/>
      <c r="F153" s="164"/>
    </row>
    <row r="154" spans="1:6" x14ac:dyDescent="0.25">
      <c r="A154" s="167" t="s">
        <v>237</v>
      </c>
      <c r="B154" s="168" t="s">
        <v>888</v>
      </c>
      <c r="C154" s="169"/>
      <c r="D154" s="165">
        <v>355.666</v>
      </c>
      <c r="E154" s="169"/>
      <c r="F154" s="169"/>
    </row>
    <row r="155" spans="1:6" x14ac:dyDescent="0.25">
      <c r="A155" s="162" t="s">
        <v>1327</v>
      </c>
      <c r="B155" s="163" t="s">
        <v>1328</v>
      </c>
      <c r="C155" s="164"/>
      <c r="D155" s="165">
        <v>162</v>
      </c>
      <c r="E155" s="166"/>
      <c r="F155" s="164"/>
    </row>
    <row r="156" spans="1:6" x14ac:dyDescent="0.25">
      <c r="A156" s="167" t="s">
        <v>1329</v>
      </c>
      <c r="B156" s="168" t="s">
        <v>1120</v>
      </c>
      <c r="C156" s="169"/>
      <c r="D156" s="165">
        <v>30</v>
      </c>
      <c r="E156" s="169"/>
      <c r="F156" s="169"/>
    </row>
    <row r="157" spans="1:6" x14ac:dyDescent="0.25">
      <c r="A157" s="32" t="s">
        <v>238</v>
      </c>
      <c r="B157" s="161"/>
      <c r="C157" s="50">
        <v>114.74225000000001</v>
      </c>
      <c r="D157" s="50">
        <v>1149.652</v>
      </c>
      <c r="E157" s="50">
        <v>271.06</v>
      </c>
      <c r="F157" s="7"/>
    </row>
    <row r="158" spans="1:6" x14ac:dyDescent="0.25">
      <c r="A158" s="162" t="s">
        <v>1330</v>
      </c>
      <c r="B158" s="163">
        <v>310781406</v>
      </c>
      <c r="C158" s="183"/>
      <c r="D158" s="165"/>
      <c r="E158" s="166">
        <v>115.53</v>
      </c>
      <c r="F158" s="164"/>
    </row>
    <row r="159" spans="1:6" x14ac:dyDescent="0.25">
      <c r="A159" s="167" t="s">
        <v>239</v>
      </c>
      <c r="B159" s="168" t="s">
        <v>878</v>
      </c>
      <c r="C159" s="165"/>
      <c r="D159" s="165"/>
      <c r="E159" s="169">
        <v>155.53</v>
      </c>
      <c r="F159" s="169"/>
    </row>
    <row r="160" spans="1:6" x14ac:dyDescent="0.25">
      <c r="A160" s="162" t="s">
        <v>1331</v>
      </c>
      <c r="B160" s="163" t="s">
        <v>1134</v>
      </c>
      <c r="C160" s="183"/>
      <c r="D160" s="165"/>
      <c r="E160" s="166"/>
      <c r="F160" s="164"/>
    </row>
    <row r="161" spans="1:6" x14ac:dyDescent="0.25">
      <c r="A161" s="167" t="s">
        <v>1332</v>
      </c>
      <c r="B161" s="168" t="s">
        <v>1333</v>
      </c>
      <c r="C161" s="165"/>
      <c r="D161" s="165">
        <v>75</v>
      </c>
      <c r="E161" s="169"/>
      <c r="F161" s="169"/>
    </row>
    <row r="162" spans="1:6" x14ac:dyDescent="0.25">
      <c r="A162" s="162" t="s">
        <v>239</v>
      </c>
      <c r="B162" s="163" t="s">
        <v>878</v>
      </c>
      <c r="C162" s="183"/>
      <c r="D162" s="165">
        <v>347.82600000000002</v>
      </c>
      <c r="E162" s="166"/>
      <c r="F162" s="164"/>
    </row>
    <row r="163" spans="1:6" x14ac:dyDescent="0.25">
      <c r="A163" s="167" t="s">
        <v>1331</v>
      </c>
      <c r="B163" s="168" t="s">
        <v>1134</v>
      </c>
      <c r="C163" s="165"/>
      <c r="D163" s="165">
        <v>45</v>
      </c>
      <c r="E163" s="169"/>
      <c r="F163" s="169"/>
    </row>
    <row r="164" spans="1:6" x14ac:dyDescent="0.25">
      <c r="A164" s="162" t="s">
        <v>1334</v>
      </c>
      <c r="B164" s="163" t="s">
        <v>1335</v>
      </c>
      <c r="C164" s="183"/>
      <c r="D164" s="165">
        <v>87</v>
      </c>
      <c r="E164" s="166"/>
      <c r="F164" s="164"/>
    </row>
    <row r="165" spans="1:6" x14ac:dyDescent="0.25">
      <c r="A165" s="167" t="s">
        <v>1336</v>
      </c>
      <c r="B165" s="168" t="s">
        <v>884</v>
      </c>
      <c r="C165" s="165"/>
      <c r="D165" s="165">
        <v>417.82600000000002</v>
      </c>
      <c r="E165" s="169"/>
      <c r="F165" s="169"/>
    </row>
    <row r="166" spans="1:6" x14ac:dyDescent="0.25">
      <c r="A166" s="162" t="s">
        <v>1337</v>
      </c>
      <c r="B166" s="163" t="s">
        <v>1135</v>
      </c>
      <c r="C166" s="183"/>
      <c r="D166" s="165">
        <v>177</v>
      </c>
      <c r="E166" s="166"/>
      <c r="F166" s="164"/>
    </row>
    <row r="167" spans="1:6" x14ac:dyDescent="0.25">
      <c r="A167" s="167" t="s">
        <v>239</v>
      </c>
      <c r="B167" s="168" t="s">
        <v>878</v>
      </c>
      <c r="C167" s="165">
        <v>25.070850000000004</v>
      </c>
      <c r="D167" s="165"/>
      <c r="E167" s="169"/>
      <c r="F167" s="169"/>
    </row>
    <row r="168" spans="1:6" x14ac:dyDescent="0.25">
      <c r="A168" s="162" t="s">
        <v>1338</v>
      </c>
      <c r="B168" s="163" t="s">
        <v>1140</v>
      </c>
      <c r="C168" s="183">
        <v>61.151650000000004</v>
      </c>
      <c r="D168" s="165"/>
      <c r="E168" s="166"/>
      <c r="F168" s="164"/>
    </row>
    <row r="169" spans="1:6" x14ac:dyDescent="0.25">
      <c r="A169" s="167" t="s">
        <v>1334</v>
      </c>
      <c r="B169" s="168" t="s">
        <v>1335</v>
      </c>
      <c r="C169" s="165">
        <v>24.672900000000002</v>
      </c>
      <c r="D169" s="165"/>
      <c r="E169" s="169"/>
      <c r="F169" s="169"/>
    </row>
    <row r="170" spans="1:6" x14ac:dyDescent="0.25">
      <c r="A170" s="162" t="s">
        <v>1339</v>
      </c>
      <c r="B170" s="163" t="s">
        <v>1340</v>
      </c>
      <c r="C170" s="183">
        <v>3.8468500000000003</v>
      </c>
      <c r="D170" s="165"/>
      <c r="E170" s="166"/>
      <c r="F170" s="164"/>
    </row>
    <row r="171" spans="1:6" x14ac:dyDescent="0.25">
      <c r="A171" s="32" t="s">
        <v>241</v>
      </c>
      <c r="B171" s="161"/>
      <c r="C171" s="7">
        <v>90.467300000000009</v>
      </c>
      <c r="D171" s="7">
        <v>982.60400000000004</v>
      </c>
      <c r="E171" s="7">
        <v>115.53</v>
      </c>
      <c r="F171" s="7"/>
    </row>
    <row r="172" spans="1:6" x14ac:dyDescent="0.25">
      <c r="A172" s="181" t="s">
        <v>1341</v>
      </c>
      <c r="B172" s="182" t="s">
        <v>1154</v>
      </c>
      <c r="C172" s="164"/>
      <c r="D172" s="183"/>
      <c r="E172" s="166"/>
      <c r="F172" s="164"/>
    </row>
    <row r="173" spans="1:6" x14ac:dyDescent="0.25">
      <c r="A173" s="167" t="s">
        <v>902</v>
      </c>
      <c r="B173" s="168" t="s">
        <v>901</v>
      </c>
      <c r="C173" s="169"/>
      <c r="D173" s="165"/>
      <c r="E173" s="169">
        <v>115.53</v>
      </c>
      <c r="F173" s="169"/>
    </row>
    <row r="174" spans="1:6" x14ac:dyDescent="0.25">
      <c r="A174" s="162" t="s">
        <v>1342</v>
      </c>
      <c r="B174" s="163" t="s">
        <v>889</v>
      </c>
      <c r="C174" s="164"/>
      <c r="D174" s="165"/>
      <c r="E174" s="166"/>
      <c r="F174" s="164"/>
    </row>
    <row r="175" spans="1:6" x14ac:dyDescent="0.25">
      <c r="A175" s="167" t="s">
        <v>1343</v>
      </c>
      <c r="B175" s="168" t="s">
        <v>1344</v>
      </c>
      <c r="C175" s="169"/>
      <c r="D175" s="165">
        <v>87</v>
      </c>
      <c r="E175" s="169"/>
      <c r="F175" s="169"/>
    </row>
    <row r="176" spans="1:6" x14ac:dyDescent="0.25">
      <c r="A176" s="162" t="s">
        <v>1345</v>
      </c>
      <c r="B176" s="163" t="s">
        <v>1346</v>
      </c>
      <c r="C176" s="164"/>
      <c r="D176" s="165">
        <v>30</v>
      </c>
      <c r="E176" s="166"/>
      <c r="F176" s="164"/>
    </row>
    <row r="177" spans="1:6" x14ac:dyDescent="0.25">
      <c r="A177" s="167" t="s">
        <v>1347</v>
      </c>
      <c r="B177" s="168" t="s">
        <v>1348</v>
      </c>
      <c r="C177" s="169"/>
      <c r="D177" s="165">
        <v>45</v>
      </c>
      <c r="E177" s="169"/>
      <c r="F177" s="169"/>
    </row>
    <row r="178" spans="1:6" x14ac:dyDescent="0.25">
      <c r="A178" s="162" t="s">
        <v>1349</v>
      </c>
      <c r="B178" s="163" t="s">
        <v>1350</v>
      </c>
      <c r="C178" s="164"/>
      <c r="D178" s="165">
        <v>90</v>
      </c>
      <c r="E178" s="166"/>
      <c r="F178" s="164"/>
    </row>
    <row r="179" spans="1:6" x14ac:dyDescent="0.25">
      <c r="A179" s="167" t="s">
        <v>1351</v>
      </c>
      <c r="B179" s="168" t="s">
        <v>1352</v>
      </c>
      <c r="C179" s="169"/>
      <c r="D179" s="165">
        <v>30</v>
      </c>
      <c r="E179" s="169"/>
      <c r="F179" s="169"/>
    </row>
    <row r="180" spans="1:6" x14ac:dyDescent="0.25">
      <c r="A180" s="162" t="s">
        <v>1342</v>
      </c>
      <c r="B180" s="163" t="s">
        <v>889</v>
      </c>
      <c r="C180" s="164"/>
      <c r="D180" s="165">
        <v>110</v>
      </c>
      <c r="E180" s="166"/>
      <c r="F180" s="164"/>
    </row>
    <row r="181" spans="1:6" x14ac:dyDescent="0.25">
      <c r="A181" s="167" t="s">
        <v>902</v>
      </c>
      <c r="B181" s="168" t="s">
        <v>901</v>
      </c>
      <c r="C181" s="165"/>
      <c r="D181" s="165">
        <v>590.60400000000004</v>
      </c>
      <c r="E181" s="169"/>
      <c r="F181" s="169"/>
    </row>
    <row r="182" spans="1:6" x14ac:dyDescent="0.25">
      <c r="A182" s="162" t="s">
        <v>1343</v>
      </c>
      <c r="B182" s="163" t="s">
        <v>1344</v>
      </c>
      <c r="C182" s="183">
        <v>90.467300000000009</v>
      </c>
      <c r="D182" s="165"/>
      <c r="E182" s="166"/>
      <c r="F182" s="164"/>
    </row>
    <row r="183" spans="1:6" x14ac:dyDescent="0.25">
      <c r="A183" s="32" t="s">
        <v>126</v>
      </c>
      <c r="B183" s="161"/>
      <c r="C183" s="7">
        <v>0</v>
      </c>
      <c r="D183" s="7">
        <v>1452.904</v>
      </c>
      <c r="E183" s="7">
        <v>0</v>
      </c>
      <c r="F183" s="7"/>
    </row>
    <row r="184" spans="1:6" x14ac:dyDescent="0.25">
      <c r="A184" s="181" t="s">
        <v>896</v>
      </c>
      <c r="B184" s="182" t="s">
        <v>895</v>
      </c>
      <c r="C184" s="164"/>
      <c r="D184" s="183"/>
      <c r="E184" s="166"/>
      <c r="F184" s="164"/>
    </row>
    <row r="185" spans="1:6" x14ac:dyDescent="0.25">
      <c r="A185" s="167" t="s">
        <v>1353</v>
      </c>
      <c r="B185" s="168" t="s">
        <v>880</v>
      </c>
      <c r="C185" s="169"/>
      <c r="D185" s="165"/>
      <c r="E185" s="169"/>
      <c r="F185" s="169"/>
    </row>
    <row r="186" spans="1:6" x14ac:dyDescent="0.25">
      <c r="A186" s="162" t="s">
        <v>1354</v>
      </c>
      <c r="B186" s="163" t="s">
        <v>880</v>
      </c>
      <c r="C186" s="164"/>
      <c r="D186" s="165"/>
      <c r="E186" s="166"/>
      <c r="F186" s="164"/>
    </row>
    <row r="187" spans="1:6" x14ac:dyDescent="0.25">
      <c r="A187" s="167" t="s">
        <v>1355</v>
      </c>
      <c r="B187" s="168" t="s">
        <v>880</v>
      </c>
      <c r="C187" s="169"/>
      <c r="D187" s="165">
        <v>444.464</v>
      </c>
      <c r="E187" s="169"/>
      <c r="F187" s="169"/>
    </row>
    <row r="188" spans="1:6" x14ac:dyDescent="0.25">
      <c r="A188" s="162" t="s">
        <v>896</v>
      </c>
      <c r="B188" s="163" t="s">
        <v>895</v>
      </c>
      <c r="C188" s="164"/>
      <c r="D188" s="165">
        <v>496.44</v>
      </c>
      <c r="E188" s="166"/>
      <c r="F188" s="164"/>
    </row>
    <row r="189" spans="1:6" x14ac:dyDescent="0.25">
      <c r="A189" s="167" t="s">
        <v>1356</v>
      </c>
      <c r="B189" s="168" t="s">
        <v>1357</v>
      </c>
      <c r="C189" s="169"/>
      <c r="D189" s="165">
        <v>65</v>
      </c>
      <c r="E189" s="169"/>
      <c r="F189" s="169"/>
    </row>
    <row r="190" spans="1:6" x14ac:dyDescent="0.25">
      <c r="A190" s="162" t="s">
        <v>1358</v>
      </c>
      <c r="B190" s="163" t="s">
        <v>1164</v>
      </c>
      <c r="C190" s="164"/>
      <c r="D190" s="165">
        <v>65</v>
      </c>
      <c r="E190" s="166"/>
      <c r="F190" s="164"/>
    </row>
    <row r="191" spans="1:6" x14ac:dyDescent="0.25">
      <c r="A191" s="167" t="s">
        <v>1359</v>
      </c>
      <c r="B191" s="168" t="s">
        <v>1360</v>
      </c>
      <c r="C191" s="169"/>
      <c r="D191" s="165">
        <v>242</v>
      </c>
      <c r="E191" s="169"/>
      <c r="F191" s="169"/>
    </row>
    <row r="192" spans="1:6" x14ac:dyDescent="0.25">
      <c r="A192" s="162" t="s">
        <v>1361</v>
      </c>
      <c r="B192" s="163" t="s">
        <v>1362</v>
      </c>
      <c r="C192" s="164"/>
      <c r="D192" s="165">
        <v>30</v>
      </c>
      <c r="E192" s="166"/>
      <c r="F192" s="164"/>
    </row>
    <row r="193" spans="1:6" x14ac:dyDescent="0.25">
      <c r="A193" s="167" t="s">
        <v>1363</v>
      </c>
      <c r="B193" s="168" t="s">
        <v>1364</v>
      </c>
      <c r="C193" s="169"/>
      <c r="D193" s="165">
        <v>45</v>
      </c>
      <c r="E193" s="169"/>
      <c r="F193" s="169"/>
    </row>
    <row r="194" spans="1:6" x14ac:dyDescent="0.25">
      <c r="A194" s="162" t="s">
        <v>1365</v>
      </c>
      <c r="B194" s="163" t="s">
        <v>1366</v>
      </c>
      <c r="C194" s="164"/>
      <c r="D194" s="165">
        <v>65</v>
      </c>
      <c r="E194" s="166"/>
      <c r="F194" s="164"/>
    </row>
    <row r="195" spans="1:6" x14ac:dyDescent="0.25">
      <c r="A195" s="193" t="s">
        <v>133</v>
      </c>
      <c r="B195" s="194"/>
      <c r="C195" s="195">
        <v>1847.4497125</v>
      </c>
      <c r="D195" s="196">
        <v>17301.460080000001</v>
      </c>
      <c r="E195" s="195">
        <v>1210.2141999999999</v>
      </c>
      <c r="F195" s="195">
        <v>54</v>
      </c>
    </row>
    <row r="196" spans="1:6" x14ac:dyDescent="0.25">
      <c r="A196" s="32" t="s">
        <v>134</v>
      </c>
      <c r="B196" s="161"/>
      <c r="C196" s="7"/>
      <c r="D196" s="7">
        <v>153.15048000000002</v>
      </c>
      <c r="E196" s="7">
        <v>0</v>
      </c>
      <c r="F196" s="7"/>
    </row>
    <row r="197" spans="1:6" x14ac:dyDescent="0.25">
      <c r="A197" s="181" t="s">
        <v>1367</v>
      </c>
      <c r="B197" s="182" t="s">
        <v>1368</v>
      </c>
      <c r="C197" s="164"/>
      <c r="D197" s="183"/>
      <c r="E197" s="166"/>
      <c r="F197" s="164"/>
    </row>
    <row r="198" spans="1:6" x14ac:dyDescent="0.25">
      <c r="A198" s="167" t="s">
        <v>1367</v>
      </c>
      <c r="B198" s="168" t="s">
        <v>1368</v>
      </c>
      <c r="C198" s="169"/>
      <c r="D198" s="165">
        <v>153.15048000000002</v>
      </c>
      <c r="E198" s="169"/>
      <c r="F198" s="169"/>
    </row>
    <row r="199" spans="1:6" x14ac:dyDescent="0.25">
      <c r="A199" s="167" t="s">
        <v>151</v>
      </c>
      <c r="B199" s="168"/>
      <c r="C199" s="169"/>
      <c r="D199" s="165"/>
      <c r="E199" s="169"/>
      <c r="F199" s="169"/>
    </row>
    <row r="200" spans="1:6" x14ac:dyDescent="0.25">
      <c r="A200" s="162" t="s">
        <v>151</v>
      </c>
      <c r="B200" s="163"/>
      <c r="C200" s="164"/>
      <c r="D200" s="165">
        <v>0</v>
      </c>
      <c r="E200" s="166"/>
      <c r="F200" s="164"/>
    </row>
    <row r="201" spans="1:6" x14ac:dyDescent="0.25">
      <c r="A201" s="197" t="s">
        <v>136</v>
      </c>
      <c r="B201" s="198"/>
      <c r="C201" s="199">
        <v>0</v>
      </c>
      <c r="D201" s="199">
        <v>0</v>
      </c>
      <c r="E201" s="199">
        <v>0</v>
      </c>
      <c r="F201" s="7"/>
    </row>
    <row r="202" spans="1:6" x14ac:dyDescent="0.25">
      <c r="A202" s="52" t="s">
        <v>151</v>
      </c>
      <c r="B202" s="200"/>
      <c r="C202" s="34"/>
      <c r="D202" s="34"/>
      <c r="E202" s="34"/>
      <c r="F202" s="34"/>
    </row>
    <row r="203" spans="1:6" x14ac:dyDescent="0.25">
      <c r="A203" s="68" t="s">
        <v>151</v>
      </c>
      <c r="B203" s="201"/>
      <c r="C203" s="34"/>
      <c r="D203" s="34"/>
      <c r="E203" s="34"/>
      <c r="F203" s="34"/>
    </row>
    <row r="204" spans="1:6" x14ac:dyDescent="0.25">
      <c r="A204" s="32" t="s">
        <v>140</v>
      </c>
      <c r="B204" s="161"/>
      <c r="C204" s="7">
        <v>0</v>
      </c>
      <c r="D204" s="7">
        <v>37.799999999999997</v>
      </c>
      <c r="E204" s="7">
        <v>0</v>
      </c>
      <c r="F204" s="7"/>
    </row>
    <row r="205" spans="1:6" x14ac:dyDescent="0.25">
      <c r="A205" s="181" t="s">
        <v>1369</v>
      </c>
      <c r="B205" s="182" t="s">
        <v>1370</v>
      </c>
      <c r="C205" s="164"/>
      <c r="D205" s="183"/>
      <c r="E205" s="166"/>
      <c r="F205" s="164"/>
    </row>
    <row r="206" spans="1:6" x14ac:dyDescent="0.25">
      <c r="A206" s="167" t="s">
        <v>1371</v>
      </c>
      <c r="B206" s="168" t="s">
        <v>1372</v>
      </c>
      <c r="C206" s="169"/>
      <c r="D206" s="165">
        <v>37.799999999999997</v>
      </c>
      <c r="E206" s="169"/>
      <c r="F206" s="169"/>
    </row>
    <row r="207" spans="1:6" x14ac:dyDescent="0.25">
      <c r="A207" s="32" t="s">
        <v>142</v>
      </c>
      <c r="B207" s="161"/>
      <c r="C207" s="7">
        <v>0</v>
      </c>
      <c r="D207" s="7">
        <v>439.52596000000005</v>
      </c>
      <c r="E207" s="7">
        <v>49.472149999999999</v>
      </c>
      <c r="F207" s="7"/>
    </row>
    <row r="208" spans="1:6" x14ac:dyDescent="0.25">
      <c r="A208" s="181" t="s">
        <v>1373</v>
      </c>
      <c r="B208" s="182">
        <v>970400024</v>
      </c>
      <c r="C208" s="164"/>
      <c r="D208" s="183"/>
      <c r="E208" s="166"/>
      <c r="F208" s="164"/>
    </row>
    <row r="209" spans="1:6" x14ac:dyDescent="0.25">
      <c r="A209" s="167" t="s">
        <v>1374</v>
      </c>
      <c r="B209" s="168">
        <v>970403614</v>
      </c>
      <c r="C209" s="169"/>
      <c r="D209" s="165"/>
      <c r="E209" s="169">
        <v>49.472149999999999</v>
      </c>
      <c r="F209" s="169"/>
    </row>
    <row r="210" spans="1:6" x14ac:dyDescent="0.25">
      <c r="A210" s="162" t="s">
        <v>1375</v>
      </c>
      <c r="B210" s="163" t="s">
        <v>1376</v>
      </c>
      <c r="C210" s="164"/>
      <c r="D210" s="165">
        <v>183.4</v>
      </c>
      <c r="E210" s="166"/>
      <c r="F210" s="164"/>
    </row>
    <row r="211" spans="1:6" x14ac:dyDescent="0.25">
      <c r="A211" s="167" t="s">
        <v>1374</v>
      </c>
      <c r="B211" s="168">
        <v>970403614</v>
      </c>
      <c r="C211" s="169"/>
      <c r="D211" s="165">
        <v>256.12596000000002</v>
      </c>
      <c r="E211" s="169"/>
      <c r="F211" s="169"/>
    </row>
    <row r="212" spans="1:6" x14ac:dyDescent="0.25">
      <c r="A212" s="162"/>
      <c r="B212" s="163"/>
      <c r="C212" s="164"/>
      <c r="D212" s="165"/>
      <c r="E212" s="166"/>
      <c r="F212" s="164"/>
    </row>
    <row r="213" spans="1:6" ht="15.75" thickBot="1" x14ac:dyDescent="0.3">
      <c r="A213" s="167" t="s">
        <v>151</v>
      </c>
      <c r="B213" s="168"/>
      <c r="C213" s="169"/>
      <c r="D213" s="165"/>
      <c r="E213" s="169"/>
      <c r="F213" s="169"/>
    </row>
    <row r="214" spans="1:6" ht="15.75" thickBot="1" x14ac:dyDescent="0.3">
      <c r="A214" s="70" t="s">
        <v>145</v>
      </c>
      <c r="B214" s="202"/>
      <c r="C214" s="203">
        <v>0</v>
      </c>
      <c r="D214" s="75">
        <v>630.47644000000014</v>
      </c>
      <c r="E214" s="203">
        <v>49.472149999999999</v>
      </c>
      <c r="F214" s="203">
        <v>0</v>
      </c>
    </row>
    <row r="215" spans="1:6" ht="15.75" thickBot="1" x14ac:dyDescent="0.3">
      <c r="A215" s="73" t="s">
        <v>146</v>
      </c>
      <c r="B215" s="204"/>
      <c r="C215" s="74">
        <v>1847.4497125</v>
      </c>
      <c r="D215" s="74">
        <v>17931.936519999999</v>
      </c>
      <c r="E215" s="74">
        <v>1259.6863499999999</v>
      </c>
      <c r="F215" s="74">
        <v>54</v>
      </c>
    </row>
    <row r="216" spans="1:6" x14ac:dyDescent="0.25">
      <c r="A216" s="44"/>
      <c r="C216" s="51"/>
      <c r="D216" s="51"/>
      <c r="F216" s="67"/>
    </row>
    <row r="217" spans="1:6" x14ac:dyDescent="0.25">
      <c r="A217" s="44"/>
      <c r="C217" s="15"/>
      <c r="F217" s="3"/>
    </row>
    <row r="218" spans="1:6" x14ac:dyDescent="0.25">
      <c r="A218" s="32" t="s">
        <v>249</v>
      </c>
      <c r="B218" s="161"/>
      <c r="C218" s="7"/>
      <c r="D218" s="7">
        <v>0</v>
      </c>
      <c r="E218" s="7">
        <v>0</v>
      </c>
      <c r="F218" s="7"/>
    </row>
    <row r="219" spans="1:6" x14ac:dyDescent="0.25">
      <c r="A219" s="68" t="s">
        <v>151</v>
      </c>
      <c r="B219" s="201"/>
      <c r="C219" s="33"/>
      <c r="D219" s="33"/>
      <c r="E219" s="33"/>
      <c r="F219" s="33"/>
    </row>
    <row r="220" spans="1:6" x14ac:dyDescent="0.25">
      <c r="A220" s="68" t="s">
        <v>151</v>
      </c>
      <c r="B220" s="201"/>
      <c r="C220" s="33"/>
      <c r="D220" s="33"/>
      <c r="E220" s="33"/>
      <c r="F220" s="33"/>
    </row>
    <row r="221" spans="1:6" x14ac:dyDescent="0.25">
      <c r="A221" s="32" t="s">
        <v>250</v>
      </c>
      <c r="B221" s="161"/>
      <c r="C221" s="7"/>
      <c r="D221" s="7"/>
      <c r="E221" s="7"/>
      <c r="F221" s="7"/>
    </row>
    <row r="222" spans="1:6" ht="15.75" thickBot="1" x14ac:dyDescent="0.3">
      <c r="A222" s="32" t="s">
        <v>251</v>
      </c>
      <c r="B222" s="161"/>
      <c r="C222" s="7"/>
      <c r="D222" s="7"/>
      <c r="E222" s="7"/>
      <c r="F222" s="7"/>
    </row>
    <row r="223" spans="1:6" ht="15.75" thickBot="1" x14ac:dyDescent="0.3">
      <c r="A223" s="70" t="s">
        <v>252</v>
      </c>
      <c r="B223" s="202"/>
      <c r="C223" s="72"/>
      <c r="D223" s="72">
        <v>0</v>
      </c>
      <c r="E223" s="72">
        <v>0</v>
      </c>
      <c r="F223" s="72"/>
    </row>
    <row r="224" spans="1:6" ht="15.75" thickBot="1" x14ac:dyDescent="0.3">
      <c r="A224" s="73" t="s">
        <v>253</v>
      </c>
      <c r="B224" s="204"/>
      <c r="C224" s="75">
        <v>1847.4497125</v>
      </c>
      <c r="D224" s="75">
        <v>17931.936519999999</v>
      </c>
      <c r="E224" s="75">
        <v>1259.6863499999999</v>
      </c>
      <c r="F224" s="75">
        <v>54</v>
      </c>
    </row>
  </sheetData>
  <conditionalFormatting sqref="E7 A9:B17 C6:D23 C41:D62 C82:D87 C197:D200 C208:D213 F5:F24 A19:B23 A18 F3 E9:E23 A1:E3 A218:E224 A88:E88 A214:E215 A40:E40 A63:E63 A72:E72 A81:E81 A91:E91 A133:E133 A148:E148 A157:E157 A171:E171 A183:E183 A207:E207 A24:E24 A5:E5 E28:E39 E44:E58 E67:E71 E76:E80 E85:E87 F41:F62 F82:F87 F197:F200 F208:F213 A195:F196 A201:F204 A4:F4">
    <cfRule type="cellIs" dxfId="170" priority="44" operator="equal">
      <formula>0</formula>
    </cfRule>
  </conditionalFormatting>
  <conditionalFormatting sqref="A28:B39 E26 C25:D39">
    <cfRule type="cellIs" dxfId="169" priority="43" operator="equal">
      <formula>0</formula>
    </cfRule>
  </conditionalFormatting>
  <conditionalFormatting sqref="A45:B58 E42 E61 A44">
    <cfRule type="cellIs" dxfId="168" priority="42" operator="equal">
      <formula>0</formula>
    </cfRule>
  </conditionalFormatting>
  <conditionalFormatting sqref="A67:B71 E65 C64:D71">
    <cfRule type="cellIs" dxfId="167" priority="41" operator="equal">
      <formula>0</formula>
    </cfRule>
  </conditionalFormatting>
  <conditionalFormatting sqref="A76:B80 E74 C73:D80">
    <cfRule type="cellIs" dxfId="166" priority="40" operator="equal">
      <formula>0</formula>
    </cfRule>
  </conditionalFormatting>
  <conditionalFormatting sqref="A85:B87 E83">
    <cfRule type="cellIs" dxfId="165" priority="39" operator="equal">
      <formula>0</formula>
    </cfRule>
  </conditionalFormatting>
  <conditionalFormatting sqref="E90 C89:D90">
    <cfRule type="cellIs" dxfId="164" priority="38" operator="equal">
      <formula>0</formula>
    </cfRule>
  </conditionalFormatting>
  <conditionalFormatting sqref="E93 E95 E98 E100 E102 E104 E106 E108 E110 E112 E114 E116 E118 E120 E122 E124 E126 E128 E130 E132 C92:D132">
    <cfRule type="cellIs" dxfId="163" priority="37" operator="equal">
      <formula>0</formula>
    </cfRule>
  </conditionalFormatting>
  <conditionalFormatting sqref="E135 E137 E139 E141 E143 E145 E147 C134:D147">
    <cfRule type="cellIs" dxfId="162" priority="36" operator="equal">
      <formula>0</formula>
    </cfRule>
  </conditionalFormatting>
  <conditionalFormatting sqref="E150 E152 E154 E156 C149:D156">
    <cfRule type="cellIs" dxfId="161" priority="35" operator="equal">
      <formula>0</formula>
    </cfRule>
  </conditionalFormatting>
  <conditionalFormatting sqref="E159 E161 E163 E165 E167 E169 C158:D170">
    <cfRule type="cellIs" dxfId="160" priority="34" operator="equal">
      <formula>0</formula>
    </cfRule>
  </conditionalFormatting>
  <conditionalFormatting sqref="E173 E175 E177 E179 E181 C172:D182">
    <cfRule type="cellIs" dxfId="159" priority="33" operator="equal">
      <formula>0</formula>
    </cfRule>
  </conditionalFormatting>
  <conditionalFormatting sqref="E185 E187 E189 E191 E193 C184:D194">
    <cfRule type="cellIs" dxfId="158" priority="32" operator="equal">
      <formula>0</formula>
    </cfRule>
  </conditionalFormatting>
  <conditionalFormatting sqref="E198:E199">
    <cfRule type="cellIs" dxfId="157" priority="31" operator="equal">
      <formula>0</formula>
    </cfRule>
  </conditionalFormatting>
  <conditionalFormatting sqref="E206 C205:D206">
    <cfRule type="cellIs" dxfId="156" priority="30" operator="equal">
      <formula>0</formula>
    </cfRule>
  </conditionalFormatting>
  <conditionalFormatting sqref="E209 E211 E213">
    <cfRule type="cellIs" dxfId="155" priority="29" operator="equal">
      <formula>0</formula>
    </cfRule>
  </conditionalFormatting>
  <conditionalFormatting sqref="F218:F224 F88 F214:F215 F40 F63 F72 F81 F91 F133 F148 F157 F171 F183 F207 F1">
    <cfRule type="cellIs" dxfId="154" priority="14" operator="equal">
      <formula>0</formula>
    </cfRule>
  </conditionalFormatting>
  <conditionalFormatting sqref="F25:F39">
    <cfRule type="cellIs" dxfId="153" priority="13" operator="equal">
      <formula>0</formula>
    </cfRule>
  </conditionalFormatting>
  <conditionalFormatting sqref="F64:F71">
    <cfRule type="cellIs" dxfId="152" priority="12" operator="equal">
      <formula>0</formula>
    </cfRule>
  </conditionalFormatting>
  <conditionalFormatting sqref="F73:F80">
    <cfRule type="cellIs" dxfId="151" priority="11" operator="equal">
      <formula>0</formula>
    </cfRule>
  </conditionalFormatting>
  <conditionalFormatting sqref="F89:F90">
    <cfRule type="cellIs" dxfId="150" priority="10" operator="equal">
      <formula>0</formula>
    </cfRule>
  </conditionalFormatting>
  <conditionalFormatting sqref="F92:F132">
    <cfRule type="cellIs" dxfId="149" priority="9" operator="equal">
      <formula>0</formula>
    </cfRule>
  </conditionalFormatting>
  <conditionalFormatting sqref="F134:F147">
    <cfRule type="cellIs" dxfId="148" priority="8" operator="equal">
      <formula>0</formula>
    </cfRule>
  </conditionalFormatting>
  <conditionalFormatting sqref="F149:F156">
    <cfRule type="cellIs" dxfId="147" priority="7" operator="equal">
      <formula>0</formula>
    </cfRule>
  </conditionalFormatting>
  <conditionalFormatting sqref="F158:F170">
    <cfRule type="cellIs" dxfId="146" priority="6" operator="equal">
      <formula>0</formula>
    </cfRule>
  </conditionalFormatting>
  <conditionalFormatting sqref="F172:F182">
    <cfRule type="cellIs" dxfId="145" priority="5" operator="equal">
      <formula>0</formula>
    </cfRule>
  </conditionalFormatting>
  <conditionalFormatting sqref="F184:F194">
    <cfRule type="cellIs" dxfId="144" priority="4" operator="equal">
      <formula>0</formula>
    </cfRule>
  </conditionalFormatting>
  <conditionalFormatting sqref="F205:F206">
    <cfRule type="cellIs" dxfId="143" priority="3" operator="equal">
      <formula>0</formula>
    </cfRule>
  </conditionalFormatting>
  <conditionalFormatting sqref="B18">
    <cfRule type="cellIs" dxfId="142" priority="1"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pane xSplit="2" ySplit="4" topLeftCell="C5" activePane="bottomRight" state="frozen"/>
      <selection pane="topRight" activeCell="C1" sqref="C1"/>
      <selection pane="bottomLeft" activeCell="A5" sqref="A5"/>
      <selection pane="bottomRight" activeCell="F18" sqref="F18"/>
    </sheetView>
  </sheetViews>
  <sheetFormatPr baseColWidth="10" defaultRowHeight="15" x14ac:dyDescent="0.25"/>
  <cols>
    <col min="1" max="1" width="44.28515625" style="76" customWidth="1"/>
    <col min="2" max="2" width="12.28515625" style="77" customWidth="1"/>
    <col min="3" max="3" width="22.28515625" style="51" customWidth="1"/>
  </cols>
  <sheetData>
    <row r="1" spans="1:3" x14ac:dyDescent="0.25">
      <c r="A1" s="205" t="s">
        <v>7</v>
      </c>
      <c r="B1" s="206"/>
      <c r="C1" s="16"/>
    </row>
    <row r="2" spans="1:3" x14ac:dyDescent="0.25">
      <c r="A2" s="41" t="s">
        <v>151</v>
      </c>
      <c r="B2" s="42" t="s">
        <v>194</v>
      </c>
      <c r="C2" s="43" t="s">
        <v>1377</v>
      </c>
    </row>
    <row r="3" spans="1:3" ht="36" x14ac:dyDescent="0.25">
      <c r="A3" s="45"/>
      <c r="B3" s="46"/>
      <c r="C3" s="31" t="s">
        <v>1378</v>
      </c>
    </row>
    <row r="4" spans="1:3" x14ac:dyDescent="0.25">
      <c r="A4" s="47"/>
      <c r="B4" s="48"/>
      <c r="C4" s="49" t="s">
        <v>200</v>
      </c>
    </row>
    <row r="5" spans="1:3" x14ac:dyDescent="0.25">
      <c r="A5" s="207" t="s">
        <v>201</v>
      </c>
      <c r="B5" s="208"/>
      <c r="C5" s="209">
        <f>SUM(C6:C6)</f>
        <v>880.3</v>
      </c>
    </row>
    <row r="6" spans="1:3" x14ac:dyDescent="0.25">
      <c r="A6" s="210" t="s">
        <v>1379</v>
      </c>
      <c r="B6" s="211" t="s">
        <v>890</v>
      </c>
      <c r="C6" s="212">
        <v>880.3</v>
      </c>
    </row>
    <row r="7" spans="1:3" x14ac:dyDescent="0.25">
      <c r="A7" s="213" t="s">
        <v>74</v>
      </c>
      <c r="B7" s="214"/>
      <c r="C7" s="209">
        <f>SUM(C8:C8)</f>
        <v>978.79635999999994</v>
      </c>
    </row>
    <row r="8" spans="1:3" x14ac:dyDescent="0.25">
      <c r="A8" s="210" t="s">
        <v>1380</v>
      </c>
      <c r="B8" s="211" t="s">
        <v>1381</v>
      </c>
      <c r="C8" s="215">
        <v>978.79635999999994</v>
      </c>
    </row>
    <row r="9" spans="1:3" x14ac:dyDescent="0.25">
      <c r="A9" s="213" t="s">
        <v>238</v>
      </c>
      <c r="B9" s="214"/>
      <c r="C9" s="209">
        <f>SUM(C10:C10)</f>
        <v>1187.93364</v>
      </c>
    </row>
    <row r="10" spans="1:3" x14ac:dyDescent="0.25">
      <c r="A10" s="51" t="s">
        <v>1382</v>
      </c>
      <c r="B10" s="216" t="s">
        <v>1383</v>
      </c>
      <c r="C10" s="134">
        <v>1187.93364</v>
      </c>
    </row>
    <row r="11" spans="1:3" x14ac:dyDescent="0.25">
      <c r="A11" s="213" t="s">
        <v>241</v>
      </c>
      <c r="B11" s="214"/>
      <c r="C11" s="209">
        <f>SUM(C12:C12)</f>
        <v>879.05</v>
      </c>
    </row>
    <row r="12" spans="1:3" ht="15.75" thickBot="1" x14ac:dyDescent="0.3">
      <c r="A12" s="217" t="s">
        <v>902</v>
      </c>
      <c r="B12" s="216" t="s">
        <v>901</v>
      </c>
      <c r="C12" s="215">
        <v>879.05</v>
      </c>
    </row>
    <row r="13" spans="1:3" ht="15.75" thickBot="1" x14ac:dyDescent="0.3">
      <c r="A13" s="218" t="s">
        <v>133</v>
      </c>
      <c r="B13" s="219"/>
      <c r="C13" s="220">
        <f>C5+C7+C9+C11</f>
        <v>3926.08</v>
      </c>
    </row>
    <row r="14" spans="1:3" ht="15.75" thickBot="1" x14ac:dyDescent="0.3">
      <c r="A14" s="218" t="s">
        <v>145</v>
      </c>
      <c r="B14" s="219"/>
      <c r="C14" s="220">
        <v>0</v>
      </c>
    </row>
    <row r="15" spans="1:3" ht="15.75" thickBot="1" x14ac:dyDescent="0.3">
      <c r="A15" s="221" t="s">
        <v>146</v>
      </c>
      <c r="B15" s="222"/>
      <c r="C15" s="223">
        <f>C13+C14</f>
        <v>3926.08</v>
      </c>
    </row>
    <row r="16" spans="1:3" x14ac:dyDescent="0.25">
      <c r="A16" s="44"/>
      <c r="B16" s="66"/>
    </row>
  </sheetData>
  <conditionalFormatting sqref="C1 C4:C5 A1:B5 A11:C11 A7:C7 A9:C9 A13:C15">
    <cfRule type="cellIs" dxfId="141" priority="13" operator="equal">
      <formula>0</formula>
    </cfRule>
  </conditionalFormatting>
  <conditionalFormatting sqref="C2">
    <cfRule type="cellIs" dxfId="140" priority="12" operator="equal">
      <formula>0</formula>
    </cfRule>
  </conditionalFormatting>
  <conditionalFormatting sqref="A6:B6">
    <cfRule type="cellIs" dxfId="139" priority="6" operator="equal">
      <formula>0</formula>
    </cfRule>
  </conditionalFormatting>
  <conditionalFormatting sqref="C6">
    <cfRule type="cellIs" dxfId="138" priority="11" operator="equal">
      <formula>0</formula>
    </cfRule>
  </conditionalFormatting>
  <conditionalFormatting sqref="C8">
    <cfRule type="cellIs" dxfId="137" priority="10" operator="equal">
      <formula>0</formula>
    </cfRule>
  </conditionalFormatting>
  <conditionalFormatting sqref="C10">
    <cfRule type="cellIs" dxfId="136" priority="9" operator="equal">
      <formula>0</formula>
    </cfRule>
  </conditionalFormatting>
  <conditionalFormatting sqref="C12">
    <cfRule type="cellIs" dxfId="135" priority="8" operator="equal">
      <formula>0</formula>
    </cfRule>
  </conditionalFormatting>
  <conditionalFormatting sqref="A12:B12">
    <cfRule type="cellIs" dxfId="134" priority="7" operator="equal">
      <formula>0</formula>
    </cfRule>
  </conditionalFormatting>
  <conditionalFormatting sqref="B8">
    <cfRule type="cellIs" dxfId="133" priority="5" operator="equal">
      <formula>0</formula>
    </cfRule>
  </conditionalFormatting>
  <conditionalFormatting sqref="A8">
    <cfRule type="cellIs" dxfId="132" priority="4" operator="equal">
      <formula>0</formula>
    </cfRule>
  </conditionalFormatting>
  <conditionalFormatting sqref="B10">
    <cfRule type="cellIs" dxfId="131" priority="3" operator="equal">
      <formula>0</formula>
    </cfRule>
  </conditionalFormatting>
  <conditionalFormatting sqref="C3">
    <cfRule type="cellIs" dxfId="130" priority="2"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pane xSplit="1" ySplit="4" topLeftCell="B5" activePane="bottomRight" state="frozen"/>
      <selection pane="topRight" activeCell="B1" sqref="B1"/>
      <selection pane="bottomLeft" activeCell="A5" sqref="A5"/>
      <selection pane="bottomRight" activeCell="A15" sqref="A15"/>
    </sheetView>
  </sheetViews>
  <sheetFormatPr baseColWidth="10" defaultRowHeight="15" x14ac:dyDescent="0.25"/>
  <cols>
    <col min="1" max="1" width="46" style="76" customWidth="1"/>
    <col min="2" max="2" width="12.28515625" style="77" customWidth="1"/>
    <col min="3" max="3" width="22.28515625" style="51" hidden="1" customWidth="1"/>
    <col min="4" max="4" width="11.42578125" hidden="1" customWidth="1"/>
    <col min="5" max="6" width="30.42578125" hidden="1" customWidth="1"/>
    <col min="7" max="8" width="0" style="51" hidden="1" customWidth="1"/>
    <col min="9" max="9" width="11.42578125" style="251"/>
  </cols>
  <sheetData>
    <row r="1" spans="1:9" x14ac:dyDescent="0.25">
      <c r="A1" s="205" t="s">
        <v>7</v>
      </c>
      <c r="B1" s="206"/>
      <c r="C1" s="43"/>
      <c r="D1" s="43"/>
      <c r="E1" s="43"/>
      <c r="F1" s="43"/>
      <c r="G1" s="16"/>
      <c r="H1" s="16"/>
      <c r="I1" s="224"/>
    </row>
    <row r="2" spans="1:9" ht="96" x14ac:dyDescent="0.25">
      <c r="A2" s="449" t="s">
        <v>151</v>
      </c>
      <c r="B2" s="452" t="s">
        <v>194</v>
      </c>
      <c r="C2" s="31" t="s">
        <v>1185</v>
      </c>
      <c r="D2" s="31" t="s">
        <v>1186</v>
      </c>
      <c r="E2" s="31" t="s">
        <v>1187</v>
      </c>
      <c r="F2" s="31" t="s">
        <v>1188</v>
      </c>
      <c r="G2"/>
      <c r="H2"/>
      <c r="I2" s="225" t="s">
        <v>1185</v>
      </c>
    </row>
    <row r="3" spans="1:9" x14ac:dyDescent="0.25">
      <c r="A3" s="450"/>
      <c r="B3" s="453"/>
      <c r="C3" s="31" t="s">
        <v>200</v>
      </c>
      <c r="D3" s="49" t="s">
        <v>200</v>
      </c>
      <c r="E3" s="49"/>
      <c r="F3" s="49"/>
      <c r="G3"/>
      <c r="H3"/>
      <c r="I3" s="225" t="s">
        <v>200</v>
      </c>
    </row>
    <row r="4" spans="1:9" x14ac:dyDescent="0.25">
      <c r="A4" s="451"/>
      <c r="B4" s="454"/>
      <c r="C4" s="44" t="s">
        <v>200</v>
      </c>
      <c r="D4" s="226"/>
      <c r="E4" s="226"/>
      <c r="F4" s="226"/>
      <c r="G4"/>
      <c r="H4"/>
      <c r="I4" s="227" t="s">
        <v>200</v>
      </c>
    </row>
    <row r="5" spans="1:9" x14ac:dyDescent="0.25">
      <c r="A5" s="213" t="s">
        <v>201</v>
      </c>
      <c r="B5" s="228"/>
      <c r="C5" s="229">
        <f>SUM(C6:C10)</f>
        <v>862843.2177734375</v>
      </c>
      <c r="D5" s="209">
        <v>302.399</v>
      </c>
      <c r="E5" s="209"/>
      <c r="F5" s="209"/>
      <c r="G5"/>
      <c r="H5"/>
      <c r="I5" s="230">
        <f>C5/1000</f>
        <v>862.84321777343746</v>
      </c>
    </row>
    <row r="6" spans="1:9" x14ac:dyDescent="0.25">
      <c r="A6" s="231" t="s">
        <v>1189</v>
      </c>
      <c r="B6" s="232" t="s">
        <v>893</v>
      </c>
      <c r="C6" s="166">
        <v>140000</v>
      </c>
      <c r="D6" s="164"/>
      <c r="E6" s="164"/>
      <c r="F6" s="164"/>
      <c r="G6"/>
      <c r="H6"/>
      <c r="I6" s="233">
        <f t="shared" ref="I6:I49" si="0">C6/1000</f>
        <v>140</v>
      </c>
    </row>
    <row r="7" spans="1:9" x14ac:dyDescent="0.25">
      <c r="A7" s="234" t="s">
        <v>873</v>
      </c>
      <c r="B7" s="235" t="s">
        <v>890</v>
      </c>
      <c r="C7" s="169">
        <v>259713.61328125</v>
      </c>
      <c r="D7" s="169"/>
      <c r="E7" s="169"/>
      <c r="F7" s="169"/>
      <c r="G7"/>
      <c r="H7"/>
      <c r="I7" s="236">
        <f t="shared" si="0"/>
        <v>259.71361328124999</v>
      </c>
    </row>
    <row r="8" spans="1:9" x14ac:dyDescent="0.25">
      <c r="A8" s="210" t="s">
        <v>898</v>
      </c>
      <c r="B8" s="211" t="s">
        <v>897</v>
      </c>
      <c r="C8" s="237">
        <v>140000</v>
      </c>
      <c r="D8" s="169"/>
      <c r="E8" s="169"/>
      <c r="F8" s="169"/>
      <c r="G8"/>
      <c r="H8"/>
      <c r="I8" s="238">
        <f t="shared" si="0"/>
        <v>140</v>
      </c>
    </row>
    <row r="9" spans="1:9" x14ac:dyDescent="0.25">
      <c r="A9" s="210" t="s">
        <v>1192</v>
      </c>
      <c r="B9" s="211" t="s">
        <v>1032</v>
      </c>
      <c r="C9" s="169">
        <v>183129.6044921875</v>
      </c>
      <c r="D9" s="169"/>
      <c r="E9" s="169"/>
      <c r="F9" s="169"/>
      <c r="G9"/>
      <c r="H9"/>
      <c r="I9" s="236">
        <f t="shared" si="0"/>
        <v>183.1296044921875</v>
      </c>
    </row>
    <row r="10" spans="1:9" x14ac:dyDescent="0.25">
      <c r="A10" s="210" t="s">
        <v>1195</v>
      </c>
      <c r="B10" s="211" t="s">
        <v>1196</v>
      </c>
      <c r="C10" s="169">
        <v>140000</v>
      </c>
      <c r="D10" s="169"/>
      <c r="E10" s="169"/>
      <c r="F10" s="169"/>
      <c r="G10"/>
      <c r="H10"/>
      <c r="I10" s="236">
        <f t="shared" si="0"/>
        <v>140</v>
      </c>
    </row>
    <row r="11" spans="1:9" x14ac:dyDescent="0.25">
      <c r="A11" s="213" t="s">
        <v>205</v>
      </c>
      <c r="B11" s="239"/>
      <c r="C11" s="209">
        <f>SUM(C12:C15)</f>
        <v>1433594</v>
      </c>
      <c r="D11" s="209">
        <v>293.15200000000004</v>
      </c>
      <c r="E11" s="209"/>
      <c r="F11" s="209"/>
      <c r="G11"/>
      <c r="H11"/>
      <c r="I11" s="240">
        <f t="shared" si="0"/>
        <v>1433.5940000000001</v>
      </c>
    </row>
    <row r="12" spans="1:9" x14ac:dyDescent="0.25">
      <c r="A12" s="234" t="s">
        <v>1203</v>
      </c>
      <c r="B12" s="235" t="s">
        <v>891</v>
      </c>
      <c r="C12" s="169">
        <f>608688+300000</f>
        <v>908688</v>
      </c>
      <c r="D12" s="169"/>
      <c r="E12" s="169"/>
      <c r="F12" s="169"/>
      <c r="G12"/>
      <c r="H12"/>
      <c r="I12" s="236">
        <f t="shared" si="0"/>
        <v>908.68799999999999</v>
      </c>
    </row>
    <row r="13" spans="1:9" x14ac:dyDescent="0.25">
      <c r="A13" s="210" t="s">
        <v>1205</v>
      </c>
      <c r="B13" s="211" t="s">
        <v>1206</v>
      </c>
      <c r="C13" s="169">
        <v>204906</v>
      </c>
      <c r="D13" s="169"/>
      <c r="E13" s="169"/>
      <c r="F13" s="169"/>
      <c r="G13"/>
      <c r="H13"/>
      <c r="I13" s="236">
        <f t="shared" si="0"/>
        <v>204.90600000000001</v>
      </c>
    </row>
    <row r="14" spans="1:9" x14ac:dyDescent="0.25">
      <c r="A14" s="210" t="s">
        <v>1202</v>
      </c>
      <c r="B14" s="211" t="s">
        <v>894</v>
      </c>
      <c r="C14" s="169">
        <v>180000</v>
      </c>
      <c r="D14" s="169"/>
      <c r="E14" s="169"/>
      <c r="F14" s="169"/>
      <c r="G14"/>
      <c r="H14"/>
      <c r="I14" s="236">
        <f t="shared" si="0"/>
        <v>180</v>
      </c>
    </row>
    <row r="15" spans="1:9" x14ac:dyDescent="0.25">
      <c r="A15" s="210" t="s">
        <v>1385</v>
      </c>
      <c r="B15" s="211" t="s">
        <v>1386</v>
      </c>
      <c r="C15" s="169">
        <v>140000</v>
      </c>
      <c r="D15" s="169"/>
      <c r="E15" s="169"/>
      <c r="F15" s="169"/>
      <c r="G15"/>
      <c r="H15"/>
      <c r="I15" s="236">
        <f t="shared" si="0"/>
        <v>140</v>
      </c>
    </row>
    <row r="16" spans="1:9" x14ac:dyDescent="0.25">
      <c r="A16" s="213" t="s">
        <v>209</v>
      </c>
      <c r="B16" s="239"/>
      <c r="C16" s="209">
        <f>SUM(C17:C17)</f>
        <v>305452.0703125</v>
      </c>
      <c r="D16" s="209">
        <v>382.839</v>
      </c>
      <c r="E16" s="209">
        <v>54</v>
      </c>
      <c r="F16" s="209"/>
      <c r="G16"/>
      <c r="H16"/>
      <c r="I16" s="240">
        <f t="shared" si="0"/>
        <v>305.45207031249998</v>
      </c>
    </row>
    <row r="17" spans="1:9" x14ac:dyDescent="0.25">
      <c r="A17" s="210" t="s">
        <v>1223</v>
      </c>
      <c r="B17" s="211" t="s">
        <v>877</v>
      </c>
      <c r="C17" s="169">
        <v>305452.0703125</v>
      </c>
      <c r="D17" s="169"/>
      <c r="E17" s="169"/>
      <c r="F17" s="169"/>
      <c r="G17"/>
      <c r="H17"/>
      <c r="I17" s="236">
        <f t="shared" si="0"/>
        <v>305.45207031249998</v>
      </c>
    </row>
    <row r="18" spans="1:9" x14ac:dyDescent="0.25">
      <c r="A18" s="213" t="s">
        <v>214</v>
      </c>
      <c r="B18" s="228"/>
      <c r="C18" s="209">
        <f>SUM(C19:C19)</f>
        <v>183471.25</v>
      </c>
      <c r="D18" s="209">
        <v>160.07</v>
      </c>
      <c r="E18" s="209"/>
      <c r="F18" s="209"/>
      <c r="G18"/>
      <c r="H18"/>
      <c r="I18" s="240">
        <f t="shared" si="0"/>
        <v>183.47125</v>
      </c>
    </row>
    <row r="19" spans="1:9" x14ac:dyDescent="0.25">
      <c r="A19" s="234" t="s">
        <v>290</v>
      </c>
      <c r="B19" s="235" t="s">
        <v>899</v>
      </c>
      <c r="C19" s="169">
        <v>183471.25</v>
      </c>
      <c r="D19" s="169"/>
      <c r="E19" s="169"/>
      <c r="F19" s="169"/>
      <c r="G19"/>
      <c r="H19"/>
      <c r="I19" s="236">
        <f t="shared" si="0"/>
        <v>183.47125</v>
      </c>
    </row>
    <row r="20" spans="1:9" x14ac:dyDescent="0.25">
      <c r="A20" s="213" t="s">
        <v>58</v>
      </c>
      <c r="B20" s="228"/>
      <c r="C20" s="214">
        <f>SUM(C21:C24)</f>
        <v>683324.0002822876</v>
      </c>
      <c r="D20" s="209">
        <v>161.125</v>
      </c>
      <c r="E20" s="209"/>
      <c r="F20" s="209"/>
      <c r="G20"/>
      <c r="H20"/>
      <c r="I20" s="240">
        <f t="shared" si="0"/>
        <v>683.32400028228756</v>
      </c>
    </row>
    <row r="21" spans="1:9" x14ac:dyDescent="0.25">
      <c r="A21" s="231" t="s">
        <v>1248</v>
      </c>
      <c r="B21" s="232" t="s">
        <v>1066</v>
      </c>
      <c r="C21" s="166">
        <v>180000</v>
      </c>
      <c r="D21" s="164"/>
      <c r="E21" s="164"/>
      <c r="F21" s="164"/>
      <c r="G21"/>
      <c r="H21"/>
      <c r="I21" s="233">
        <f t="shared" si="0"/>
        <v>180</v>
      </c>
    </row>
    <row r="22" spans="1:9" x14ac:dyDescent="0.25">
      <c r="A22" s="234" t="s">
        <v>1249</v>
      </c>
      <c r="B22" s="235" t="s">
        <v>885</v>
      </c>
      <c r="C22" s="169">
        <v>188480</v>
      </c>
      <c r="D22" s="169"/>
      <c r="E22" s="169"/>
      <c r="F22" s="169"/>
      <c r="G22"/>
      <c r="H22"/>
      <c r="I22" s="236">
        <f t="shared" si="0"/>
        <v>188.48</v>
      </c>
    </row>
    <row r="23" spans="1:9" x14ac:dyDescent="0.25">
      <c r="A23" s="210" t="s">
        <v>1250</v>
      </c>
      <c r="B23" s="211" t="s">
        <v>903</v>
      </c>
      <c r="C23" s="237">
        <v>174844.0002822876</v>
      </c>
      <c r="D23" s="169"/>
      <c r="E23" s="169"/>
      <c r="F23" s="169"/>
      <c r="G23"/>
      <c r="H23"/>
      <c r="I23" s="238">
        <f t="shared" si="0"/>
        <v>174.8440002822876</v>
      </c>
    </row>
    <row r="24" spans="1:9" x14ac:dyDescent="0.25">
      <c r="A24" s="210" t="s">
        <v>1387</v>
      </c>
      <c r="B24" s="211" t="s">
        <v>1068</v>
      </c>
      <c r="C24" s="169">
        <v>140000</v>
      </c>
      <c r="D24" s="169"/>
      <c r="E24" s="169"/>
      <c r="F24" s="169"/>
      <c r="G24"/>
      <c r="H24"/>
      <c r="I24" s="236">
        <f t="shared" si="0"/>
        <v>140</v>
      </c>
    </row>
    <row r="25" spans="1:9" x14ac:dyDescent="0.25">
      <c r="A25" s="213" t="s">
        <v>63</v>
      </c>
      <c r="B25" s="228"/>
      <c r="C25" s="214">
        <f>SUM(C26:C27)</f>
        <v>349188.80493164063</v>
      </c>
      <c r="D25" s="209">
        <v>133.18799999999999</v>
      </c>
      <c r="E25" s="209"/>
      <c r="F25" s="209"/>
      <c r="G25"/>
      <c r="H25"/>
      <c r="I25" s="240">
        <f t="shared" si="0"/>
        <v>349.18880493164062</v>
      </c>
    </row>
    <row r="26" spans="1:9" x14ac:dyDescent="0.25">
      <c r="A26" s="231" t="s">
        <v>1257</v>
      </c>
      <c r="B26" s="232" t="s">
        <v>1073</v>
      </c>
      <c r="C26" s="166">
        <v>180000</v>
      </c>
      <c r="D26" s="164"/>
      <c r="E26" s="164"/>
      <c r="F26" s="164"/>
      <c r="G26"/>
      <c r="H26"/>
      <c r="I26" s="233">
        <f t="shared" si="0"/>
        <v>180</v>
      </c>
    </row>
    <row r="27" spans="1:9" x14ac:dyDescent="0.25">
      <c r="A27" s="234" t="s">
        <v>1258</v>
      </c>
      <c r="B27" s="235" t="s">
        <v>879</v>
      </c>
      <c r="C27" s="169">
        <v>169188.80493164063</v>
      </c>
      <c r="D27" s="169"/>
      <c r="E27" s="169"/>
      <c r="F27" s="169"/>
      <c r="G27"/>
      <c r="H27"/>
      <c r="I27" s="236">
        <f t="shared" si="0"/>
        <v>169.18880493164062</v>
      </c>
    </row>
    <row r="28" spans="1:9" x14ac:dyDescent="0.25">
      <c r="A28" s="213" t="s">
        <v>70</v>
      </c>
      <c r="B28" s="228"/>
      <c r="C28" s="209"/>
      <c r="D28" s="209" t="e">
        <f>#REF!+#REF!</f>
        <v>#REF!</v>
      </c>
      <c r="E28" s="209" t="e">
        <f>#REF!+#REF!</f>
        <v>#REF!</v>
      </c>
      <c r="F28" s="209" t="e">
        <f>#REF!+#REF!</f>
        <v>#REF!</v>
      </c>
      <c r="G28"/>
      <c r="H28"/>
      <c r="I28" s="240">
        <f t="shared" si="0"/>
        <v>0</v>
      </c>
    </row>
    <row r="29" spans="1:9" x14ac:dyDescent="0.25">
      <c r="A29" s="213" t="s">
        <v>74</v>
      </c>
      <c r="B29" s="228"/>
      <c r="C29" s="214">
        <f>SUM(C30:C37)</f>
        <v>1572814.4</v>
      </c>
      <c r="D29" s="209">
        <v>703.70500000000004</v>
      </c>
      <c r="E29" s="209"/>
      <c r="F29" s="209">
        <v>5034.9290000000001</v>
      </c>
      <c r="G29"/>
      <c r="H29"/>
      <c r="I29" s="240">
        <f t="shared" si="0"/>
        <v>1572.8144</v>
      </c>
    </row>
    <row r="30" spans="1:9" x14ac:dyDescent="0.25">
      <c r="A30" s="231" t="s">
        <v>1265</v>
      </c>
      <c r="B30" s="232" t="s">
        <v>1079</v>
      </c>
      <c r="C30" s="166">
        <v>149800</v>
      </c>
      <c r="D30" s="164"/>
      <c r="E30" s="164"/>
      <c r="F30" s="164"/>
      <c r="G30"/>
      <c r="H30"/>
      <c r="I30" s="233">
        <f t="shared" si="0"/>
        <v>149.80000000000001</v>
      </c>
    </row>
    <row r="31" spans="1:9" x14ac:dyDescent="0.25">
      <c r="A31" s="234" t="s">
        <v>1272</v>
      </c>
      <c r="B31" s="235" t="s">
        <v>876</v>
      </c>
      <c r="C31" s="169">
        <v>149800</v>
      </c>
      <c r="D31" s="169"/>
      <c r="E31" s="169"/>
      <c r="F31" s="169"/>
      <c r="G31"/>
      <c r="H31"/>
      <c r="I31" s="236">
        <f t="shared" si="0"/>
        <v>149.80000000000001</v>
      </c>
    </row>
    <row r="32" spans="1:9" x14ac:dyDescent="0.25">
      <c r="A32" s="231" t="s">
        <v>1273</v>
      </c>
      <c r="B32" s="232" t="s">
        <v>876</v>
      </c>
      <c r="C32" s="166">
        <v>149800</v>
      </c>
      <c r="D32" s="164"/>
      <c r="E32" s="164"/>
      <c r="F32" s="164"/>
      <c r="G32"/>
      <c r="H32"/>
      <c r="I32" s="233">
        <f t="shared" si="0"/>
        <v>149.80000000000001</v>
      </c>
    </row>
    <row r="33" spans="1:9" x14ac:dyDescent="0.25">
      <c r="A33" s="231" t="s">
        <v>1275</v>
      </c>
      <c r="B33" s="232" t="s">
        <v>876</v>
      </c>
      <c r="C33" s="166">
        <v>524300</v>
      </c>
      <c r="D33" s="164"/>
      <c r="E33" s="164"/>
      <c r="F33" s="164"/>
      <c r="G33"/>
      <c r="H33"/>
      <c r="I33" s="233">
        <f t="shared" si="0"/>
        <v>524.29999999999995</v>
      </c>
    </row>
    <row r="34" spans="1:9" x14ac:dyDescent="0.25">
      <c r="A34" s="234" t="s">
        <v>1388</v>
      </c>
      <c r="B34" s="235" t="s">
        <v>1096</v>
      </c>
      <c r="C34" s="164">
        <v>149800</v>
      </c>
      <c r="D34" s="164"/>
      <c r="E34" s="164"/>
      <c r="F34" s="164"/>
      <c r="G34"/>
      <c r="H34"/>
      <c r="I34" s="233">
        <f t="shared" si="0"/>
        <v>149.80000000000001</v>
      </c>
    </row>
    <row r="35" spans="1:9" x14ac:dyDescent="0.25">
      <c r="A35" s="234" t="s">
        <v>1389</v>
      </c>
      <c r="B35" s="235" t="s">
        <v>1271</v>
      </c>
      <c r="C35" s="164">
        <v>149800</v>
      </c>
      <c r="D35" s="164"/>
      <c r="E35" s="164"/>
      <c r="F35" s="164"/>
      <c r="G35"/>
      <c r="H35"/>
      <c r="I35" s="233">
        <f t="shared" si="0"/>
        <v>149.80000000000001</v>
      </c>
    </row>
    <row r="36" spans="1:9" x14ac:dyDescent="0.25">
      <c r="A36" s="231" t="s">
        <v>1390</v>
      </c>
      <c r="B36" s="232" t="s">
        <v>1093</v>
      </c>
      <c r="C36" s="164">
        <v>149800</v>
      </c>
      <c r="D36" s="164"/>
      <c r="E36" s="164"/>
      <c r="F36" s="164"/>
      <c r="G36"/>
      <c r="H36"/>
      <c r="I36" s="233">
        <f t="shared" si="0"/>
        <v>149.80000000000001</v>
      </c>
    </row>
    <row r="37" spans="1:9" x14ac:dyDescent="0.25">
      <c r="A37" s="231" t="s">
        <v>1391</v>
      </c>
      <c r="B37" s="232" t="s">
        <v>1392</v>
      </c>
      <c r="C37" s="164">
        <v>149714.4</v>
      </c>
      <c r="D37" s="164"/>
      <c r="E37" s="164"/>
      <c r="F37" s="164"/>
      <c r="G37"/>
      <c r="H37"/>
      <c r="I37" s="233">
        <f t="shared" si="0"/>
        <v>149.71439999999998</v>
      </c>
    </row>
    <row r="38" spans="1:9" x14ac:dyDescent="0.25">
      <c r="A38" s="213" t="s">
        <v>232</v>
      </c>
      <c r="B38" s="228"/>
      <c r="C38" s="240">
        <f>SUM(C39:C40)</f>
        <v>0</v>
      </c>
      <c r="D38" s="209">
        <f>SUM(D39:D40)</f>
        <v>0</v>
      </c>
      <c r="E38" s="209">
        <f>SUM(E39:E40)</f>
        <v>279</v>
      </c>
      <c r="F38" s="209">
        <f>SUM(F39:F40)</f>
        <v>0</v>
      </c>
      <c r="G38" s="209">
        <f>SUM(G39:G40)</f>
        <v>349738.4001159668</v>
      </c>
      <c r="H38" s="209">
        <v>344.43600000000004</v>
      </c>
      <c r="I38" s="240">
        <f>SUM(I39+I40+I41)</f>
        <v>489.73840000000001</v>
      </c>
    </row>
    <row r="39" spans="1:9" x14ac:dyDescent="0.25">
      <c r="A39" s="231" t="s">
        <v>234</v>
      </c>
      <c r="B39" s="232" t="s">
        <v>907</v>
      </c>
      <c r="C39" s="183"/>
      <c r="D39" s="165"/>
      <c r="E39" s="241">
        <v>279</v>
      </c>
      <c r="F39" s="166"/>
      <c r="G39" s="166">
        <v>209738.4001159668</v>
      </c>
      <c r="H39" s="164"/>
      <c r="I39" s="233">
        <v>209.73840000000001</v>
      </c>
    </row>
    <row r="40" spans="1:9" x14ac:dyDescent="0.25">
      <c r="A40" s="234" t="s">
        <v>1393</v>
      </c>
      <c r="B40" s="235" t="s">
        <v>1112</v>
      </c>
      <c r="C40" s="183"/>
      <c r="D40" s="165"/>
      <c r="E40" s="241"/>
      <c r="F40" s="166"/>
      <c r="G40" s="166">
        <v>140000</v>
      </c>
      <c r="H40" s="164"/>
      <c r="I40" s="233">
        <v>140</v>
      </c>
    </row>
    <row r="41" spans="1:9" x14ac:dyDescent="0.25">
      <c r="A41" s="234" t="s">
        <v>1394</v>
      </c>
      <c r="B41" s="235" t="s">
        <v>1113</v>
      </c>
      <c r="C41" s="164">
        <v>140000</v>
      </c>
      <c r="D41" s="164"/>
      <c r="E41" s="164"/>
      <c r="F41" s="164"/>
      <c r="G41" s="56"/>
      <c r="H41" s="56"/>
      <c r="I41" s="233">
        <f t="shared" si="0"/>
        <v>140</v>
      </c>
    </row>
    <row r="42" spans="1:9" x14ac:dyDescent="0.25">
      <c r="A42" s="207" t="s">
        <v>112</v>
      </c>
      <c r="B42" s="242"/>
      <c r="C42" s="229">
        <f>SUM(C43:C45)</f>
        <v>460000</v>
      </c>
      <c r="D42" s="209">
        <v>195.298</v>
      </c>
      <c r="E42" s="209"/>
      <c r="F42" s="209"/>
      <c r="I42" s="230">
        <f t="shared" si="0"/>
        <v>460</v>
      </c>
    </row>
    <row r="43" spans="1:9" x14ac:dyDescent="0.25">
      <c r="A43" s="231" t="s">
        <v>1395</v>
      </c>
      <c r="B43" s="232" t="s">
        <v>1125</v>
      </c>
      <c r="C43" s="164">
        <v>140000</v>
      </c>
      <c r="D43" s="164"/>
      <c r="E43" s="164"/>
      <c r="F43" s="164"/>
      <c r="G43" s="56"/>
      <c r="H43" s="56"/>
      <c r="I43" s="233">
        <f t="shared" si="0"/>
        <v>140</v>
      </c>
    </row>
    <row r="44" spans="1:9" x14ac:dyDescent="0.25">
      <c r="A44" s="231" t="s">
        <v>1396</v>
      </c>
      <c r="B44" s="232" t="s">
        <v>1124</v>
      </c>
      <c r="C44" s="164">
        <v>180000</v>
      </c>
      <c r="D44" s="164"/>
      <c r="E44" s="164"/>
      <c r="F44" s="164"/>
      <c r="G44" s="56"/>
      <c r="H44" s="56"/>
      <c r="I44" s="233">
        <f t="shared" si="0"/>
        <v>180</v>
      </c>
    </row>
    <row r="45" spans="1:9" x14ac:dyDescent="0.25">
      <c r="A45" s="231" t="s">
        <v>1397</v>
      </c>
      <c r="B45" s="232" t="s">
        <v>886</v>
      </c>
      <c r="C45" s="164">
        <v>140000</v>
      </c>
      <c r="D45" s="164"/>
      <c r="E45" s="164"/>
      <c r="F45" s="164"/>
      <c r="G45" s="56"/>
      <c r="H45" s="56"/>
      <c r="I45" s="233">
        <f t="shared" si="0"/>
        <v>140</v>
      </c>
    </row>
    <row r="46" spans="1:9" x14ac:dyDescent="0.25">
      <c r="A46" s="213" t="s">
        <v>238</v>
      </c>
      <c r="B46" s="228"/>
      <c r="C46" s="214">
        <f>SUM(C47:C47)</f>
        <v>142360</v>
      </c>
      <c r="D46" s="209">
        <v>277.065</v>
      </c>
      <c r="E46" s="209"/>
      <c r="F46" s="209"/>
      <c r="I46" s="240">
        <f t="shared" si="0"/>
        <v>142.36000000000001</v>
      </c>
    </row>
    <row r="47" spans="1:9" x14ac:dyDescent="0.25">
      <c r="A47" s="234" t="s">
        <v>239</v>
      </c>
      <c r="B47" s="235" t="s">
        <v>878</v>
      </c>
      <c r="C47" s="169">
        <v>142360</v>
      </c>
      <c r="D47" s="169"/>
      <c r="E47" s="169"/>
      <c r="F47" s="169"/>
      <c r="I47" s="236">
        <f t="shared" si="0"/>
        <v>142.36000000000001</v>
      </c>
    </row>
    <row r="48" spans="1:9" x14ac:dyDescent="0.25">
      <c r="A48" s="213" t="s">
        <v>241</v>
      </c>
      <c r="B48" s="228"/>
      <c r="C48" s="209">
        <f>SUM(C49:C49)</f>
        <v>199440</v>
      </c>
      <c r="D48" s="209">
        <v>165.04900000000001</v>
      </c>
      <c r="E48" s="209"/>
      <c r="F48" s="209"/>
      <c r="I48" s="240">
        <f t="shared" si="0"/>
        <v>199.44</v>
      </c>
    </row>
    <row r="49" spans="1:9" x14ac:dyDescent="0.25">
      <c r="A49" s="234" t="s">
        <v>902</v>
      </c>
      <c r="B49" s="235" t="s">
        <v>901</v>
      </c>
      <c r="C49" s="169">
        <v>199440</v>
      </c>
      <c r="D49" s="169"/>
      <c r="E49" s="169"/>
      <c r="F49" s="169"/>
      <c r="I49" s="236">
        <f t="shared" si="0"/>
        <v>199.44</v>
      </c>
    </row>
    <row r="50" spans="1:9" x14ac:dyDescent="0.25">
      <c r="A50" s="213" t="s">
        <v>126</v>
      </c>
      <c r="B50" s="228"/>
      <c r="C50" s="209" t="e">
        <f>SUM(#REF!)</f>
        <v>#REF!</v>
      </c>
      <c r="D50" s="209">
        <v>243.43600000000001</v>
      </c>
      <c r="E50" s="209"/>
      <c r="F50" s="209"/>
      <c r="I50" s="240">
        <v>0</v>
      </c>
    </row>
    <row r="51" spans="1:9" x14ac:dyDescent="0.25">
      <c r="A51" s="243" t="s">
        <v>133</v>
      </c>
      <c r="B51" s="244"/>
      <c r="C51" s="245" t="e">
        <f>C5+C11+C16+C18+C20+C25+C28+C29+#REF!+C42+C46+C48+C50</f>
        <v>#REF!</v>
      </c>
      <c r="D51" s="245" t="e">
        <f>D5+D11+D16+D18+D20+D25+D28+D29+#REF!+D42+D46+D48+D50</f>
        <v>#REF!</v>
      </c>
      <c r="E51" s="245" t="e">
        <f>E5+E11+E16+E18+E20+E25+E28+E29+#REF!+E42+E46+E48+E50</f>
        <v>#REF!</v>
      </c>
      <c r="F51" s="245">
        <v>5034.9290000000001</v>
      </c>
      <c r="I51" s="245">
        <f>SUM(I5+I11+I16+I18+I20+I25+I28+I29+I38+I42+I46+I48+I50)</f>
        <v>6682.2261432998657</v>
      </c>
    </row>
    <row r="52" spans="1:9" x14ac:dyDescent="0.25">
      <c r="A52" s="213" t="s">
        <v>142</v>
      </c>
      <c r="B52" s="228"/>
      <c r="C52" s="209">
        <f>SUM(C53:C53)</f>
        <v>268427.39</v>
      </c>
      <c r="D52" s="209">
        <v>108.834</v>
      </c>
      <c r="E52" s="209"/>
      <c r="F52" s="209"/>
      <c r="I52" s="240">
        <f t="shared" ref="I52:I53" si="1">C52/1000</f>
        <v>268.42739</v>
      </c>
    </row>
    <row r="53" spans="1:9" ht="15.75" thickBot="1" x14ac:dyDescent="0.3">
      <c r="A53" s="234" t="s">
        <v>905</v>
      </c>
      <c r="B53" s="235" t="s">
        <v>904</v>
      </c>
      <c r="C53" s="166">
        <v>268427.39</v>
      </c>
      <c r="D53" s="164"/>
      <c r="E53" s="164"/>
      <c r="F53" s="164"/>
      <c r="G53" s="56"/>
      <c r="H53" s="56"/>
      <c r="I53" s="233">
        <f t="shared" si="1"/>
        <v>268.42739</v>
      </c>
    </row>
    <row r="54" spans="1:9" ht="15.75" thickBot="1" x14ac:dyDescent="0.3">
      <c r="A54" s="218" t="s">
        <v>145</v>
      </c>
      <c r="B54" s="246"/>
      <c r="C54" s="247" t="e">
        <f>#REF!+#REF!+#REF!+C52</f>
        <v>#REF!</v>
      </c>
      <c r="D54" s="247" t="e">
        <f>#REF!+#REF!+#REF!+D52</f>
        <v>#REF!</v>
      </c>
      <c r="E54" s="247" t="e">
        <f>#REF!+#REF!+#REF!+E52</f>
        <v>#REF!</v>
      </c>
      <c r="F54" s="247" t="e">
        <f>#REF!+#REF!+#REF!+F52</f>
        <v>#REF!</v>
      </c>
      <c r="I54" s="248">
        <f>I53</f>
        <v>268.42739</v>
      </c>
    </row>
    <row r="55" spans="1:9" ht="15.75" thickBot="1" x14ac:dyDescent="0.3">
      <c r="A55" s="221" t="s">
        <v>146</v>
      </c>
      <c r="B55" s="249"/>
      <c r="C55" s="222" t="e">
        <f>C54+C51</f>
        <v>#REF!</v>
      </c>
      <c r="D55" s="222" t="e">
        <f>D54+D51</f>
        <v>#REF!</v>
      </c>
      <c r="E55" s="222" t="e">
        <f>E54+E51</f>
        <v>#REF!</v>
      </c>
      <c r="F55" s="222" t="e">
        <f>F54+F51</f>
        <v>#REF!</v>
      </c>
      <c r="I55" s="250">
        <f>SUM(I51+I54)</f>
        <v>6950.6535332998656</v>
      </c>
    </row>
    <row r="56" spans="1:9" x14ac:dyDescent="0.25">
      <c r="A56" s="44"/>
      <c r="D56" s="67"/>
      <c r="E56" s="67"/>
      <c r="F56" s="67"/>
    </row>
  </sheetData>
  <mergeCells count="2">
    <mergeCell ref="A2:A4"/>
    <mergeCell ref="B2:B4"/>
  </mergeCells>
  <conditionalFormatting sqref="A1:B2 C1:D1 A54:B55 A16:B16 A18:B18 A20:B20 A25:B25 A28:B29 A42:B42 A46:B46 A48:B48 A50:B52 D26:F27 D52 D50 D48 D46 D42 D25 D20 D18 D16 D54:D55 D28:D29 D19:F19 D21:F23 C24:F24 I24 C34:C37 I34:I37 C41:F41 I41 D47:F47 D49:F49 C13:C15 I13:I15 A13:B14 C17:F17 I17 C43:F45 I43:I45 A9:C11 I9:I11 D3:F15 D51:F51 D53:F53 D30:F37 C39:D40 H39:H40 A5:B5">
    <cfRule type="cellIs" dxfId="129" priority="34" operator="equal">
      <formula>0</formula>
    </cfRule>
  </conditionalFormatting>
  <conditionalFormatting sqref="A17:B17">
    <cfRule type="cellIs" dxfId="128" priority="33" operator="equal">
      <formula>0</formula>
    </cfRule>
  </conditionalFormatting>
  <conditionalFormatting sqref="F54:F55 F16 F18 F20 F25 F28:F29 F42 F46 F48 F50 F52 F1">
    <cfRule type="cellIs" dxfId="127" priority="31" operator="equal">
      <formula>0</formula>
    </cfRule>
  </conditionalFormatting>
  <conditionalFormatting sqref="E54:E55 E16 E18 E20 E25 E28:E29 E42 E46 E48 E50 E52 E1">
    <cfRule type="cellIs" dxfId="126" priority="29" operator="equal">
      <formula>0</formula>
    </cfRule>
  </conditionalFormatting>
  <conditionalFormatting sqref="A15:B15">
    <cfRule type="cellIs" dxfId="125" priority="27" operator="equal">
      <formula>0</formula>
    </cfRule>
  </conditionalFormatting>
  <conditionalFormatting sqref="A24:B24">
    <cfRule type="cellIs" dxfId="124" priority="26" operator="equal">
      <formula>0</formula>
    </cfRule>
  </conditionalFormatting>
  <conditionalFormatting sqref="C7 C2:C3 C5 C54:C55 C16 C18 C20 C25 C28:C29 C42 C46 C48 C50:C52">
    <cfRule type="cellIs" dxfId="123" priority="25" operator="equal">
      <formula>0</formula>
    </cfRule>
  </conditionalFormatting>
  <conditionalFormatting sqref="C12">
    <cfRule type="cellIs" dxfId="122" priority="24" operator="equal">
      <formula>0</formula>
    </cfRule>
  </conditionalFormatting>
  <conditionalFormatting sqref="C19">
    <cfRule type="cellIs" dxfId="121" priority="23" operator="equal">
      <formula>0</formula>
    </cfRule>
  </conditionalFormatting>
  <conditionalFormatting sqref="C22">
    <cfRule type="cellIs" dxfId="120" priority="22" operator="equal">
      <formula>0</formula>
    </cfRule>
  </conditionalFormatting>
  <conditionalFormatting sqref="C27">
    <cfRule type="cellIs" dxfId="119" priority="21" operator="equal">
      <formula>0</formula>
    </cfRule>
  </conditionalFormatting>
  <conditionalFormatting sqref="C31">
    <cfRule type="cellIs" dxfId="118" priority="20" operator="equal">
      <formula>0</formula>
    </cfRule>
  </conditionalFormatting>
  <conditionalFormatting sqref="C47">
    <cfRule type="cellIs" dxfId="117" priority="19" operator="equal">
      <formula>0</formula>
    </cfRule>
  </conditionalFormatting>
  <conditionalFormatting sqref="C49">
    <cfRule type="cellIs" dxfId="116" priority="18" operator="equal">
      <formula>0</formula>
    </cfRule>
  </conditionalFormatting>
  <conditionalFormatting sqref="I1">
    <cfRule type="cellIs" dxfId="115" priority="15" operator="equal">
      <formula>0</formula>
    </cfRule>
  </conditionalFormatting>
  <conditionalFormatting sqref="I7 I2:I3 I5 I54:I55 I16 I18 I20 I25 I28:I29 I42 I46 I48 I50:I52">
    <cfRule type="cellIs" dxfId="114" priority="14" operator="equal">
      <formula>0</formula>
    </cfRule>
  </conditionalFormatting>
  <conditionalFormatting sqref="I12">
    <cfRule type="cellIs" dxfId="113" priority="13" operator="equal">
      <formula>0</formula>
    </cfRule>
  </conditionalFormatting>
  <conditionalFormatting sqref="I19">
    <cfRule type="cellIs" dxfId="112" priority="12" operator="equal">
      <formula>0</formula>
    </cfRule>
  </conditionalFormatting>
  <conditionalFormatting sqref="I22">
    <cfRule type="cellIs" dxfId="111" priority="11" operator="equal">
      <formula>0</formula>
    </cfRule>
  </conditionalFormatting>
  <conditionalFormatting sqref="I27">
    <cfRule type="cellIs" dxfId="110" priority="10" operator="equal">
      <formula>0</formula>
    </cfRule>
  </conditionalFormatting>
  <conditionalFormatting sqref="I31">
    <cfRule type="cellIs" dxfId="109" priority="9" operator="equal">
      <formula>0</formula>
    </cfRule>
  </conditionalFormatting>
  <conditionalFormatting sqref="I47">
    <cfRule type="cellIs" dxfId="108" priority="8" operator="equal">
      <formula>0</formula>
    </cfRule>
  </conditionalFormatting>
  <conditionalFormatting sqref="I49">
    <cfRule type="cellIs" dxfId="107" priority="7" operator="equal">
      <formula>0</formula>
    </cfRule>
  </conditionalFormatting>
  <conditionalFormatting sqref="A38:F38 H38">
    <cfRule type="cellIs" dxfId="106" priority="3" operator="equal">
      <formula>0</formula>
    </cfRule>
  </conditionalFormatting>
  <conditionalFormatting sqref="G38">
    <cfRule type="cellIs" dxfId="105" priority="2" operator="equal">
      <formula>0</formula>
    </cfRule>
  </conditionalFormatting>
  <conditionalFormatting sqref="I38">
    <cfRule type="cellIs" dxfId="104" priority="1" operator="equal">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showGridLines="0" workbookViewId="0">
      <pane xSplit="2" ySplit="4" topLeftCell="F62" activePane="bottomRight" state="frozen"/>
      <selection pane="topRight" activeCell="C1" sqref="C1"/>
      <selection pane="bottomLeft" activeCell="A5" sqref="A5"/>
      <selection pane="bottomRight" activeCell="L15" sqref="L15"/>
    </sheetView>
  </sheetViews>
  <sheetFormatPr baseColWidth="10" defaultRowHeight="15" x14ac:dyDescent="0.25"/>
  <cols>
    <col min="1" max="1" width="32.85546875" style="76" customWidth="1"/>
    <col min="2" max="2" width="12.28515625" style="77" customWidth="1"/>
    <col min="3" max="4" width="18.85546875" style="51" bestFit="1" customWidth="1"/>
    <col min="5" max="5" width="32.7109375" style="51" bestFit="1" customWidth="1"/>
    <col min="6" max="7" width="24.140625" style="51" bestFit="1" customWidth="1"/>
    <col min="8" max="8" width="27.85546875" style="51" bestFit="1" customWidth="1"/>
  </cols>
  <sheetData>
    <row r="1" spans="1:8" x14ac:dyDescent="0.25">
      <c r="A1" s="2" t="s">
        <v>7</v>
      </c>
      <c r="B1" s="40"/>
      <c r="C1" s="16"/>
      <c r="D1" s="16"/>
      <c r="E1" s="16"/>
      <c r="F1" s="16"/>
      <c r="G1" s="16"/>
      <c r="H1" s="16"/>
    </row>
    <row r="2" spans="1:8" ht="24" x14ac:dyDescent="0.25">
      <c r="A2" s="387" t="s">
        <v>151</v>
      </c>
      <c r="B2" s="388" t="s">
        <v>194</v>
      </c>
      <c r="C2" s="43" t="s">
        <v>1404</v>
      </c>
      <c r="D2" s="43" t="s">
        <v>1404</v>
      </c>
      <c r="E2" s="43" t="s">
        <v>1405</v>
      </c>
      <c r="F2" s="43" t="s">
        <v>1406</v>
      </c>
      <c r="G2" s="43" t="s">
        <v>1406</v>
      </c>
      <c r="H2" s="43" t="s">
        <v>1407</v>
      </c>
    </row>
    <row r="3" spans="1:8" x14ac:dyDescent="0.25">
      <c r="A3" s="45"/>
      <c r="B3" s="46"/>
      <c r="C3" s="31" t="s">
        <v>1419</v>
      </c>
      <c r="D3" s="31" t="s">
        <v>1419</v>
      </c>
      <c r="E3" s="31" t="s">
        <v>1421</v>
      </c>
      <c r="F3" s="31" t="s">
        <v>1419</v>
      </c>
      <c r="G3" s="31" t="s">
        <v>1421</v>
      </c>
      <c r="H3" s="31" t="s">
        <v>1421</v>
      </c>
    </row>
    <row r="4" spans="1:8" x14ac:dyDescent="0.25">
      <c r="A4" s="47"/>
      <c r="B4" s="48"/>
      <c r="C4" s="49" t="s">
        <v>1423</v>
      </c>
      <c r="D4" s="49" t="s">
        <v>1021</v>
      </c>
      <c r="E4" s="49" t="s">
        <v>1423</v>
      </c>
      <c r="F4" s="49" t="s">
        <v>1423</v>
      </c>
      <c r="G4" s="49" t="s">
        <v>1423</v>
      </c>
      <c r="H4" s="49" t="s">
        <v>1423</v>
      </c>
    </row>
    <row r="5" spans="1:8" x14ac:dyDescent="0.25">
      <c r="A5" s="125" t="s">
        <v>201</v>
      </c>
      <c r="B5" s="126"/>
      <c r="C5" s="7">
        <v>0</v>
      </c>
      <c r="D5" s="7">
        <v>0</v>
      </c>
      <c r="E5" s="7">
        <v>0</v>
      </c>
      <c r="F5" s="7">
        <v>0</v>
      </c>
      <c r="G5" s="7">
        <v>0</v>
      </c>
      <c r="H5" s="7">
        <v>0</v>
      </c>
    </row>
    <row r="6" spans="1:8" x14ac:dyDescent="0.25">
      <c r="A6" s="68" t="s">
        <v>160</v>
      </c>
      <c r="B6" s="69"/>
      <c r="C6" s="33"/>
      <c r="D6" s="33"/>
      <c r="E6" s="33"/>
      <c r="F6" s="33"/>
      <c r="G6" s="33"/>
      <c r="H6" s="33"/>
    </row>
    <row r="7" spans="1:8" x14ac:dyDescent="0.25">
      <c r="A7" s="68" t="s">
        <v>1424</v>
      </c>
      <c r="B7" s="69"/>
      <c r="C7" s="33"/>
      <c r="D7" s="33"/>
      <c r="E7" s="33"/>
      <c r="F7" s="33"/>
      <c r="G7" s="33"/>
      <c r="H7" s="33"/>
    </row>
    <row r="8" spans="1:8" x14ac:dyDescent="0.25">
      <c r="A8" s="68" t="s">
        <v>1425</v>
      </c>
      <c r="B8" s="69"/>
      <c r="C8" s="33"/>
      <c r="D8" s="33"/>
      <c r="E8" s="33"/>
      <c r="F8" s="33"/>
      <c r="G8" s="33"/>
      <c r="H8" s="33"/>
    </row>
    <row r="9" spans="1:8" x14ac:dyDescent="0.25">
      <c r="A9" s="68" t="s">
        <v>1426</v>
      </c>
      <c r="B9" s="69"/>
      <c r="C9" s="33"/>
      <c r="D9" s="33"/>
      <c r="E9" s="33"/>
      <c r="F9" s="33"/>
      <c r="G9" s="33"/>
      <c r="H9" s="33"/>
    </row>
    <row r="10" spans="1:8" x14ac:dyDescent="0.25">
      <c r="A10" s="68" t="s">
        <v>1427</v>
      </c>
      <c r="B10" s="133"/>
      <c r="C10" s="33"/>
      <c r="D10" s="33"/>
      <c r="E10" s="33"/>
      <c r="F10" s="33"/>
      <c r="G10" s="33"/>
      <c r="H10" s="33"/>
    </row>
    <row r="11" spans="1:8" ht="24" x14ac:dyDescent="0.25">
      <c r="A11" s="68" t="s">
        <v>1428</v>
      </c>
      <c r="B11" s="69"/>
      <c r="C11" s="33"/>
      <c r="D11" s="33"/>
      <c r="E11" s="33"/>
      <c r="F11" s="33"/>
      <c r="G11" s="33"/>
      <c r="H11" s="33"/>
    </row>
    <row r="12" spans="1:8" x14ac:dyDescent="0.25">
      <c r="A12" s="68" t="s">
        <v>1429</v>
      </c>
      <c r="B12" s="69"/>
      <c r="C12" s="33"/>
      <c r="D12" s="33"/>
      <c r="E12" s="33"/>
      <c r="F12" s="33"/>
      <c r="G12" s="33"/>
      <c r="H12" s="33"/>
    </row>
    <row r="13" spans="1:8" x14ac:dyDescent="0.25">
      <c r="A13" s="32" t="s">
        <v>205</v>
      </c>
      <c r="B13" s="50"/>
      <c r="C13" s="7">
        <v>0</v>
      </c>
      <c r="D13" s="7">
        <v>0</v>
      </c>
      <c r="E13" s="7">
        <v>1901.18</v>
      </c>
      <c r="F13" s="7">
        <v>0</v>
      </c>
      <c r="G13" s="7">
        <v>0</v>
      </c>
      <c r="H13" s="7">
        <v>50.81</v>
      </c>
    </row>
    <row r="14" spans="1:8" x14ac:dyDescent="0.25">
      <c r="A14" s="68" t="s">
        <v>1430</v>
      </c>
      <c r="B14" s="69"/>
      <c r="C14" s="33"/>
      <c r="D14" s="33"/>
      <c r="E14" s="33"/>
      <c r="F14" s="33"/>
      <c r="G14" s="33"/>
      <c r="H14" s="33"/>
    </row>
    <row r="15" spans="1:8" x14ac:dyDescent="0.25">
      <c r="A15" s="68" t="s">
        <v>1431</v>
      </c>
      <c r="B15" s="69"/>
      <c r="C15" s="33"/>
      <c r="D15" s="33"/>
      <c r="E15" s="33"/>
      <c r="F15" s="33"/>
      <c r="G15" s="33"/>
      <c r="H15" s="33"/>
    </row>
    <row r="16" spans="1:8" x14ac:dyDescent="0.25">
      <c r="A16" s="68" t="s">
        <v>1432</v>
      </c>
      <c r="B16" s="69"/>
      <c r="C16" s="33"/>
      <c r="D16" s="33"/>
      <c r="E16" s="33"/>
      <c r="F16" s="33"/>
      <c r="G16" s="33"/>
      <c r="H16" s="33"/>
    </row>
    <row r="17" spans="1:8" x14ac:dyDescent="0.25">
      <c r="A17" s="68" t="s">
        <v>1433</v>
      </c>
      <c r="B17" s="69"/>
      <c r="C17" s="33"/>
      <c r="D17" s="33"/>
      <c r="E17" s="33"/>
      <c r="F17" s="33"/>
      <c r="G17" s="33"/>
      <c r="H17" s="33"/>
    </row>
    <row r="18" spans="1:8" x14ac:dyDescent="0.25">
      <c r="A18" s="68" t="s">
        <v>1434</v>
      </c>
      <c r="B18" s="69"/>
      <c r="C18" s="33"/>
      <c r="D18" s="33"/>
      <c r="E18" s="33">
        <v>1901.18</v>
      </c>
      <c r="F18" s="33"/>
      <c r="G18" s="33"/>
      <c r="H18" s="33"/>
    </row>
    <row r="19" spans="1:8" x14ac:dyDescent="0.25">
      <c r="A19" s="68" t="s">
        <v>22</v>
      </c>
      <c r="B19" s="69"/>
      <c r="C19" s="33"/>
      <c r="D19" s="33"/>
      <c r="E19" s="33"/>
      <c r="F19" s="33"/>
      <c r="G19" s="33"/>
      <c r="H19" s="33"/>
    </row>
    <row r="20" spans="1:8" x14ac:dyDescent="0.25">
      <c r="A20" s="68" t="s">
        <v>31</v>
      </c>
      <c r="B20" s="69"/>
      <c r="C20" s="33"/>
      <c r="D20" s="33"/>
      <c r="E20" s="33"/>
      <c r="F20" s="33"/>
      <c r="G20" s="33"/>
      <c r="H20" s="33"/>
    </row>
    <row r="21" spans="1:8" x14ac:dyDescent="0.25">
      <c r="A21" s="68" t="s">
        <v>1435</v>
      </c>
      <c r="B21" s="69"/>
      <c r="C21" s="33"/>
      <c r="D21" s="33"/>
      <c r="E21" s="33"/>
      <c r="F21" s="33"/>
      <c r="G21" s="33"/>
      <c r="H21" s="33"/>
    </row>
    <row r="22" spans="1:8" x14ac:dyDescent="0.25">
      <c r="A22" s="68" t="s">
        <v>1436</v>
      </c>
      <c r="B22" s="69"/>
      <c r="C22" s="33"/>
      <c r="D22" s="33"/>
      <c r="E22" s="33"/>
      <c r="F22" s="33"/>
      <c r="G22" s="33"/>
      <c r="H22" s="33">
        <v>50.81</v>
      </c>
    </row>
    <row r="23" spans="1:8" x14ac:dyDescent="0.25">
      <c r="A23" s="68" t="s">
        <v>1437</v>
      </c>
      <c r="B23" s="69"/>
      <c r="C23" s="33"/>
      <c r="D23" s="33"/>
      <c r="E23" s="33"/>
      <c r="F23" s="33"/>
      <c r="G23" s="33"/>
      <c r="H23" s="33"/>
    </row>
    <row r="24" spans="1:8" x14ac:dyDescent="0.25">
      <c r="A24" s="68" t="s">
        <v>1438</v>
      </c>
      <c r="B24" s="69"/>
      <c r="C24" s="33"/>
      <c r="D24" s="33"/>
      <c r="E24" s="33"/>
      <c r="F24" s="33"/>
      <c r="G24" s="33"/>
      <c r="H24" s="33"/>
    </row>
    <row r="25" spans="1:8" x14ac:dyDescent="0.25">
      <c r="A25" s="32" t="s">
        <v>209</v>
      </c>
      <c r="B25" s="50"/>
      <c r="C25" s="7">
        <v>0</v>
      </c>
      <c r="D25" s="7">
        <v>0</v>
      </c>
      <c r="E25" s="7">
        <v>0</v>
      </c>
      <c r="F25" s="7">
        <v>0</v>
      </c>
      <c r="G25" s="7">
        <v>0</v>
      </c>
      <c r="H25" s="7">
        <v>0</v>
      </c>
    </row>
    <row r="26" spans="1:8" x14ac:dyDescent="0.25">
      <c r="A26" s="68" t="s">
        <v>46</v>
      </c>
      <c r="B26" s="69"/>
      <c r="C26" s="33"/>
      <c r="D26" s="33"/>
      <c r="E26" s="33"/>
      <c r="F26" s="33"/>
      <c r="G26" s="33"/>
      <c r="H26" s="33"/>
    </row>
    <row r="27" spans="1:8" x14ac:dyDescent="0.25">
      <c r="A27" s="68" t="s">
        <v>1439</v>
      </c>
      <c r="B27" s="69"/>
      <c r="C27" s="33"/>
      <c r="D27" s="33"/>
      <c r="E27" s="33"/>
      <c r="F27" s="33"/>
      <c r="G27" s="33"/>
      <c r="H27" s="33"/>
    </row>
    <row r="28" spans="1:8" ht="48" x14ac:dyDescent="0.25">
      <c r="A28" s="68" t="s">
        <v>1490</v>
      </c>
      <c r="B28" s="69"/>
      <c r="C28" s="33"/>
      <c r="D28" s="33"/>
      <c r="E28" s="33"/>
      <c r="F28" s="33"/>
      <c r="G28" s="33"/>
      <c r="H28" s="33"/>
    </row>
    <row r="29" spans="1:8" x14ac:dyDescent="0.25">
      <c r="A29" s="68" t="s">
        <v>1440</v>
      </c>
      <c r="B29" s="69"/>
      <c r="C29" s="33"/>
      <c r="D29" s="33"/>
      <c r="E29" s="33"/>
      <c r="F29" s="33"/>
      <c r="G29" s="33"/>
      <c r="H29" s="33"/>
    </row>
    <row r="30" spans="1:8" x14ac:dyDescent="0.25">
      <c r="A30" s="68" t="s">
        <v>47</v>
      </c>
      <c r="B30" s="69"/>
      <c r="C30" s="33"/>
      <c r="D30" s="33"/>
      <c r="E30" s="33"/>
      <c r="F30" s="33"/>
      <c r="G30" s="33"/>
      <c r="H30" s="33"/>
    </row>
    <row r="31" spans="1:8" x14ac:dyDescent="0.25">
      <c r="A31" s="68" t="s">
        <v>1441</v>
      </c>
      <c r="B31" s="69"/>
      <c r="C31" s="33"/>
      <c r="D31" s="33"/>
      <c r="E31" s="33"/>
      <c r="F31" s="33"/>
      <c r="G31" s="33"/>
      <c r="H31" s="33"/>
    </row>
    <row r="32" spans="1:8" x14ac:dyDescent="0.25">
      <c r="A32" s="68" t="s">
        <v>1442</v>
      </c>
      <c r="B32" s="69"/>
      <c r="C32" s="33"/>
      <c r="D32" s="33"/>
      <c r="E32" s="33"/>
      <c r="F32" s="33"/>
      <c r="G32" s="33"/>
      <c r="H32" s="33"/>
    </row>
    <row r="33" spans="1:8" x14ac:dyDescent="0.25">
      <c r="A33" s="68" t="s">
        <v>1443</v>
      </c>
      <c r="B33" s="69"/>
      <c r="C33" s="33"/>
      <c r="D33" s="33"/>
      <c r="E33" s="33"/>
      <c r="F33" s="33"/>
      <c r="G33" s="33"/>
      <c r="H33" s="33"/>
    </row>
    <row r="34" spans="1:8" x14ac:dyDescent="0.25">
      <c r="A34" s="68" t="s">
        <v>1444</v>
      </c>
      <c r="B34" s="69"/>
      <c r="C34" s="33"/>
      <c r="D34" s="33"/>
      <c r="E34" s="33"/>
      <c r="F34" s="33"/>
      <c r="G34" s="33"/>
      <c r="H34" s="33"/>
    </row>
    <row r="35" spans="1:8" x14ac:dyDescent="0.25">
      <c r="A35" s="32" t="s">
        <v>214</v>
      </c>
      <c r="B35" s="50"/>
      <c r="C35" s="7">
        <v>0</v>
      </c>
      <c r="D35" s="7">
        <v>0</v>
      </c>
      <c r="E35" s="7">
        <v>0</v>
      </c>
      <c r="F35" s="7">
        <v>0</v>
      </c>
      <c r="G35" s="7">
        <v>0</v>
      </c>
      <c r="H35" s="7">
        <v>0</v>
      </c>
    </row>
    <row r="36" spans="1:8" ht="36" x14ac:dyDescent="0.25">
      <c r="A36" s="68" t="s">
        <v>1445</v>
      </c>
      <c r="B36" s="69"/>
      <c r="C36" s="33"/>
      <c r="D36" s="33"/>
      <c r="E36" s="33"/>
      <c r="F36" s="33"/>
      <c r="G36" s="33"/>
      <c r="H36" s="33"/>
    </row>
    <row r="37" spans="1:8" x14ac:dyDescent="0.25">
      <c r="A37" s="68" t="s">
        <v>1446</v>
      </c>
      <c r="B37" s="69"/>
      <c r="C37" s="33"/>
      <c r="D37" s="33"/>
      <c r="E37" s="33"/>
      <c r="F37" s="33"/>
      <c r="G37" s="33"/>
      <c r="H37" s="33"/>
    </row>
    <row r="38" spans="1:8" x14ac:dyDescent="0.25">
      <c r="A38" s="68" t="s">
        <v>49</v>
      </c>
      <c r="B38" s="69"/>
      <c r="C38" s="33"/>
      <c r="D38" s="33"/>
      <c r="E38" s="33"/>
      <c r="F38" s="33"/>
      <c r="G38" s="33"/>
      <c r="H38" s="33"/>
    </row>
    <row r="39" spans="1:8" x14ac:dyDescent="0.25">
      <c r="A39" s="32" t="s">
        <v>58</v>
      </c>
      <c r="B39" s="50"/>
      <c r="C39" s="7">
        <v>0</v>
      </c>
      <c r="D39" s="7">
        <v>0</v>
      </c>
      <c r="E39" s="7">
        <v>0</v>
      </c>
      <c r="F39" s="7">
        <v>0</v>
      </c>
      <c r="G39" s="7">
        <v>0</v>
      </c>
      <c r="H39" s="7">
        <v>0</v>
      </c>
    </row>
    <row r="40" spans="1:8" x14ac:dyDescent="0.25">
      <c r="A40" s="68" t="s">
        <v>1447</v>
      </c>
      <c r="B40" s="69"/>
      <c r="C40" s="33"/>
      <c r="D40" s="33"/>
      <c r="E40" s="33"/>
      <c r="F40" s="33"/>
      <c r="G40" s="33"/>
      <c r="H40" s="33"/>
    </row>
    <row r="41" spans="1:8" x14ac:dyDescent="0.25">
      <c r="A41" s="68" t="s">
        <v>1448</v>
      </c>
      <c r="B41" s="69"/>
      <c r="C41" s="33"/>
      <c r="D41" s="33"/>
      <c r="E41" s="33"/>
      <c r="F41" s="33"/>
      <c r="G41" s="33"/>
      <c r="H41" s="33"/>
    </row>
    <row r="42" spans="1:8" ht="36" x14ac:dyDescent="0.25">
      <c r="A42" s="68" t="s">
        <v>1449</v>
      </c>
      <c r="B42" s="69"/>
      <c r="C42" s="33"/>
      <c r="D42" s="33"/>
      <c r="E42" s="33"/>
      <c r="F42" s="33"/>
      <c r="G42" s="33"/>
      <c r="H42" s="33"/>
    </row>
    <row r="43" spans="1:8" x14ac:dyDescent="0.25">
      <c r="A43" s="68" t="s">
        <v>1450</v>
      </c>
      <c r="B43" s="69"/>
      <c r="C43" s="33"/>
      <c r="D43" s="33"/>
      <c r="E43" s="33"/>
      <c r="F43" s="33"/>
      <c r="G43" s="33"/>
      <c r="H43" s="33"/>
    </row>
    <row r="44" spans="1:8" x14ac:dyDescent="0.25">
      <c r="A44" s="68" t="s">
        <v>59</v>
      </c>
      <c r="B44" s="69"/>
      <c r="C44" s="33"/>
      <c r="D44" s="33"/>
      <c r="E44" s="33"/>
      <c r="F44" s="33"/>
      <c r="G44" s="33"/>
      <c r="H44" s="33"/>
    </row>
    <row r="45" spans="1:8" x14ac:dyDescent="0.25">
      <c r="A45" s="32" t="s">
        <v>63</v>
      </c>
      <c r="B45" s="50"/>
      <c r="C45" s="7"/>
      <c r="D45" s="7">
        <v>0</v>
      </c>
      <c r="E45" s="7">
        <v>0</v>
      </c>
      <c r="F45" s="7">
        <v>0</v>
      </c>
      <c r="G45" s="7">
        <v>0</v>
      </c>
      <c r="H45" s="7">
        <v>0</v>
      </c>
    </row>
    <row r="46" spans="1:8" x14ac:dyDescent="0.25">
      <c r="A46" s="68" t="s">
        <v>68</v>
      </c>
      <c r="B46" s="69"/>
      <c r="C46" s="33"/>
      <c r="D46" s="33"/>
      <c r="E46" s="33"/>
      <c r="F46" s="33"/>
      <c r="G46" s="33"/>
      <c r="H46" s="33"/>
    </row>
    <row r="47" spans="1:8" x14ac:dyDescent="0.25">
      <c r="A47" s="68" t="s">
        <v>151</v>
      </c>
      <c r="B47" s="69"/>
      <c r="C47" s="33"/>
      <c r="D47" s="33"/>
      <c r="E47" s="33"/>
      <c r="F47" s="33"/>
      <c r="G47" s="33"/>
      <c r="H47" s="33"/>
    </row>
    <row r="48" spans="1:8" x14ac:dyDescent="0.25">
      <c r="A48" s="68" t="s">
        <v>69</v>
      </c>
      <c r="B48" s="69"/>
      <c r="C48" s="33"/>
      <c r="D48" s="33"/>
      <c r="E48" s="33"/>
      <c r="F48" s="33"/>
      <c r="G48" s="33"/>
      <c r="H48" s="33"/>
    </row>
    <row r="49" spans="1:8" x14ac:dyDescent="0.25">
      <c r="A49" s="32" t="s">
        <v>70</v>
      </c>
      <c r="B49" s="50"/>
      <c r="C49" s="7">
        <v>0</v>
      </c>
      <c r="D49" s="7">
        <v>0</v>
      </c>
      <c r="E49" s="7">
        <v>0</v>
      </c>
      <c r="F49" s="7">
        <v>0</v>
      </c>
      <c r="G49" s="7">
        <v>0</v>
      </c>
      <c r="H49" s="7">
        <v>0</v>
      </c>
    </row>
    <row r="50" spans="1:8" x14ac:dyDescent="0.25">
      <c r="A50" s="68" t="s">
        <v>1451</v>
      </c>
      <c r="B50" s="69"/>
      <c r="C50" s="33"/>
      <c r="D50" s="33"/>
      <c r="E50" s="33"/>
      <c r="F50" s="33"/>
      <c r="G50" s="33"/>
      <c r="H50" s="33"/>
    </row>
    <row r="51" spans="1:8" x14ac:dyDescent="0.25">
      <c r="A51" s="68" t="s">
        <v>72</v>
      </c>
      <c r="B51" s="69"/>
      <c r="C51" s="33"/>
      <c r="D51" s="33"/>
      <c r="E51" s="33"/>
      <c r="F51" s="33"/>
      <c r="G51" s="33"/>
      <c r="H51" s="33"/>
    </row>
    <row r="52" spans="1:8" x14ac:dyDescent="0.25">
      <c r="A52" s="32" t="s">
        <v>74</v>
      </c>
      <c r="B52" s="50"/>
      <c r="C52" s="7">
        <v>0</v>
      </c>
      <c r="D52" s="7">
        <v>0</v>
      </c>
      <c r="E52" s="7">
        <v>0</v>
      </c>
      <c r="F52" s="7">
        <v>0</v>
      </c>
      <c r="G52" s="7">
        <v>0</v>
      </c>
      <c r="H52" s="7">
        <v>0</v>
      </c>
    </row>
    <row r="53" spans="1:8" ht="24" x14ac:dyDescent="0.25">
      <c r="A53" s="68" t="s">
        <v>1283</v>
      </c>
      <c r="B53" s="69"/>
      <c r="C53" s="33"/>
      <c r="D53" s="33"/>
      <c r="E53" s="33"/>
      <c r="F53" s="33"/>
      <c r="G53" s="33"/>
      <c r="H53" s="33"/>
    </row>
    <row r="54" spans="1:8" x14ac:dyDescent="0.25">
      <c r="A54" s="68" t="s">
        <v>1452</v>
      </c>
      <c r="B54" s="69"/>
      <c r="C54" s="33"/>
      <c r="D54" s="33"/>
      <c r="E54" s="33"/>
      <c r="F54" s="33"/>
      <c r="G54" s="33"/>
      <c r="H54" s="33"/>
    </row>
    <row r="55" spans="1:8" x14ac:dyDescent="0.25">
      <c r="A55" s="68"/>
      <c r="B55" s="69"/>
      <c r="C55" s="33"/>
      <c r="D55" s="33"/>
      <c r="E55" s="33"/>
      <c r="F55" s="33"/>
      <c r="G55" s="33"/>
      <c r="H55" s="33"/>
    </row>
    <row r="56" spans="1:8" x14ac:dyDescent="0.25">
      <c r="A56" s="68" t="s">
        <v>1453</v>
      </c>
      <c r="B56" s="69"/>
      <c r="C56" s="33"/>
      <c r="D56" s="33"/>
      <c r="E56" s="33"/>
      <c r="F56" s="33"/>
      <c r="G56" s="33"/>
      <c r="H56" s="33"/>
    </row>
    <row r="57" spans="1:8" ht="24" x14ac:dyDescent="0.25">
      <c r="A57" s="68" t="s">
        <v>1454</v>
      </c>
      <c r="B57" s="69"/>
      <c r="C57" s="33"/>
      <c r="D57" s="33"/>
      <c r="E57" s="33"/>
      <c r="F57" s="33"/>
      <c r="G57" s="33"/>
      <c r="H57" s="33"/>
    </row>
    <row r="58" spans="1:8" x14ac:dyDescent="0.25">
      <c r="A58" s="68" t="s">
        <v>1455</v>
      </c>
      <c r="B58" s="69"/>
      <c r="C58" s="33"/>
      <c r="D58" s="33"/>
      <c r="E58" s="33"/>
      <c r="F58" s="33"/>
      <c r="G58" s="33"/>
      <c r="H58" s="33"/>
    </row>
    <row r="59" spans="1:8" x14ac:dyDescent="0.25">
      <c r="A59" s="68" t="s">
        <v>1456</v>
      </c>
      <c r="B59" s="69"/>
      <c r="C59" s="33"/>
      <c r="D59" s="33"/>
      <c r="E59" s="33"/>
      <c r="F59" s="33"/>
      <c r="G59" s="33"/>
      <c r="H59" s="33"/>
    </row>
    <row r="60" spans="1:8" x14ac:dyDescent="0.25">
      <c r="A60" s="68" t="s">
        <v>176</v>
      </c>
      <c r="B60" s="69"/>
      <c r="C60" s="33"/>
      <c r="D60" s="33"/>
      <c r="E60" s="33"/>
      <c r="F60" s="33"/>
      <c r="G60" s="33"/>
      <c r="H60" s="33"/>
    </row>
    <row r="61" spans="1:8" ht="24" x14ac:dyDescent="0.25">
      <c r="A61" s="68" t="s">
        <v>1457</v>
      </c>
      <c r="B61" s="69"/>
      <c r="C61" s="33"/>
      <c r="D61" s="33"/>
      <c r="E61" s="33"/>
      <c r="F61" s="33"/>
      <c r="G61" s="33"/>
      <c r="H61" s="33"/>
    </row>
    <row r="62" spans="1:8" x14ac:dyDescent="0.25">
      <c r="A62" s="68" t="s">
        <v>1458</v>
      </c>
      <c r="B62" s="69"/>
      <c r="C62" s="33"/>
      <c r="D62" s="33"/>
      <c r="E62" s="33"/>
      <c r="F62" s="33"/>
      <c r="G62" s="33"/>
      <c r="H62" s="33"/>
    </row>
    <row r="63" spans="1:8" x14ac:dyDescent="0.25">
      <c r="A63" s="68" t="s">
        <v>474</v>
      </c>
      <c r="B63" s="69"/>
      <c r="C63" s="33"/>
      <c r="D63" s="33"/>
      <c r="E63" s="33"/>
      <c r="F63" s="33"/>
      <c r="G63" s="33"/>
      <c r="H63" s="33"/>
    </row>
    <row r="64" spans="1:8" x14ac:dyDescent="0.25">
      <c r="A64" s="32" t="s">
        <v>232</v>
      </c>
      <c r="B64" s="50"/>
      <c r="C64" s="7">
        <v>51.94</v>
      </c>
      <c r="D64" s="7">
        <v>0</v>
      </c>
      <c r="E64" s="7">
        <v>0</v>
      </c>
      <c r="F64" s="7">
        <v>0</v>
      </c>
      <c r="G64" s="7">
        <v>0</v>
      </c>
      <c r="H64" s="7">
        <v>0</v>
      </c>
    </row>
    <row r="65" spans="1:8" x14ac:dyDescent="0.25">
      <c r="A65" s="68" t="s">
        <v>1459</v>
      </c>
      <c r="B65" s="69"/>
      <c r="C65" s="33"/>
      <c r="D65" s="33"/>
      <c r="E65" s="33"/>
      <c r="F65" s="33"/>
      <c r="G65" s="33"/>
      <c r="H65" s="33"/>
    </row>
    <row r="66" spans="1:8" ht="36" x14ac:dyDescent="0.25">
      <c r="A66" s="68" t="s">
        <v>1460</v>
      </c>
      <c r="B66" s="69"/>
      <c r="C66" s="33"/>
      <c r="D66" s="33"/>
      <c r="E66" s="33"/>
      <c r="F66" s="33"/>
      <c r="G66" s="33"/>
      <c r="H66" s="33"/>
    </row>
    <row r="67" spans="1:8" x14ac:dyDescent="0.25">
      <c r="A67" s="68" t="s">
        <v>1461</v>
      </c>
      <c r="B67" s="69"/>
      <c r="C67" s="33">
        <v>51.94</v>
      </c>
      <c r="D67" s="33"/>
      <c r="E67" s="33"/>
      <c r="F67" s="33"/>
      <c r="G67" s="33"/>
      <c r="H67" s="33"/>
    </row>
    <row r="68" spans="1:8" x14ac:dyDescent="0.25">
      <c r="A68" s="68" t="s">
        <v>1462</v>
      </c>
      <c r="B68" s="69"/>
      <c r="C68" s="33"/>
      <c r="D68" s="33"/>
      <c r="E68" s="33"/>
      <c r="F68" s="33"/>
      <c r="G68" s="33"/>
      <c r="H68" s="33"/>
    </row>
    <row r="69" spans="1:8" x14ac:dyDescent="0.25">
      <c r="A69" s="68" t="s">
        <v>1463</v>
      </c>
      <c r="B69" s="69"/>
      <c r="C69" s="33"/>
      <c r="D69" s="33"/>
      <c r="E69" s="33"/>
      <c r="F69" s="33"/>
      <c r="G69" s="33"/>
      <c r="H69" s="33"/>
    </row>
    <row r="70" spans="1:8" x14ac:dyDescent="0.25">
      <c r="A70" s="68" t="s">
        <v>1464</v>
      </c>
      <c r="B70" s="69"/>
      <c r="C70" s="33"/>
      <c r="D70" s="33"/>
      <c r="E70" s="33"/>
      <c r="F70" s="33"/>
      <c r="G70" s="33"/>
      <c r="H70" s="33"/>
    </row>
    <row r="71" spans="1:8" x14ac:dyDescent="0.25">
      <c r="A71" s="68" t="s">
        <v>1465</v>
      </c>
      <c r="B71" s="69"/>
      <c r="C71" s="33"/>
      <c r="D71" s="33"/>
      <c r="E71" s="33"/>
      <c r="F71" s="33"/>
      <c r="G71" s="33"/>
      <c r="H71" s="33"/>
    </row>
    <row r="72" spans="1:8" x14ac:dyDescent="0.25">
      <c r="A72" s="68" t="s">
        <v>104</v>
      </c>
      <c r="B72" s="69"/>
      <c r="C72" s="33"/>
      <c r="D72" s="33"/>
      <c r="E72" s="33"/>
      <c r="F72" s="33"/>
      <c r="G72" s="33"/>
      <c r="H72" s="33"/>
    </row>
    <row r="73" spans="1:8" x14ac:dyDescent="0.25">
      <c r="A73" s="32" t="s">
        <v>112</v>
      </c>
      <c r="B73" s="50"/>
      <c r="C73" s="7">
        <v>0</v>
      </c>
      <c r="D73" s="7">
        <v>0</v>
      </c>
      <c r="E73" s="7">
        <v>0</v>
      </c>
      <c r="F73" s="7">
        <v>0</v>
      </c>
      <c r="G73" s="7">
        <v>0</v>
      </c>
      <c r="H73" s="7">
        <v>158</v>
      </c>
    </row>
    <row r="74" spans="1:8" x14ac:dyDescent="0.25">
      <c r="A74" s="68" t="s">
        <v>1466</v>
      </c>
      <c r="B74" s="69"/>
      <c r="C74" s="33"/>
      <c r="D74" s="33"/>
      <c r="E74" s="33"/>
      <c r="F74" s="33"/>
      <c r="G74" s="33"/>
      <c r="H74" s="33"/>
    </row>
    <row r="75" spans="1:8" x14ac:dyDescent="0.25">
      <c r="A75" s="68" t="s">
        <v>1467</v>
      </c>
      <c r="B75" s="69"/>
      <c r="C75" s="33"/>
      <c r="D75" s="33"/>
      <c r="E75" s="33"/>
      <c r="F75" s="33"/>
      <c r="G75" s="33"/>
      <c r="H75" s="33"/>
    </row>
    <row r="76" spans="1:8" x14ac:dyDescent="0.25">
      <c r="A76" s="68" t="s">
        <v>1468</v>
      </c>
      <c r="B76" s="69"/>
      <c r="C76" s="33"/>
      <c r="D76" s="33"/>
      <c r="E76" s="33"/>
      <c r="F76" s="33"/>
      <c r="G76" s="33"/>
      <c r="H76" s="33"/>
    </row>
    <row r="77" spans="1:8" x14ac:dyDescent="0.25">
      <c r="A77" s="68" t="s">
        <v>119</v>
      </c>
      <c r="B77" s="69"/>
      <c r="C77" s="33"/>
      <c r="D77" s="33"/>
      <c r="E77" s="33"/>
      <c r="F77" s="33"/>
      <c r="G77" s="33"/>
      <c r="H77" s="33"/>
    </row>
    <row r="78" spans="1:8" x14ac:dyDescent="0.25">
      <c r="A78" s="68" t="s">
        <v>1469</v>
      </c>
      <c r="B78" s="69"/>
      <c r="C78" s="33"/>
      <c r="D78" s="33"/>
      <c r="E78" s="33"/>
      <c r="F78" s="33"/>
      <c r="G78" s="33"/>
      <c r="H78" s="33">
        <v>158</v>
      </c>
    </row>
    <row r="79" spans="1:8" x14ac:dyDescent="0.25">
      <c r="A79" s="68" t="s">
        <v>1470</v>
      </c>
      <c r="B79" s="69"/>
      <c r="C79" s="33"/>
      <c r="D79" s="33"/>
      <c r="E79" s="33"/>
      <c r="F79" s="33"/>
      <c r="G79" s="33"/>
      <c r="H79" s="33"/>
    </row>
    <row r="80" spans="1:8" x14ac:dyDescent="0.25">
      <c r="A80" s="32" t="s">
        <v>238</v>
      </c>
      <c r="B80" s="50"/>
      <c r="C80" s="7">
        <v>0</v>
      </c>
      <c r="D80" s="7"/>
      <c r="E80" s="7">
        <v>0</v>
      </c>
      <c r="F80" s="7">
        <v>0</v>
      </c>
      <c r="G80" s="7">
        <v>0</v>
      </c>
      <c r="H80" s="7">
        <v>0</v>
      </c>
    </row>
    <row r="81" spans="1:8" x14ac:dyDescent="0.25">
      <c r="A81" s="68" t="s">
        <v>1471</v>
      </c>
      <c r="B81" s="69"/>
      <c r="C81" s="33"/>
      <c r="D81" s="33"/>
      <c r="E81" s="33"/>
      <c r="F81" s="33"/>
      <c r="G81" s="33"/>
      <c r="H81" s="33"/>
    </row>
    <row r="82" spans="1:8" x14ac:dyDescent="0.25">
      <c r="A82" s="68" t="s">
        <v>1472</v>
      </c>
      <c r="B82" s="69"/>
      <c r="C82" s="33"/>
      <c r="D82" s="33"/>
      <c r="E82" s="33"/>
      <c r="F82" s="33"/>
      <c r="G82" s="33"/>
      <c r="H82" s="33"/>
    </row>
    <row r="83" spans="1:8" x14ac:dyDescent="0.25">
      <c r="A83" s="68" t="s">
        <v>1473</v>
      </c>
      <c r="B83" s="69"/>
      <c r="C83" s="33"/>
      <c r="D83" s="33"/>
      <c r="E83" s="33"/>
      <c r="F83" s="33"/>
      <c r="G83" s="33"/>
      <c r="H83" s="33"/>
    </row>
    <row r="84" spans="1:8" x14ac:dyDescent="0.25">
      <c r="A84" s="68" t="s">
        <v>1474</v>
      </c>
      <c r="B84" s="69"/>
      <c r="C84" s="33"/>
      <c r="D84" s="33"/>
      <c r="E84" s="33"/>
      <c r="F84" s="33"/>
      <c r="G84" s="33"/>
      <c r="H84" s="33"/>
    </row>
    <row r="85" spans="1:8" x14ac:dyDescent="0.25">
      <c r="A85" s="68" t="s">
        <v>1475</v>
      </c>
      <c r="B85" s="69"/>
      <c r="C85" s="33"/>
      <c r="D85" s="33"/>
      <c r="E85" s="33"/>
      <c r="F85" s="33"/>
      <c r="G85" s="33"/>
      <c r="H85" s="33"/>
    </row>
    <row r="86" spans="1:8" x14ac:dyDescent="0.25">
      <c r="A86" s="68" t="s">
        <v>1476</v>
      </c>
      <c r="B86" s="69"/>
      <c r="C86" s="33"/>
      <c r="D86" s="33"/>
      <c r="E86" s="33"/>
      <c r="F86" s="33"/>
      <c r="G86" s="33"/>
      <c r="H86" s="33"/>
    </row>
    <row r="87" spans="1:8" x14ac:dyDescent="0.25">
      <c r="A87" s="68" t="s">
        <v>93</v>
      </c>
      <c r="B87" s="69"/>
      <c r="C87" s="33"/>
      <c r="D87" s="33"/>
      <c r="E87" s="33"/>
      <c r="F87" s="33"/>
      <c r="G87" s="33"/>
      <c r="H87" s="33"/>
    </row>
    <row r="88" spans="1:8" x14ac:dyDescent="0.25">
      <c r="A88" s="32" t="s">
        <v>241</v>
      </c>
      <c r="B88" s="50"/>
      <c r="C88" s="7">
        <v>51.94</v>
      </c>
      <c r="D88" s="7">
        <v>51.94</v>
      </c>
      <c r="E88" s="7"/>
      <c r="F88" s="7">
        <v>0</v>
      </c>
      <c r="G88" s="7">
        <v>0</v>
      </c>
      <c r="H88" s="7">
        <v>0</v>
      </c>
    </row>
    <row r="89" spans="1:8" ht="24" x14ac:dyDescent="0.25">
      <c r="A89" s="68" t="s">
        <v>1477</v>
      </c>
      <c r="B89" s="69"/>
      <c r="C89" s="120"/>
      <c r="D89" s="120"/>
      <c r="E89" s="120"/>
      <c r="F89" s="120"/>
      <c r="G89" s="120"/>
      <c r="H89" s="120"/>
    </row>
    <row r="90" spans="1:8" x14ac:dyDescent="0.25">
      <c r="A90" s="68" t="s">
        <v>1478</v>
      </c>
      <c r="B90" s="69"/>
      <c r="C90" s="120">
        <v>51.94</v>
      </c>
      <c r="D90" s="120">
        <v>51.94</v>
      </c>
      <c r="E90" s="120"/>
      <c r="F90" s="120"/>
      <c r="G90" s="120"/>
      <c r="H90" s="120"/>
    </row>
    <row r="91" spans="1:8" x14ac:dyDescent="0.25">
      <c r="A91" s="68" t="s">
        <v>121</v>
      </c>
      <c r="B91" s="69"/>
      <c r="C91" s="120"/>
      <c r="D91" s="120"/>
      <c r="E91" s="120"/>
      <c r="F91" s="120"/>
      <c r="G91" s="120"/>
      <c r="H91" s="120"/>
    </row>
    <row r="92" spans="1:8" x14ac:dyDescent="0.25">
      <c r="A92" s="68" t="s">
        <v>124</v>
      </c>
      <c r="B92" s="69"/>
      <c r="C92" s="120"/>
      <c r="D92" s="120"/>
      <c r="E92" s="120"/>
      <c r="F92" s="120"/>
      <c r="G92" s="120"/>
      <c r="H92" s="120"/>
    </row>
    <row r="93" spans="1:8" x14ac:dyDescent="0.25">
      <c r="A93" s="32" t="s">
        <v>126</v>
      </c>
      <c r="B93" s="50"/>
      <c r="C93" s="7">
        <v>0</v>
      </c>
      <c r="D93" s="7">
        <v>0</v>
      </c>
      <c r="E93" s="7">
        <v>3422.12</v>
      </c>
      <c r="F93" s="7">
        <v>1177.05</v>
      </c>
      <c r="G93" s="7">
        <v>392.35</v>
      </c>
      <c r="H93" s="7">
        <v>0</v>
      </c>
    </row>
    <row r="94" spans="1:8" ht="36" x14ac:dyDescent="0.25">
      <c r="A94" s="260" t="s">
        <v>1479</v>
      </c>
      <c r="B94" s="69"/>
      <c r="C94" s="33"/>
      <c r="D94" s="33"/>
      <c r="E94" s="33"/>
      <c r="F94" s="33"/>
      <c r="G94" s="33"/>
      <c r="H94" s="33"/>
    </row>
    <row r="95" spans="1:8" ht="48" x14ac:dyDescent="0.25">
      <c r="A95" s="68" t="s">
        <v>1480</v>
      </c>
      <c r="B95" s="261"/>
      <c r="C95" s="135"/>
      <c r="D95" s="135"/>
      <c r="E95" s="135"/>
      <c r="F95" s="135"/>
      <c r="G95" s="135"/>
      <c r="H95" s="135"/>
    </row>
    <row r="96" spans="1:8" ht="36" x14ac:dyDescent="0.25">
      <c r="A96" s="68" t="s">
        <v>1481</v>
      </c>
      <c r="B96" s="261"/>
      <c r="C96" s="135"/>
      <c r="D96" s="135"/>
      <c r="E96" s="135"/>
      <c r="F96" s="135"/>
      <c r="G96" s="135"/>
      <c r="H96" s="135"/>
    </row>
    <row r="97" spans="1:8" x14ac:dyDescent="0.25">
      <c r="A97" s="68" t="s">
        <v>1482</v>
      </c>
      <c r="B97" s="261"/>
      <c r="C97" s="135"/>
      <c r="D97" s="135"/>
      <c r="E97" s="135"/>
      <c r="F97" s="135"/>
      <c r="G97" s="135"/>
      <c r="H97" s="135"/>
    </row>
    <row r="98" spans="1:8" x14ac:dyDescent="0.25">
      <c r="A98" s="68" t="s">
        <v>1483</v>
      </c>
      <c r="B98" s="261"/>
      <c r="C98" s="135"/>
      <c r="D98" s="135"/>
      <c r="E98" s="135"/>
      <c r="F98" s="135"/>
      <c r="G98" s="135">
        <v>232.75</v>
      </c>
      <c r="H98" s="135"/>
    </row>
    <row r="99" spans="1:8" x14ac:dyDescent="0.25">
      <c r="A99" s="68" t="s">
        <v>1484</v>
      </c>
      <c r="B99" s="261"/>
      <c r="C99" s="135"/>
      <c r="D99" s="135"/>
      <c r="E99" s="135"/>
      <c r="F99" s="135">
        <v>698.25</v>
      </c>
      <c r="G99" s="135"/>
      <c r="H99" s="135"/>
    </row>
    <row r="100" spans="1:8" x14ac:dyDescent="0.25">
      <c r="A100" s="68" t="s">
        <v>1485</v>
      </c>
      <c r="B100" s="261"/>
      <c r="C100" s="135"/>
      <c r="D100" s="135"/>
      <c r="E100" s="135"/>
      <c r="F100" s="135">
        <v>478.8</v>
      </c>
      <c r="G100" s="135">
        <v>159.6</v>
      </c>
      <c r="H100" s="135"/>
    </row>
    <row r="101" spans="1:8" x14ac:dyDescent="0.25">
      <c r="A101" s="68" t="s">
        <v>1486</v>
      </c>
      <c r="B101" s="261"/>
      <c r="C101" s="135"/>
      <c r="D101" s="135"/>
      <c r="E101" s="135">
        <v>3422.12</v>
      </c>
      <c r="F101" s="135"/>
      <c r="G101" s="135"/>
      <c r="H101" s="135"/>
    </row>
    <row r="102" spans="1:8" ht="15.75" thickBot="1" x14ac:dyDescent="0.3">
      <c r="A102" s="262" t="s">
        <v>129</v>
      </c>
      <c r="B102" s="261"/>
      <c r="C102" s="135"/>
      <c r="D102" s="135"/>
      <c r="E102" s="135"/>
      <c r="F102" s="135"/>
      <c r="G102" s="135"/>
      <c r="H102" s="135"/>
    </row>
    <row r="103" spans="1:8" ht="15.75" thickBot="1" x14ac:dyDescent="0.3">
      <c r="A103" s="70" t="s">
        <v>133</v>
      </c>
      <c r="B103" s="71"/>
      <c r="C103" s="72">
        <v>103.88</v>
      </c>
      <c r="D103" s="72">
        <v>51.94</v>
      </c>
      <c r="E103" s="72">
        <v>5323.3</v>
      </c>
      <c r="F103" s="72">
        <v>1177.05</v>
      </c>
      <c r="G103" s="72">
        <v>392.35</v>
      </c>
      <c r="H103" s="72">
        <v>208.81</v>
      </c>
    </row>
    <row r="104" spans="1:8" x14ac:dyDescent="0.25">
      <c r="A104" s="32" t="s">
        <v>134</v>
      </c>
      <c r="B104" s="50"/>
      <c r="C104" s="7">
        <v>0</v>
      </c>
      <c r="D104" s="7">
        <v>0</v>
      </c>
      <c r="E104" s="7">
        <v>0</v>
      </c>
      <c r="F104" s="7">
        <v>0</v>
      </c>
      <c r="G104" s="7">
        <v>0</v>
      </c>
      <c r="H104" s="7">
        <v>0</v>
      </c>
    </row>
    <row r="105" spans="1:8" x14ac:dyDescent="0.25">
      <c r="A105" s="68" t="s">
        <v>1487</v>
      </c>
      <c r="B105" s="69"/>
      <c r="C105" s="33"/>
      <c r="D105" s="33"/>
      <c r="E105" s="33"/>
      <c r="F105" s="33"/>
      <c r="G105" s="33"/>
      <c r="H105" s="33"/>
    </row>
    <row r="106" spans="1:8" x14ac:dyDescent="0.25">
      <c r="A106" s="68" t="s">
        <v>151</v>
      </c>
      <c r="B106" s="69"/>
      <c r="C106" s="33"/>
      <c r="D106" s="33"/>
      <c r="E106" s="33"/>
      <c r="F106" s="33"/>
      <c r="G106" s="33"/>
      <c r="H106" s="33"/>
    </row>
    <row r="107" spans="1:8" x14ac:dyDescent="0.25">
      <c r="A107" s="32" t="s">
        <v>136</v>
      </c>
      <c r="B107" s="50"/>
      <c r="C107" s="7">
        <v>0</v>
      </c>
      <c r="D107" s="7">
        <v>0</v>
      </c>
      <c r="E107" s="7">
        <v>0</v>
      </c>
      <c r="F107" s="7">
        <v>0</v>
      </c>
      <c r="G107" s="7">
        <v>0</v>
      </c>
      <c r="H107" s="7">
        <v>0</v>
      </c>
    </row>
    <row r="108" spans="1:8" x14ac:dyDescent="0.25">
      <c r="A108" s="68" t="s">
        <v>151</v>
      </c>
      <c r="B108" s="69"/>
      <c r="C108" s="33"/>
      <c r="D108" s="33"/>
      <c r="E108" s="33"/>
      <c r="F108" s="33"/>
      <c r="G108" s="33"/>
      <c r="H108" s="33"/>
    </row>
    <row r="109" spans="1:8" x14ac:dyDescent="0.25">
      <c r="A109" s="68" t="s">
        <v>151</v>
      </c>
      <c r="B109" s="69"/>
      <c r="C109" s="33"/>
      <c r="D109" s="33"/>
      <c r="E109" s="33"/>
      <c r="F109" s="33"/>
      <c r="G109" s="33"/>
      <c r="H109" s="33"/>
    </row>
    <row r="110" spans="1:8" x14ac:dyDescent="0.25">
      <c r="A110" s="32" t="s">
        <v>140</v>
      </c>
      <c r="B110" s="50"/>
      <c r="C110" s="7">
        <v>0</v>
      </c>
      <c r="D110" s="7">
        <v>0</v>
      </c>
      <c r="E110" s="7">
        <v>0</v>
      </c>
      <c r="F110" s="7">
        <v>0</v>
      </c>
      <c r="G110" s="7">
        <v>0</v>
      </c>
      <c r="H110" s="7">
        <v>0</v>
      </c>
    </row>
    <row r="111" spans="1:8" x14ac:dyDescent="0.25">
      <c r="A111" s="68" t="s">
        <v>1488</v>
      </c>
      <c r="B111" s="133"/>
      <c r="C111" s="33"/>
      <c r="D111" s="33"/>
      <c r="E111" s="33"/>
      <c r="F111" s="33"/>
      <c r="G111" s="33"/>
      <c r="H111" s="33"/>
    </row>
    <row r="112" spans="1:8" x14ac:dyDescent="0.25">
      <c r="A112" s="68" t="s">
        <v>151</v>
      </c>
      <c r="B112" s="69"/>
      <c r="C112" s="33"/>
      <c r="D112" s="33"/>
      <c r="E112" s="33"/>
      <c r="F112" s="33"/>
      <c r="G112" s="33"/>
      <c r="H112" s="33"/>
    </row>
    <row r="113" spans="1:8" x14ac:dyDescent="0.25">
      <c r="A113" s="32" t="s">
        <v>142</v>
      </c>
      <c r="B113" s="50"/>
      <c r="C113" s="7">
        <v>0</v>
      </c>
      <c r="D113" s="7">
        <v>0</v>
      </c>
      <c r="E113" s="7">
        <v>0</v>
      </c>
      <c r="F113" s="7">
        <v>0</v>
      </c>
      <c r="G113" s="7">
        <v>0</v>
      </c>
      <c r="H113" s="7">
        <v>0</v>
      </c>
    </row>
    <row r="114" spans="1:8" x14ac:dyDescent="0.25">
      <c r="A114" s="68" t="s">
        <v>1489</v>
      </c>
      <c r="B114" s="133"/>
      <c r="C114" s="33"/>
      <c r="D114" s="33"/>
      <c r="E114" s="33"/>
      <c r="F114" s="33"/>
      <c r="G114" s="33"/>
      <c r="H114" s="33"/>
    </row>
    <row r="115" spans="1:8" ht="15.75" thickBot="1" x14ac:dyDescent="0.3">
      <c r="A115" s="68" t="s">
        <v>151</v>
      </c>
      <c r="B115" s="69"/>
      <c r="C115" s="33"/>
      <c r="D115" s="33"/>
      <c r="E115" s="33"/>
      <c r="F115" s="33"/>
      <c r="G115" s="33"/>
      <c r="H115" s="33"/>
    </row>
    <row r="116" spans="1:8" ht="15.75" thickBot="1" x14ac:dyDescent="0.3">
      <c r="A116" s="70" t="s">
        <v>145</v>
      </c>
      <c r="B116" s="71"/>
      <c r="C116" s="72">
        <v>0</v>
      </c>
      <c r="D116" s="72">
        <v>0</v>
      </c>
      <c r="E116" s="72">
        <v>0</v>
      </c>
      <c r="F116" s="72">
        <v>0</v>
      </c>
      <c r="G116" s="72">
        <v>0</v>
      </c>
      <c r="H116" s="72">
        <v>0</v>
      </c>
    </row>
    <row r="117" spans="1:8" ht="15.75" thickBot="1" x14ac:dyDescent="0.3">
      <c r="A117" s="73" t="s">
        <v>146</v>
      </c>
      <c r="B117" s="74"/>
      <c r="C117" s="75">
        <v>103.88</v>
      </c>
      <c r="D117" s="75">
        <v>51.94</v>
      </c>
      <c r="E117" s="75">
        <v>5323.3</v>
      </c>
      <c r="F117" s="75">
        <v>1177.05</v>
      </c>
      <c r="G117" s="75">
        <v>392.35</v>
      </c>
      <c r="H117" s="75">
        <v>208.81</v>
      </c>
    </row>
    <row r="118" spans="1:8" x14ac:dyDescent="0.25">
      <c r="A118" s="44"/>
      <c r="B118" s="66"/>
    </row>
    <row r="119" spans="1:8" x14ac:dyDescent="0.25">
      <c r="A119" s="44"/>
      <c r="B119" s="66"/>
    </row>
    <row r="120" spans="1:8" x14ac:dyDescent="0.25">
      <c r="A120" s="32" t="s">
        <v>249</v>
      </c>
      <c r="B120" s="50"/>
      <c r="C120" s="7">
        <v>0</v>
      </c>
      <c r="D120" s="7">
        <v>0</v>
      </c>
      <c r="E120" s="7">
        <v>0</v>
      </c>
      <c r="F120" s="7">
        <v>0</v>
      </c>
      <c r="G120" s="7">
        <v>0</v>
      </c>
      <c r="H120" s="7">
        <v>0</v>
      </c>
    </row>
    <row r="121" spans="1:8" x14ac:dyDescent="0.25">
      <c r="A121" s="68" t="s">
        <v>151</v>
      </c>
      <c r="B121" s="69"/>
      <c r="C121" s="33"/>
      <c r="D121" s="33"/>
      <c r="E121" s="33"/>
      <c r="F121" s="33"/>
      <c r="G121" s="33"/>
      <c r="H121" s="33"/>
    </row>
    <row r="122" spans="1:8" x14ac:dyDescent="0.25">
      <c r="A122" s="68" t="s">
        <v>151</v>
      </c>
      <c r="B122" s="69"/>
      <c r="C122" s="33"/>
      <c r="D122" s="33"/>
      <c r="E122" s="33"/>
      <c r="F122" s="33"/>
      <c r="G122" s="33"/>
      <c r="H122" s="33"/>
    </row>
    <row r="123" spans="1:8" x14ac:dyDescent="0.25">
      <c r="A123" s="32" t="s">
        <v>250</v>
      </c>
      <c r="B123" s="50"/>
      <c r="C123" s="7"/>
      <c r="D123" s="7"/>
      <c r="E123" s="7"/>
      <c r="F123" s="7"/>
      <c r="G123" s="7"/>
      <c r="H123" s="7"/>
    </row>
    <row r="124" spans="1:8" ht="15.75" thickBot="1" x14ac:dyDescent="0.3">
      <c r="A124" s="32" t="s">
        <v>251</v>
      </c>
      <c r="B124" s="50"/>
      <c r="C124" s="7"/>
      <c r="D124" s="7"/>
      <c r="E124" s="7"/>
      <c r="F124" s="7"/>
      <c r="G124" s="7"/>
      <c r="H124" s="7"/>
    </row>
    <row r="125" spans="1:8" ht="15.75" thickBot="1" x14ac:dyDescent="0.3">
      <c r="A125" s="70" t="s">
        <v>252</v>
      </c>
      <c r="B125" s="71"/>
      <c r="C125" s="72">
        <v>0</v>
      </c>
      <c r="D125" s="72">
        <v>0</v>
      </c>
      <c r="E125" s="72">
        <v>0</v>
      </c>
      <c r="F125" s="72">
        <v>0</v>
      </c>
      <c r="G125" s="72">
        <v>0</v>
      </c>
      <c r="H125" s="72">
        <v>0</v>
      </c>
    </row>
    <row r="126" spans="1:8" ht="15.75" thickBot="1" x14ac:dyDescent="0.3">
      <c r="A126" s="73" t="s">
        <v>253</v>
      </c>
      <c r="B126" s="74"/>
      <c r="C126" s="75">
        <v>103.88</v>
      </c>
      <c r="D126" s="75">
        <v>51.94</v>
      </c>
      <c r="E126" s="75">
        <v>5323.3</v>
      </c>
      <c r="F126" s="75">
        <v>1177.05</v>
      </c>
      <c r="G126" s="75">
        <v>392.35</v>
      </c>
      <c r="H126" s="75">
        <v>208.81</v>
      </c>
    </row>
  </sheetData>
  <conditionalFormatting sqref="D5:E5 C4:C117 D6:H117 A120:B126 A1:B117">
    <cfRule type="cellIs" dxfId="103" priority="67" operator="equal">
      <formula>0</formula>
    </cfRule>
  </conditionalFormatting>
  <conditionalFormatting sqref="C120:C126 C1">
    <cfRule type="cellIs" dxfId="102" priority="61" operator="equal">
      <formula>0</formula>
    </cfRule>
  </conditionalFormatting>
  <conditionalFormatting sqref="D120:D126 D1 D4">
    <cfRule type="cellIs" dxfId="101" priority="60" operator="equal">
      <formula>0</formula>
    </cfRule>
  </conditionalFormatting>
  <conditionalFormatting sqref="E120:E126 E1 E4">
    <cfRule type="cellIs" dxfId="100" priority="59" operator="equal">
      <formula>0</formula>
    </cfRule>
  </conditionalFormatting>
  <conditionalFormatting sqref="C3">
    <cfRule type="cellIs" dxfId="99" priority="58" operator="equal">
      <formula>0</formula>
    </cfRule>
  </conditionalFormatting>
  <conditionalFormatting sqref="D3">
    <cfRule type="cellIs" dxfId="98" priority="57" operator="equal">
      <formula>0</formula>
    </cfRule>
  </conditionalFormatting>
  <conditionalFormatting sqref="C2">
    <cfRule type="cellIs" dxfId="97" priority="56" operator="equal">
      <formula>0</formula>
    </cfRule>
  </conditionalFormatting>
  <conditionalFormatting sqref="D2">
    <cfRule type="cellIs" dxfId="96" priority="55" operator="equal">
      <formula>0</formula>
    </cfRule>
  </conditionalFormatting>
  <conditionalFormatting sqref="E2">
    <cfRule type="cellIs" dxfId="95" priority="54" operator="equal">
      <formula>0</formula>
    </cfRule>
  </conditionalFormatting>
  <conditionalFormatting sqref="E3">
    <cfRule type="cellIs" dxfId="94" priority="53" operator="equal">
      <formula>0</formula>
    </cfRule>
  </conditionalFormatting>
  <conditionalFormatting sqref="F5">
    <cfRule type="cellIs" dxfId="93" priority="52" operator="equal">
      <formula>0</formula>
    </cfRule>
  </conditionalFormatting>
  <conditionalFormatting sqref="F120:F126 F1 F4">
    <cfRule type="cellIs" dxfId="92" priority="51" operator="equal">
      <formula>0</formula>
    </cfRule>
  </conditionalFormatting>
  <conditionalFormatting sqref="F2">
    <cfRule type="cellIs" dxfId="91" priority="50" operator="equal">
      <formula>0</formula>
    </cfRule>
  </conditionalFormatting>
  <conditionalFormatting sqref="F3">
    <cfRule type="cellIs" dxfId="90" priority="49" operator="equal">
      <formula>0</formula>
    </cfRule>
  </conditionalFormatting>
  <conditionalFormatting sqref="G5">
    <cfRule type="cellIs" dxfId="89" priority="48" operator="equal">
      <formula>0</formula>
    </cfRule>
  </conditionalFormatting>
  <conditionalFormatting sqref="G120:G126 G1 G4">
    <cfRule type="cellIs" dxfId="88" priority="47" operator="equal">
      <formula>0</formula>
    </cfRule>
  </conditionalFormatting>
  <conditionalFormatting sqref="G2">
    <cfRule type="cellIs" dxfId="87" priority="46" operator="equal">
      <formula>0</formula>
    </cfRule>
  </conditionalFormatting>
  <conditionalFormatting sqref="G3">
    <cfRule type="cellIs" dxfId="86" priority="45" operator="equal">
      <formula>0</formula>
    </cfRule>
  </conditionalFormatting>
  <conditionalFormatting sqref="H5">
    <cfRule type="cellIs" dxfId="85" priority="44" operator="equal">
      <formula>0</formula>
    </cfRule>
  </conditionalFormatting>
  <conditionalFormatting sqref="H120:H126 H1 H4">
    <cfRule type="cellIs" dxfId="84" priority="43" operator="equal">
      <formula>0</formula>
    </cfRule>
  </conditionalFormatting>
  <conditionalFormatting sqref="H2">
    <cfRule type="cellIs" dxfId="83" priority="42" operator="equal">
      <formula>0</formula>
    </cfRule>
  </conditionalFormatting>
  <conditionalFormatting sqref="H3">
    <cfRule type="cellIs" dxfId="82" priority="41"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pane xSplit="2" ySplit="4" topLeftCell="C5" activePane="bottomRight" state="frozen"/>
      <selection pane="topRight" activeCell="C1" sqref="C1"/>
      <selection pane="bottomLeft" activeCell="A5" sqref="A5"/>
      <selection pane="bottomRight" activeCell="H14" sqref="H14"/>
    </sheetView>
  </sheetViews>
  <sheetFormatPr baseColWidth="10" defaultRowHeight="15" x14ac:dyDescent="0.25"/>
  <cols>
    <col min="1" max="1" width="32.85546875" style="76" customWidth="1"/>
    <col min="2" max="2" width="12.28515625" style="77" customWidth="1"/>
    <col min="3" max="3" width="22.28515625" style="51" customWidth="1"/>
  </cols>
  <sheetData>
    <row r="1" spans="1:3" x14ac:dyDescent="0.25">
      <c r="A1" s="2" t="s">
        <v>7</v>
      </c>
      <c r="B1" s="40"/>
      <c r="C1" s="16"/>
    </row>
    <row r="2" spans="1:3" ht="24" x14ac:dyDescent="0.25">
      <c r="A2" s="387" t="s">
        <v>151</v>
      </c>
      <c r="B2" s="388" t="s">
        <v>194</v>
      </c>
      <c r="C2" s="43" t="s">
        <v>1399</v>
      </c>
    </row>
    <row r="3" spans="1:3" ht="24" x14ac:dyDescent="0.25">
      <c r="A3" s="45"/>
      <c r="B3" s="46"/>
      <c r="C3" s="31" t="s">
        <v>1418</v>
      </c>
    </row>
    <row r="4" spans="1:3" x14ac:dyDescent="0.25">
      <c r="A4" s="47"/>
      <c r="B4" s="48"/>
      <c r="C4" s="49" t="s">
        <v>1422</v>
      </c>
    </row>
    <row r="5" spans="1:3" x14ac:dyDescent="0.25">
      <c r="A5" s="125" t="s">
        <v>201</v>
      </c>
      <c r="B5" s="126"/>
      <c r="C5" s="7">
        <v>340</v>
      </c>
    </row>
    <row r="6" spans="1:3" x14ac:dyDescent="0.25">
      <c r="A6" s="68" t="s">
        <v>160</v>
      </c>
      <c r="B6" s="69"/>
      <c r="C6" s="33">
        <v>180</v>
      </c>
    </row>
    <row r="7" spans="1:3" x14ac:dyDescent="0.25">
      <c r="A7" s="68" t="s">
        <v>1424</v>
      </c>
      <c r="B7" s="69"/>
      <c r="C7" s="33"/>
    </row>
    <row r="8" spans="1:3" x14ac:dyDescent="0.25">
      <c r="A8" s="68" t="s">
        <v>1425</v>
      </c>
      <c r="B8" s="69"/>
      <c r="C8" s="33"/>
    </row>
    <row r="9" spans="1:3" x14ac:dyDescent="0.25">
      <c r="A9" s="68" t="s">
        <v>1426</v>
      </c>
      <c r="B9" s="69"/>
      <c r="C9" s="33"/>
    </row>
    <row r="10" spans="1:3" x14ac:dyDescent="0.25">
      <c r="A10" s="68" t="s">
        <v>1427</v>
      </c>
      <c r="B10" s="133"/>
      <c r="C10" s="33">
        <v>160</v>
      </c>
    </row>
    <row r="11" spans="1:3" ht="24" x14ac:dyDescent="0.25">
      <c r="A11" s="68" t="s">
        <v>1428</v>
      </c>
      <c r="B11" s="69"/>
      <c r="C11" s="33"/>
    </row>
    <row r="12" spans="1:3" x14ac:dyDescent="0.25">
      <c r="A12" s="68" t="s">
        <v>1429</v>
      </c>
      <c r="B12" s="69"/>
      <c r="C12" s="33"/>
    </row>
    <row r="13" spans="1:3" x14ac:dyDescent="0.25">
      <c r="A13" s="32" t="s">
        <v>205</v>
      </c>
      <c r="B13" s="50"/>
      <c r="C13" s="7">
        <v>0</v>
      </c>
    </row>
    <row r="14" spans="1:3" x14ac:dyDescent="0.25">
      <c r="A14" s="68" t="s">
        <v>1430</v>
      </c>
      <c r="B14" s="69"/>
      <c r="C14" s="33"/>
    </row>
    <row r="15" spans="1:3" x14ac:dyDescent="0.25">
      <c r="A15" s="68" t="s">
        <v>1431</v>
      </c>
      <c r="B15" s="69"/>
      <c r="C15" s="33"/>
    </row>
    <row r="16" spans="1:3" x14ac:dyDescent="0.25">
      <c r="A16" s="68" t="s">
        <v>1432</v>
      </c>
      <c r="B16" s="69"/>
      <c r="C16" s="33"/>
    </row>
    <row r="17" spans="1:3" x14ac:dyDescent="0.25">
      <c r="A17" s="68" t="s">
        <v>1433</v>
      </c>
      <c r="B17" s="69"/>
      <c r="C17" s="33"/>
    </row>
    <row r="18" spans="1:3" x14ac:dyDescent="0.25">
      <c r="A18" s="68" t="s">
        <v>1434</v>
      </c>
      <c r="B18" s="69"/>
      <c r="C18" s="33"/>
    </row>
    <row r="19" spans="1:3" x14ac:dyDescent="0.25">
      <c r="A19" s="68" t="s">
        <v>22</v>
      </c>
      <c r="B19" s="69"/>
      <c r="C19" s="33"/>
    </row>
    <row r="20" spans="1:3" x14ac:dyDescent="0.25">
      <c r="A20" s="68" t="s">
        <v>31</v>
      </c>
      <c r="B20" s="69"/>
      <c r="C20" s="33"/>
    </row>
    <row r="21" spans="1:3" x14ac:dyDescent="0.25">
      <c r="A21" s="68" t="s">
        <v>1435</v>
      </c>
      <c r="B21" s="69"/>
      <c r="C21" s="33"/>
    </row>
    <row r="22" spans="1:3" x14ac:dyDescent="0.25">
      <c r="A22" s="68" t="s">
        <v>1436</v>
      </c>
      <c r="B22" s="69"/>
      <c r="C22" s="33"/>
    </row>
    <row r="23" spans="1:3" x14ac:dyDescent="0.25">
      <c r="A23" s="68" t="s">
        <v>1437</v>
      </c>
      <c r="B23" s="69"/>
      <c r="C23" s="33"/>
    </row>
    <row r="24" spans="1:3" x14ac:dyDescent="0.25">
      <c r="A24" s="68" t="s">
        <v>1438</v>
      </c>
      <c r="B24" s="69"/>
      <c r="C24" s="33"/>
    </row>
    <row r="25" spans="1:3" x14ac:dyDescent="0.25">
      <c r="A25" s="32" t="s">
        <v>209</v>
      </c>
      <c r="B25" s="50"/>
      <c r="C25" s="7">
        <v>0</v>
      </c>
    </row>
    <row r="26" spans="1:3" x14ac:dyDescent="0.25">
      <c r="A26" s="68" t="s">
        <v>46</v>
      </c>
      <c r="B26" s="69"/>
      <c r="C26" s="33"/>
    </row>
    <row r="27" spans="1:3" x14ac:dyDescent="0.25">
      <c r="A27" s="68" t="s">
        <v>1439</v>
      </c>
      <c r="B27" s="69"/>
      <c r="C27" s="33"/>
    </row>
    <row r="28" spans="1:3" ht="48" x14ac:dyDescent="0.25">
      <c r="A28" s="68" t="s">
        <v>1490</v>
      </c>
      <c r="B28" s="69"/>
      <c r="C28" s="33"/>
    </row>
    <row r="29" spans="1:3" x14ac:dyDescent="0.25">
      <c r="A29" s="68" t="s">
        <v>1440</v>
      </c>
      <c r="B29" s="69"/>
      <c r="C29" s="33"/>
    </row>
    <row r="30" spans="1:3" x14ac:dyDescent="0.25">
      <c r="A30" s="68" t="s">
        <v>47</v>
      </c>
      <c r="B30" s="69"/>
      <c r="C30" s="33"/>
    </row>
    <row r="31" spans="1:3" x14ac:dyDescent="0.25">
      <c r="A31" s="68" t="s">
        <v>1441</v>
      </c>
      <c r="B31" s="69"/>
      <c r="C31" s="33"/>
    </row>
    <row r="32" spans="1:3" x14ac:dyDescent="0.25">
      <c r="A32" s="68" t="s">
        <v>1442</v>
      </c>
      <c r="B32" s="69"/>
      <c r="C32" s="33"/>
    </row>
    <row r="33" spans="1:3" x14ac:dyDescent="0.25">
      <c r="A33" s="68" t="s">
        <v>1443</v>
      </c>
      <c r="B33" s="69"/>
      <c r="C33" s="33"/>
    </row>
    <row r="34" spans="1:3" x14ac:dyDescent="0.25">
      <c r="A34" s="68" t="s">
        <v>1444</v>
      </c>
      <c r="B34" s="69"/>
      <c r="C34" s="33"/>
    </row>
    <row r="35" spans="1:3" x14ac:dyDescent="0.25">
      <c r="A35" s="32" t="s">
        <v>214</v>
      </c>
      <c r="B35" s="50"/>
      <c r="C35" s="7">
        <v>0</v>
      </c>
    </row>
    <row r="36" spans="1:3" ht="36" x14ac:dyDescent="0.25">
      <c r="A36" s="68" t="s">
        <v>1445</v>
      </c>
      <c r="B36" s="69"/>
      <c r="C36" s="33"/>
    </row>
    <row r="37" spans="1:3" x14ac:dyDescent="0.25">
      <c r="A37" s="68" t="s">
        <v>1446</v>
      </c>
      <c r="B37" s="69"/>
      <c r="C37" s="33"/>
    </row>
    <row r="38" spans="1:3" x14ac:dyDescent="0.25">
      <c r="A38" s="68" t="s">
        <v>49</v>
      </c>
      <c r="B38" s="69"/>
      <c r="C38" s="33"/>
    </row>
    <row r="39" spans="1:3" x14ac:dyDescent="0.25">
      <c r="A39" s="32" t="s">
        <v>58</v>
      </c>
      <c r="B39" s="50"/>
      <c r="C39" s="7">
        <v>0</v>
      </c>
    </row>
    <row r="40" spans="1:3" x14ac:dyDescent="0.25">
      <c r="A40" s="68" t="s">
        <v>1447</v>
      </c>
      <c r="B40" s="69"/>
      <c r="C40" s="33"/>
    </row>
    <row r="41" spans="1:3" x14ac:dyDescent="0.25">
      <c r="A41" s="68" t="s">
        <v>1448</v>
      </c>
      <c r="B41" s="69"/>
      <c r="C41" s="33"/>
    </row>
    <row r="42" spans="1:3" ht="36" x14ac:dyDescent="0.25">
      <c r="A42" s="68" t="s">
        <v>1449</v>
      </c>
      <c r="B42" s="69"/>
      <c r="C42" s="33"/>
    </row>
    <row r="43" spans="1:3" x14ac:dyDescent="0.25">
      <c r="A43" s="68" t="s">
        <v>1450</v>
      </c>
      <c r="B43" s="69"/>
      <c r="C43" s="33"/>
    </row>
    <row r="44" spans="1:3" x14ac:dyDescent="0.25">
      <c r="A44" s="68" t="s">
        <v>59</v>
      </c>
      <c r="B44" s="69"/>
      <c r="C44" s="33"/>
    </row>
    <row r="45" spans="1:3" x14ac:dyDescent="0.25">
      <c r="A45" s="32" t="s">
        <v>63</v>
      </c>
      <c r="B45" s="50"/>
      <c r="C45" s="7">
        <v>0</v>
      </c>
    </row>
    <row r="46" spans="1:3" x14ac:dyDescent="0.25">
      <c r="A46" s="68" t="s">
        <v>68</v>
      </c>
      <c r="B46" s="69"/>
      <c r="C46" s="33"/>
    </row>
    <row r="47" spans="1:3" x14ac:dyDescent="0.25">
      <c r="A47" s="68" t="s">
        <v>151</v>
      </c>
      <c r="B47" s="69"/>
      <c r="C47" s="33"/>
    </row>
    <row r="48" spans="1:3" x14ac:dyDescent="0.25">
      <c r="A48" s="68" t="s">
        <v>69</v>
      </c>
      <c r="B48" s="69"/>
      <c r="C48" s="33"/>
    </row>
    <row r="49" spans="1:3" x14ac:dyDescent="0.25">
      <c r="A49" s="32" t="s">
        <v>70</v>
      </c>
      <c r="B49" s="50"/>
      <c r="C49" s="7">
        <v>0</v>
      </c>
    </row>
    <row r="50" spans="1:3" x14ac:dyDescent="0.25">
      <c r="A50" s="68" t="s">
        <v>1451</v>
      </c>
      <c r="B50" s="69"/>
      <c r="C50" s="33"/>
    </row>
    <row r="51" spans="1:3" x14ac:dyDescent="0.25">
      <c r="A51" s="68" t="s">
        <v>72</v>
      </c>
      <c r="B51" s="69"/>
      <c r="C51" s="33"/>
    </row>
    <row r="52" spans="1:3" x14ac:dyDescent="0.25">
      <c r="A52" s="32" t="s">
        <v>74</v>
      </c>
      <c r="B52" s="50"/>
      <c r="C52" s="7">
        <v>0</v>
      </c>
    </row>
    <row r="53" spans="1:3" ht="24" x14ac:dyDescent="0.25">
      <c r="A53" s="68" t="s">
        <v>1283</v>
      </c>
      <c r="B53" s="69"/>
      <c r="C53" s="33"/>
    </row>
    <row r="54" spans="1:3" x14ac:dyDescent="0.25">
      <c r="A54" s="68" t="s">
        <v>1452</v>
      </c>
      <c r="B54" s="69"/>
      <c r="C54" s="33"/>
    </row>
    <row r="55" spans="1:3" x14ac:dyDescent="0.25">
      <c r="A55" s="68"/>
      <c r="B55" s="69"/>
      <c r="C55" s="33"/>
    </row>
    <row r="56" spans="1:3" x14ac:dyDescent="0.25">
      <c r="A56" s="68" t="s">
        <v>1453</v>
      </c>
      <c r="B56" s="69"/>
      <c r="C56" s="33"/>
    </row>
    <row r="57" spans="1:3" ht="24" x14ac:dyDescent="0.25">
      <c r="A57" s="68" t="s">
        <v>1454</v>
      </c>
      <c r="B57" s="69"/>
      <c r="C57" s="33"/>
    </row>
    <row r="58" spans="1:3" x14ac:dyDescent="0.25">
      <c r="A58" s="68" t="s">
        <v>1455</v>
      </c>
      <c r="B58" s="69"/>
      <c r="C58" s="33"/>
    </row>
    <row r="59" spans="1:3" x14ac:dyDescent="0.25">
      <c r="A59" s="68" t="s">
        <v>1456</v>
      </c>
      <c r="B59" s="69"/>
      <c r="C59" s="33"/>
    </row>
    <row r="60" spans="1:3" x14ac:dyDescent="0.25">
      <c r="A60" s="68" t="s">
        <v>176</v>
      </c>
      <c r="B60" s="69"/>
      <c r="C60" s="33"/>
    </row>
    <row r="61" spans="1:3" ht="24" x14ac:dyDescent="0.25">
      <c r="A61" s="68" t="s">
        <v>1457</v>
      </c>
      <c r="B61" s="69"/>
      <c r="C61" s="33"/>
    </row>
    <row r="62" spans="1:3" x14ac:dyDescent="0.25">
      <c r="A62" s="68" t="s">
        <v>1458</v>
      </c>
      <c r="B62" s="69"/>
      <c r="C62" s="33"/>
    </row>
    <row r="63" spans="1:3" x14ac:dyDescent="0.25">
      <c r="A63" s="68" t="s">
        <v>474</v>
      </c>
      <c r="B63" s="69"/>
      <c r="C63" s="33"/>
    </row>
    <row r="64" spans="1:3" x14ac:dyDescent="0.25">
      <c r="A64" s="32" t="s">
        <v>232</v>
      </c>
      <c r="B64" s="50"/>
      <c r="C64" s="7">
        <v>0</v>
      </c>
    </row>
    <row r="65" spans="1:3" x14ac:dyDescent="0.25">
      <c r="A65" s="68" t="s">
        <v>1459</v>
      </c>
      <c r="B65" s="69"/>
      <c r="C65" s="33"/>
    </row>
    <row r="66" spans="1:3" ht="36" x14ac:dyDescent="0.25">
      <c r="A66" s="68" t="s">
        <v>1460</v>
      </c>
      <c r="B66" s="69"/>
      <c r="C66" s="33"/>
    </row>
    <row r="67" spans="1:3" x14ac:dyDescent="0.25">
      <c r="A67" s="68" t="s">
        <v>1461</v>
      </c>
      <c r="B67" s="69"/>
      <c r="C67" s="33"/>
    </row>
    <row r="68" spans="1:3" x14ac:dyDescent="0.25">
      <c r="A68" s="68" t="s">
        <v>1462</v>
      </c>
      <c r="B68" s="69"/>
      <c r="C68" s="33"/>
    </row>
    <row r="69" spans="1:3" x14ac:dyDescent="0.25">
      <c r="A69" s="68" t="s">
        <v>1463</v>
      </c>
      <c r="B69" s="69"/>
      <c r="C69" s="33"/>
    </row>
    <row r="70" spans="1:3" x14ac:dyDescent="0.25">
      <c r="A70" s="68" t="s">
        <v>1464</v>
      </c>
      <c r="B70" s="69"/>
      <c r="C70" s="33"/>
    </row>
    <row r="71" spans="1:3" x14ac:dyDescent="0.25">
      <c r="A71" s="68" t="s">
        <v>1465</v>
      </c>
      <c r="B71" s="69"/>
      <c r="C71" s="33"/>
    </row>
    <row r="72" spans="1:3" x14ac:dyDescent="0.25">
      <c r="A72" s="68" t="s">
        <v>104</v>
      </c>
      <c r="B72" s="69"/>
      <c r="C72" s="33"/>
    </row>
    <row r="73" spans="1:3" x14ac:dyDescent="0.25">
      <c r="A73" s="32" t="s">
        <v>112</v>
      </c>
      <c r="B73" s="50"/>
      <c r="C73" s="7">
        <v>0</v>
      </c>
    </row>
    <row r="74" spans="1:3" x14ac:dyDescent="0.25">
      <c r="A74" s="68" t="s">
        <v>1466</v>
      </c>
      <c r="B74" s="69"/>
      <c r="C74" s="33"/>
    </row>
    <row r="75" spans="1:3" x14ac:dyDescent="0.25">
      <c r="A75" s="68" t="s">
        <v>1467</v>
      </c>
      <c r="B75" s="69"/>
      <c r="C75" s="33"/>
    </row>
    <row r="76" spans="1:3" x14ac:dyDescent="0.25">
      <c r="A76" s="68" t="s">
        <v>1468</v>
      </c>
      <c r="B76" s="69"/>
      <c r="C76" s="33"/>
    </row>
    <row r="77" spans="1:3" x14ac:dyDescent="0.25">
      <c r="A77" s="68" t="s">
        <v>119</v>
      </c>
      <c r="B77" s="69"/>
      <c r="C77" s="33"/>
    </row>
    <row r="78" spans="1:3" x14ac:dyDescent="0.25">
      <c r="A78" s="68" t="s">
        <v>1469</v>
      </c>
      <c r="B78" s="69"/>
      <c r="C78" s="33"/>
    </row>
    <row r="79" spans="1:3" x14ac:dyDescent="0.25">
      <c r="A79" s="68" t="s">
        <v>1470</v>
      </c>
      <c r="B79" s="69"/>
      <c r="C79" s="33"/>
    </row>
    <row r="80" spans="1:3" x14ac:dyDescent="0.25">
      <c r="A80" s="32" t="s">
        <v>238</v>
      </c>
      <c r="B80" s="50"/>
      <c r="C80" s="7">
        <v>0</v>
      </c>
    </row>
    <row r="81" spans="1:3" x14ac:dyDescent="0.25">
      <c r="A81" s="68" t="s">
        <v>1471</v>
      </c>
      <c r="B81" s="69"/>
      <c r="C81" s="33"/>
    </row>
    <row r="82" spans="1:3" x14ac:dyDescent="0.25">
      <c r="A82" s="68" t="s">
        <v>1472</v>
      </c>
      <c r="B82" s="69"/>
      <c r="C82" s="33"/>
    </row>
    <row r="83" spans="1:3" x14ac:dyDescent="0.25">
      <c r="A83" s="68" t="s">
        <v>1473</v>
      </c>
      <c r="B83" s="69"/>
      <c r="C83" s="33"/>
    </row>
    <row r="84" spans="1:3" x14ac:dyDescent="0.25">
      <c r="A84" s="68" t="s">
        <v>1474</v>
      </c>
      <c r="B84" s="69"/>
      <c r="C84" s="33"/>
    </row>
    <row r="85" spans="1:3" x14ac:dyDescent="0.25">
      <c r="A85" s="68" t="s">
        <v>1475</v>
      </c>
      <c r="B85" s="69"/>
      <c r="C85" s="33"/>
    </row>
    <row r="86" spans="1:3" x14ac:dyDescent="0.25">
      <c r="A86" s="68" t="s">
        <v>1476</v>
      </c>
      <c r="B86" s="69"/>
      <c r="C86" s="33"/>
    </row>
    <row r="87" spans="1:3" x14ac:dyDescent="0.25">
      <c r="A87" s="68" t="s">
        <v>93</v>
      </c>
      <c r="B87" s="69"/>
      <c r="C87" s="33"/>
    </row>
    <row r="88" spans="1:3" x14ac:dyDescent="0.25">
      <c r="A88" s="32" t="s">
        <v>241</v>
      </c>
      <c r="B88" s="50"/>
      <c r="C88" s="7">
        <v>0</v>
      </c>
    </row>
    <row r="89" spans="1:3" ht="24" x14ac:dyDescent="0.25">
      <c r="A89" s="68" t="s">
        <v>1477</v>
      </c>
      <c r="B89" s="69"/>
      <c r="C89" s="120"/>
    </row>
    <row r="90" spans="1:3" x14ac:dyDescent="0.25">
      <c r="A90" s="68" t="s">
        <v>1478</v>
      </c>
      <c r="B90" s="69"/>
      <c r="C90" s="120"/>
    </row>
    <row r="91" spans="1:3" x14ac:dyDescent="0.25">
      <c r="A91" s="68" t="s">
        <v>121</v>
      </c>
      <c r="B91" s="69"/>
      <c r="C91" s="120"/>
    </row>
    <row r="92" spans="1:3" x14ac:dyDescent="0.25">
      <c r="A92" s="68" t="s">
        <v>124</v>
      </c>
      <c r="B92" s="69"/>
      <c r="C92" s="120"/>
    </row>
    <row r="93" spans="1:3" x14ac:dyDescent="0.25">
      <c r="A93" s="32" t="s">
        <v>126</v>
      </c>
      <c r="B93" s="50"/>
      <c r="C93" s="7">
        <v>0</v>
      </c>
    </row>
    <row r="94" spans="1:3" ht="36" x14ac:dyDescent="0.25">
      <c r="A94" s="260" t="s">
        <v>1479</v>
      </c>
      <c r="B94" s="69"/>
      <c r="C94" s="33"/>
    </row>
    <row r="95" spans="1:3" ht="48" x14ac:dyDescent="0.25">
      <c r="A95" s="68" t="s">
        <v>1480</v>
      </c>
      <c r="B95" s="261"/>
      <c r="C95" s="135"/>
    </row>
    <row r="96" spans="1:3" ht="36" x14ac:dyDescent="0.25">
      <c r="A96" s="68" t="s">
        <v>1481</v>
      </c>
      <c r="B96" s="261"/>
      <c r="C96" s="135"/>
    </row>
    <row r="97" spans="1:3" x14ac:dyDescent="0.25">
      <c r="A97" s="68" t="s">
        <v>1482</v>
      </c>
      <c r="B97" s="261"/>
      <c r="C97" s="135"/>
    </row>
    <row r="98" spans="1:3" x14ac:dyDescent="0.25">
      <c r="A98" s="68" t="s">
        <v>1483</v>
      </c>
      <c r="B98" s="261"/>
      <c r="C98" s="135"/>
    </row>
    <row r="99" spans="1:3" x14ac:dyDescent="0.25">
      <c r="A99" s="68" t="s">
        <v>1484</v>
      </c>
      <c r="B99" s="261"/>
      <c r="C99" s="135"/>
    </row>
    <row r="100" spans="1:3" x14ac:dyDescent="0.25">
      <c r="A100" s="68" t="s">
        <v>1485</v>
      </c>
      <c r="B100" s="261"/>
      <c r="C100" s="135"/>
    </row>
    <row r="101" spans="1:3" x14ac:dyDescent="0.25">
      <c r="A101" s="68" t="s">
        <v>1486</v>
      </c>
      <c r="B101" s="261"/>
      <c r="C101" s="135"/>
    </row>
    <row r="102" spans="1:3" ht="15.75" thickBot="1" x14ac:dyDescent="0.3">
      <c r="A102" s="262" t="s">
        <v>129</v>
      </c>
      <c r="B102" s="261"/>
      <c r="C102" s="135"/>
    </row>
    <row r="103" spans="1:3" ht="15.75" thickBot="1" x14ac:dyDescent="0.3">
      <c r="A103" s="70" t="s">
        <v>133</v>
      </c>
      <c r="B103" s="71"/>
      <c r="C103" s="72">
        <v>340</v>
      </c>
    </row>
    <row r="104" spans="1:3" x14ac:dyDescent="0.25">
      <c r="A104" s="32" t="s">
        <v>134</v>
      </c>
      <c r="B104" s="50"/>
      <c r="C104" s="7">
        <v>0</v>
      </c>
    </row>
    <row r="105" spans="1:3" x14ac:dyDescent="0.25">
      <c r="A105" s="68" t="s">
        <v>1487</v>
      </c>
      <c r="B105" s="69"/>
      <c r="C105" s="33"/>
    </row>
    <row r="106" spans="1:3" x14ac:dyDescent="0.25">
      <c r="A106" s="68" t="s">
        <v>151</v>
      </c>
      <c r="B106" s="69"/>
      <c r="C106" s="33"/>
    </row>
    <row r="107" spans="1:3" x14ac:dyDescent="0.25">
      <c r="A107" s="32" t="s">
        <v>136</v>
      </c>
      <c r="B107" s="50"/>
      <c r="C107" s="7">
        <v>0</v>
      </c>
    </row>
    <row r="108" spans="1:3" x14ac:dyDescent="0.25">
      <c r="A108" s="68" t="s">
        <v>151</v>
      </c>
      <c r="B108" s="69"/>
      <c r="C108" s="33"/>
    </row>
    <row r="109" spans="1:3" x14ac:dyDescent="0.25">
      <c r="A109" s="68" t="s">
        <v>151</v>
      </c>
      <c r="B109" s="69"/>
      <c r="C109" s="33"/>
    </row>
    <row r="110" spans="1:3" x14ac:dyDescent="0.25">
      <c r="A110" s="32" t="s">
        <v>140</v>
      </c>
      <c r="B110" s="50"/>
      <c r="C110" s="7">
        <v>0</v>
      </c>
    </row>
    <row r="111" spans="1:3" x14ac:dyDescent="0.25">
      <c r="A111" s="68" t="s">
        <v>1488</v>
      </c>
      <c r="B111" s="133"/>
      <c r="C111" s="33"/>
    </row>
    <row r="112" spans="1:3" x14ac:dyDescent="0.25">
      <c r="A112" s="68" t="s">
        <v>151</v>
      </c>
      <c r="B112" s="69"/>
      <c r="C112" s="33"/>
    </row>
    <row r="113" spans="1:3" x14ac:dyDescent="0.25">
      <c r="A113" s="32" t="s">
        <v>142</v>
      </c>
      <c r="B113" s="50"/>
      <c r="C113" s="7">
        <v>0</v>
      </c>
    </row>
    <row r="114" spans="1:3" x14ac:dyDescent="0.25">
      <c r="A114" s="68" t="s">
        <v>1489</v>
      </c>
      <c r="B114" s="133"/>
      <c r="C114" s="33"/>
    </row>
    <row r="115" spans="1:3" ht="15.75" thickBot="1" x14ac:dyDescent="0.3">
      <c r="A115" s="68" t="s">
        <v>151</v>
      </c>
      <c r="B115" s="69"/>
      <c r="C115" s="33"/>
    </row>
    <row r="116" spans="1:3" ht="15.75" thickBot="1" x14ac:dyDescent="0.3">
      <c r="A116" s="70" t="s">
        <v>145</v>
      </c>
      <c r="B116" s="71"/>
      <c r="C116" s="72">
        <v>0</v>
      </c>
    </row>
    <row r="117" spans="1:3" ht="15.75" thickBot="1" x14ac:dyDescent="0.3">
      <c r="A117" s="73" t="s">
        <v>146</v>
      </c>
      <c r="B117" s="74"/>
      <c r="C117" s="75">
        <v>340</v>
      </c>
    </row>
    <row r="118" spans="1:3" x14ac:dyDescent="0.25">
      <c r="A118" s="44"/>
      <c r="B118" s="66"/>
    </row>
    <row r="119" spans="1:3" x14ac:dyDescent="0.25">
      <c r="A119" s="44"/>
      <c r="B119" s="66"/>
    </row>
    <row r="120" spans="1:3" x14ac:dyDescent="0.25">
      <c r="A120" s="32" t="s">
        <v>249</v>
      </c>
      <c r="B120" s="50"/>
      <c r="C120" s="7">
        <v>0</v>
      </c>
    </row>
    <row r="121" spans="1:3" x14ac:dyDescent="0.25">
      <c r="A121" s="68" t="s">
        <v>151</v>
      </c>
      <c r="B121" s="69"/>
      <c r="C121" s="33"/>
    </row>
    <row r="122" spans="1:3" x14ac:dyDescent="0.25">
      <c r="A122" s="68" t="s">
        <v>151</v>
      </c>
      <c r="B122" s="69"/>
      <c r="C122" s="33"/>
    </row>
    <row r="123" spans="1:3" x14ac:dyDescent="0.25">
      <c r="A123" s="32" t="s">
        <v>250</v>
      </c>
      <c r="B123" s="50"/>
      <c r="C123" s="7"/>
    </row>
    <row r="124" spans="1:3" ht="15.75" thickBot="1" x14ac:dyDescent="0.3">
      <c r="A124" s="32" t="s">
        <v>251</v>
      </c>
      <c r="B124" s="50"/>
      <c r="C124" s="7"/>
    </row>
    <row r="125" spans="1:3" ht="15.75" thickBot="1" x14ac:dyDescent="0.3">
      <c r="A125" s="70" t="s">
        <v>252</v>
      </c>
      <c r="B125" s="71"/>
      <c r="C125" s="72">
        <v>0</v>
      </c>
    </row>
    <row r="126" spans="1:3" ht="15.75" thickBot="1" x14ac:dyDescent="0.3">
      <c r="A126" s="73" t="s">
        <v>253</v>
      </c>
      <c r="B126" s="74"/>
      <c r="C126" s="75">
        <v>340</v>
      </c>
    </row>
  </sheetData>
  <conditionalFormatting sqref="A120:C126 C1 A1:B5 C3:C5 A6:C117">
    <cfRule type="cellIs" dxfId="81" priority="67" operator="equal">
      <formula>0</formula>
    </cfRule>
  </conditionalFormatting>
  <conditionalFormatting sqref="C2">
    <cfRule type="cellIs" dxfId="80" priority="66" operator="equal">
      <formula>0</formula>
    </cfRule>
  </conditionalFormatting>
  <conditionalFormatting sqref="C3">
    <cfRule type="cellIs" dxfId="79" priority="64" operator="equal">
      <formula>0</formula>
    </cfRule>
  </conditionalFormatting>
  <conditionalFormatting sqref="C3">
    <cfRule type="cellIs" dxfId="78" priority="63" operator="equal">
      <formula>0</formula>
    </cfRule>
  </conditionalFormatting>
  <conditionalFormatting sqref="C3">
    <cfRule type="cellIs" dxfId="77" priority="6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0"/>
  <sheetViews>
    <sheetView showGridLines="0" tabSelected="1" workbookViewId="0">
      <pane xSplit="1" ySplit="2" topLeftCell="B10" activePane="bottomRight" state="frozenSplit"/>
      <selection pane="topRight" activeCell="C1" sqref="C1"/>
      <selection pane="bottomLeft" activeCell="A10" sqref="A10"/>
      <selection pane="bottomRight" activeCell="F28" sqref="F28"/>
    </sheetView>
  </sheetViews>
  <sheetFormatPr baseColWidth="10" defaultRowHeight="15" x14ac:dyDescent="0.25"/>
  <cols>
    <col min="1" max="1" width="32.140625" style="15" customWidth="1"/>
    <col min="2" max="2" width="67" style="3" customWidth="1"/>
  </cols>
  <sheetData>
    <row r="1" spans="1:2" ht="15.75" thickBot="1" x14ac:dyDescent="0.3">
      <c r="A1" s="306" t="s">
        <v>2916</v>
      </c>
    </row>
    <row r="2" spans="1:2" ht="57" x14ac:dyDescent="0.25">
      <c r="A2" s="4" t="s">
        <v>8</v>
      </c>
      <c r="B2" s="5" t="s">
        <v>147</v>
      </c>
    </row>
    <row r="3" spans="1:2" x14ac:dyDescent="0.25">
      <c r="A3" s="6" t="s">
        <v>9</v>
      </c>
      <c r="B3" s="7">
        <f>SUM(B4:B14)</f>
        <v>303000</v>
      </c>
    </row>
    <row r="4" spans="1:2" x14ac:dyDescent="0.25">
      <c r="A4" s="8" t="s">
        <v>10</v>
      </c>
      <c r="B4" s="9">
        <v>62000</v>
      </c>
    </row>
    <row r="5" spans="1:2" x14ac:dyDescent="0.25">
      <c r="A5" s="8" t="s">
        <v>11</v>
      </c>
      <c r="B5" s="9">
        <v>35000</v>
      </c>
    </row>
    <row r="6" spans="1:2" x14ac:dyDescent="0.25">
      <c r="A6" s="8" t="s">
        <v>12</v>
      </c>
      <c r="B6" s="9">
        <v>182000</v>
      </c>
    </row>
    <row r="7" spans="1:2" x14ac:dyDescent="0.25">
      <c r="A7" s="8" t="s">
        <v>13</v>
      </c>
      <c r="B7" s="9">
        <v>3000</v>
      </c>
    </row>
    <row r="8" spans="1:2" x14ac:dyDescent="0.25">
      <c r="A8" s="8" t="s">
        <v>55</v>
      </c>
      <c r="B8" s="9">
        <v>3000</v>
      </c>
    </row>
    <row r="9" spans="1:2" x14ac:dyDescent="0.25">
      <c r="A9" s="8" t="s">
        <v>14</v>
      </c>
      <c r="B9" s="9">
        <v>3000</v>
      </c>
    </row>
    <row r="10" spans="1:2" x14ac:dyDescent="0.25">
      <c r="A10" s="8" t="s">
        <v>15</v>
      </c>
      <c r="B10" s="9">
        <v>3000</v>
      </c>
    </row>
    <row r="11" spans="1:2" x14ac:dyDescent="0.25">
      <c r="A11" s="8" t="s">
        <v>16</v>
      </c>
      <c r="B11" s="9">
        <v>3000</v>
      </c>
    </row>
    <row r="12" spans="1:2" x14ac:dyDescent="0.25">
      <c r="A12" s="8" t="s">
        <v>17</v>
      </c>
      <c r="B12" s="9">
        <v>3000</v>
      </c>
    </row>
    <row r="13" spans="1:2" x14ac:dyDescent="0.25">
      <c r="A13" s="8" t="s">
        <v>18</v>
      </c>
      <c r="B13" s="9">
        <v>3000</v>
      </c>
    </row>
    <row r="14" spans="1:2" x14ac:dyDescent="0.25">
      <c r="A14" s="8" t="s">
        <v>19</v>
      </c>
      <c r="B14" s="9">
        <v>3000</v>
      </c>
    </row>
    <row r="15" spans="1:2" x14ac:dyDescent="0.25">
      <c r="A15" s="6" t="s">
        <v>20</v>
      </c>
      <c r="B15" s="7">
        <f>+SUM(B16:B28)</f>
        <v>157000</v>
      </c>
    </row>
    <row r="16" spans="1:2" x14ac:dyDescent="0.25">
      <c r="A16" s="8" t="s">
        <v>21</v>
      </c>
      <c r="B16" s="9">
        <v>3000</v>
      </c>
    </row>
    <row r="17" spans="1:2" x14ac:dyDescent="0.25">
      <c r="A17" s="8" t="s">
        <v>22</v>
      </c>
      <c r="B17" s="9">
        <v>62000</v>
      </c>
    </row>
    <row r="18" spans="1:2" x14ac:dyDescent="0.25">
      <c r="A18" s="8" t="s">
        <v>23</v>
      </c>
      <c r="B18" s="9">
        <v>3000</v>
      </c>
    </row>
    <row r="19" spans="1:2" x14ac:dyDescent="0.25">
      <c r="A19" s="8" t="s">
        <v>24</v>
      </c>
      <c r="B19" s="9">
        <v>3000</v>
      </c>
    </row>
    <row r="20" spans="1:2" x14ac:dyDescent="0.25">
      <c r="A20" s="8" t="s">
        <v>25</v>
      </c>
      <c r="B20" s="9">
        <v>3000</v>
      </c>
    </row>
    <row r="21" spans="1:2" x14ac:dyDescent="0.25">
      <c r="A21" s="8" t="s">
        <v>30</v>
      </c>
      <c r="B21" s="9">
        <v>3000</v>
      </c>
    </row>
    <row r="22" spans="1:2" x14ac:dyDescent="0.25">
      <c r="A22" s="8" t="s">
        <v>26</v>
      </c>
      <c r="B22" s="9">
        <v>3000</v>
      </c>
    </row>
    <row r="23" spans="1:2" x14ac:dyDescent="0.25">
      <c r="A23" s="8" t="s">
        <v>27</v>
      </c>
      <c r="B23" s="9">
        <v>62000</v>
      </c>
    </row>
    <row r="24" spans="1:2" x14ac:dyDescent="0.25">
      <c r="A24" s="8" t="s">
        <v>28</v>
      </c>
      <c r="B24" s="9">
        <v>3000</v>
      </c>
    </row>
    <row r="25" spans="1:2" x14ac:dyDescent="0.25">
      <c r="A25" s="8" t="s">
        <v>29</v>
      </c>
      <c r="B25" s="9">
        <v>3000</v>
      </c>
    </row>
    <row r="26" spans="1:2" x14ac:dyDescent="0.25">
      <c r="A26" s="8" t="s">
        <v>31</v>
      </c>
      <c r="B26" s="9">
        <v>3000</v>
      </c>
    </row>
    <row r="27" spans="1:2" x14ac:dyDescent="0.25">
      <c r="A27" s="8" t="s">
        <v>32</v>
      </c>
      <c r="B27" s="9">
        <v>3000</v>
      </c>
    </row>
    <row r="28" spans="1:2" x14ac:dyDescent="0.25">
      <c r="A28" s="8" t="s">
        <v>33</v>
      </c>
      <c r="B28" s="9">
        <v>3000</v>
      </c>
    </row>
    <row r="29" spans="1:2" x14ac:dyDescent="0.25">
      <c r="A29" s="6" t="s">
        <v>34</v>
      </c>
      <c r="B29" s="7">
        <v>189000</v>
      </c>
    </row>
    <row r="30" spans="1:2" x14ac:dyDescent="0.25">
      <c r="A30" s="8" t="s">
        <v>35</v>
      </c>
      <c r="B30" s="9">
        <v>3000</v>
      </c>
    </row>
    <row r="31" spans="1:2" x14ac:dyDescent="0.25">
      <c r="A31" s="8" t="s">
        <v>36</v>
      </c>
      <c r="B31" s="9">
        <v>62000</v>
      </c>
    </row>
    <row r="32" spans="1:2" x14ac:dyDescent="0.25">
      <c r="A32" s="8" t="s">
        <v>37</v>
      </c>
      <c r="B32" s="9">
        <v>3000</v>
      </c>
    </row>
    <row r="33" spans="1:2" x14ac:dyDescent="0.25">
      <c r="A33" s="8" t="s">
        <v>38</v>
      </c>
      <c r="B33" s="9">
        <v>3000</v>
      </c>
    </row>
    <row r="34" spans="1:2" x14ac:dyDescent="0.25">
      <c r="A34" s="8" t="s">
        <v>39</v>
      </c>
      <c r="B34" s="9">
        <v>3000</v>
      </c>
    </row>
    <row r="35" spans="1:2" x14ac:dyDescent="0.25">
      <c r="A35" s="8" t="s">
        <v>40</v>
      </c>
      <c r="B35" s="9">
        <v>3000</v>
      </c>
    </row>
    <row r="36" spans="1:2" x14ac:dyDescent="0.25">
      <c r="A36" s="8" t="s">
        <v>41</v>
      </c>
      <c r="B36" s="9">
        <v>3000</v>
      </c>
    </row>
    <row r="37" spans="1:2" x14ac:dyDescent="0.25">
      <c r="A37" s="8" t="s">
        <v>42</v>
      </c>
      <c r="B37" s="9">
        <v>3000</v>
      </c>
    </row>
    <row r="38" spans="1:2" x14ac:dyDescent="0.25">
      <c r="A38" s="8" t="s">
        <v>43</v>
      </c>
      <c r="B38" s="9">
        <v>3000</v>
      </c>
    </row>
    <row r="39" spans="1:2" x14ac:dyDescent="0.25">
      <c r="A39" s="8" t="s">
        <v>44</v>
      </c>
      <c r="B39" s="9">
        <v>3000</v>
      </c>
    </row>
    <row r="40" spans="1:2" x14ac:dyDescent="0.25">
      <c r="A40" s="8" t="s">
        <v>45</v>
      </c>
      <c r="B40" s="9">
        <v>3000</v>
      </c>
    </row>
    <row r="41" spans="1:2" x14ac:dyDescent="0.25">
      <c r="A41" s="8" t="s">
        <v>46</v>
      </c>
      <c r="B41" s="9">
        <v>62000</v>
      </c>
    </row>
    <row r="42" spans="1:2" x14ac:dyDescent="0.25">
      <c r="A42" s="8" t="s">
        <v>47</v>
      </c>
      <c r="B42" s="9">
        <v>35000</v>
      </c>
    </row>
    <row r="43" spans="1:2" x14ac:dyDescent="0.25">
      <c r="A43" s="6" t="s">
        <v>48</v>
      </c>
      <c r="B43" s="7">
        <v>56000</v>
      </c>
    </row>
    <row r="44" spans="1:2" x14ac:dyDescent="0.25">
      <c r="A44" s="8" t="s">
        <v>49</v>
      </c>
      <c r="B44" s="9">
        <v>3000</v>
      </c>
    </row>
    <row r="45" spans="1:2" x14ac:dyDescent="0.25">
      <c r="A45" s="8" t="s">
        <v>50</v>
      </c>
      <c r="B45" s="9">
        <v>35000</v>
      </c>
    </row>
    <row r="46" spans="1:2" x14ac:dyDescent="0.25">
      <c r="A46" s="8" t="s">
        <v>51</v>
      </c>
      <c r="B46" s="9">
        <v>3000</v>
      </c>
    </row>
    <row r="47" spans="1:2" x14ac:dyDescent="0.25">
      <c r="A47" s="8" t="s">
        <v>52</v>
      </c>
      <c r="B47" s="9">
        <v>3000</v>
      </c>
    </row>
    <row r="48" spans="1:2" x14ac:dyDescent="0.25">
      <c r="A48" s="8" t="s">
        <v>53</v>
      </c>
      <c r="B48" s="9">
        <v>3000</v>
      </c>
    </row>
    <row r="49" spans="1:2" x14ac:dyDescent="0.25">
      <c r="A49" s="8" t="s">
        <v>54</v>
      </c>
      <c r="B49" s="9">
        <v>3000</v>
      </c>
    </row>
    <row r="50" spans="1:2" x14ac:dyDescent="0.25">
      <c r="A50" s="8" t="s">
        <v>56</v>
      </c>
      <c r="B50" s="9">
        <v>3000</v>
      </c>
    </row>
    <row r="51" spans="1:2" x14ac:dyDescent="0.25">
      <c r="A51" s="8" t="s">
        <v>57</v>
      </c>
      <c r="B51" s="9">
        <v>3000</v>
      </c>
    </row>
    <row r="52" spans="1:2" x14ac:dyDescent="0.25">
      <c r="A52" s="6" t="s">
        <v>58</v>
      </c>
      <c r="B52" s="7">
        <v>223000</v>
      </c>
    </row>
    <row r="53" spans="1:2" x14ac:dyDescent="0.25">
      <c r="A53" s="8" t="s">
        <v>59</v>
      </c>
      <c r="B53" s="9">
        <v>182000</v>
      </c>
    </row>
    <row r="54" spans="1:2" x14ac:dyDescent="0.25">
      <c r="A54" s="8" t="s">
        <v>60</v>
      </c>
      <c r="B54" s="9">
        <v>35000</v>
      </c>
    </row>
    <row r="55" spans="1:2" x14ac:dyDescent="0.25">
      <c r="A55" s="8" t="s">
        <v>61</v>
      </c>
      <c r="B55" s="9">
        <v>3000</v>
      </c>
    </row>
    <row r="56" spans="1:2" x14ac:dyDescent="0.25">
      <c r="A56" s="8" t="s">
        <v>62</v>
      </c>
      <c r="B56" s="9">
        <v>3000</v>
      </c>
    </row>
    <row r="57" spans="1:2" x14ac:dyDescent="0.25">
      <c r="A57" s="6" t="s">
        <v>63</v>
      </c>
      <c r="B57" s="7">
        <v>77000</v>
      </c>
    </row>
    <row r="58" spans="1:2" x14ac:dyDescent="0.25">
      <c r="A58" s="8" t="s">
        <v>64</v>
      </c>
      <c r="B58" s="9">
        <v>3000</v>
      </c>
    </row>
    <row r="59" spans="1:2" x14ac:dyDescent="0.25">
      <c r="A59" s="8" t="s">
        <v>65</v>
      </c>
      <c r="B59" s="9">
        <v>3000</v>
      </c>
    </row>
    <row r="60" spans="1:2" x14ac:dyDescent="0.25">
      <c r="A60" s="8" t="s">
        <v>66</v>
      </c>
      <c r="B60" s="9">
        <v>62000</v>
      </c>
    </row>
    <row r="61" spans="1:2" x14ac:dyDescent="0.25">
      <c r="A61" s="8" t="s">
        <v>67</v>
      </c>
      <c r="B61" s="9">
        <v>3000</v>
      </c>
    </row>
    <row r="62" spans="1:2" x14ac:dyDescent="0.25">
      <c r="A62" s="8" t="s">
        <v>68</v>
      </c>
      <c r="B62" s="9">
        <v>3000</v>
      </c>
    </row>
    <row r="63" spans="1:2" x14ac:dyDescent="0.25">
      <c r="A63" s="8" t="s">
        <v>69</v>
      </c>
      <c r="B63" s="9">
        <v>3000</v>
      </c>
    </row>
    <row r="64" spans="1:2" x14ac:dyDescent="0.25">
      <c r="A64" s="6" t="s">
        <v>70</v>
      </c>
      <c r="B64" s="7">
        <v>36000</v>
      </c>
    </row>
    <row r="65" spans="1:2" x14ac:dyDescent="0.25">
      <c r="A65" s="8" t="s">
        <v>71</v>
      </c>
      <c r="B65" s="9">
        <v>30000</v>
      </c>
    </row>
    <row r="66" spans="1:2" x14ac:dyDescent="0.25">
      <c r="A66" s="8" t="s">
        <v>72</v>
      </c>
      <c r="B66" s="9">
        <v>3000</v>
      </c>
    </row>
    <row r="67" spans="1:2" x14ac:dyDescent="0.25">
      <c r="A67" s="8" t="s">
        <v>73</v>
      </c>
      <c r="B67" s="9">
        <v>3000</v>
      </c>
    </row>
    <row r="68" spans="1:2" x14ac:dyDescent="0.25">
      <c r="A68" s="6" t="s">
        <v>74</v>
      </c>
      <c r="B68" s="7">
        <v>209000</v>
      </c>
    </row>
    <row r="69" spans="1:2" x14ac:dyDescent="0.25">
      <c r="A69" s="8" t="s">
        <v>75</v>
      </c>
      <c r="B69" s="9">
        <v>62000</v>
      </c>
    </row>
    <row r="70" spans="1:2" x14ac:dyDescent="0.25">
      <c r="A70" s="8" t="s">
        <v>76</v>
      </c>
      <c r="B70" s="9">
        <v>35000</v>
      </c>
    </row>
    <row r="71" spans="1:2" x14ac:dyDescent="0.25">
      <c r="A71" s="8" t="s">
        <v>77</v>
      </c>
      <c r="B71" s="9">
        <v>6000</v>
      </c>
    </row>
    <row r="72" spans="1:2" x14ac:dyDescent="0.25">
      <c r="A72" s="8" t="s">
        <v>78</v>
      </c>
      <c r="B72" s="9">
        <v>3000</v>
      </c>
    </row>
    <row r="73" spans="1:2" x14ac:dyDescent="0.25">
      <c r="A73" s="8" t="s">
        <v>79</v>
      </c>
      <c r="B73" s="9">
        <v>3000</v>
      </c>
    </row>
    <row r="74" spans="1:2" x14ac:dyDescent="0.25">
      <c r="A74" s="8" t="s">
        <v>80</v>
      </c>
      <c r="B74" s="9">
        <v>35000</v>
      </c>
    </row>
    <row r="75" spans="1:2" x14ac:dyDescent="0.25">
      <c r="A75" s="8" t="s">
        <v>81</v>
      </c>
      <c r="B75" s="9">
        <v>3000</v>
      </c>
    </row>
    <row r="76" spans="1:2" x14ac:dyDescent="0.25">
      <c r="A76" s="8" t="s">
        <v>82</v>
      </c>
      <c r="B76" s="9">
        <v>62000</v>
      </c>
    </row>
    <row r="77" spans="1:2" x14ac:dyDescent="0.25">
      <c r="A77" s="6" t="s">
        <v>83</v>
      </c>
      <c r="B77" s="7">
        <v>136000</v>
      </c>
    </row>
    <row r="78" spans="1:2" x14ac:dyDescent="0.25">
      <c r="A78" s="8" t="s">
        <v>84</v>
      </c>
      <c r="B78" s="9">
        <v>3000</v>
      </c>
    </row>
    <row r="79" spans="1:2" x14ac:dyDescent="0.25">
      <c r="A79" s="8" t="s">
        <v>85</v>
      </c>
      <c r="B79" s="9">
        <v>3000</v>
      </c>
    </row>
    <row r="80" spans="1:2" x14ac:dyDescent="0.25">
      <c r="A80" s="8" t="s">
        <v>86</v>
      </c>
      <c r="B80" s="9">
        <v>3000</v>
      </c>
    </row>
    <row r="81" spans="1:2" x14ac:dyDescent="0.25">
      <c r="A81" s="8" t="s">
        <v>87</v>
      </c>
      <c r="B81" s="9">
        <v>3000</v>
      </c>
    </row>
    <row r="82" spans="1:2" x14ac:dyDescent="0.25">
      <c r="A82" s="8" t="s">
        <v>88</v>
      </c>
      <c r="B82" s="9">
        <v>3000</v>
      </c>
    </row>
    <row r="83" spans="1:2" x14ac:dyDescent="0.25">
      <c r="A83" s="8" t="s">
        <v>89</v>
      </c>
      <c r="B83" s="9">
        <v>3000</v>
      </c>
    </row>
    <row r="84" spans="1:2" x14ac:dyDescent="0.25">
      <c r="A84" s="8" t="s">
        <v>90</v>
      </c>
      <c r="B84" s="9">
        <v>3000</v>
      </c>
    </row>
    <row r="85" spans="1:2" x14ac:dyDescent="0.25">
      <c r="A85" s="8" t="s">
        <v>91</v>
      </c>
      <c r="B85" s="9">
        <v>3000</v>
      </c>
    </row>
    <row r="86" spans="1:2" x14ac:dyDescent="0.25">
      <c r="A86" s="8" t="s">
        <v>92</v>
      </c>
      <c r="B86" s="9">
        <v>3000</v>
      </c>
    </row>
    <row r="87" spans="1:2" x14ac:dyDescent="0.25">
      <c r="A87" s="8" t="s">
        <v>93</v>
      </c>
      <c r="B87" s="9">
        <v>3000</v>
      </c>
    </row>
    <row r="88" spans="1:2" x14ac:dyDescent="0.25">
      <c r="A88" s="8" t="s">
        <v>94</v>
      </c>
      <c r="B88" s="9">
        <v>35000</v>
      </c>
    </row>
    <row r="89" spans="1:2" x14ac:dyDescent="0.25">
      <c r="A89" s="8" t="s">
        <v>95</v>
      </c>
      <c r="B89" s="9">
        <v>62000</v>
      </c>
    </row>
    <row r="90" spans="1:2" x14ac:dyDescent="0.25">
      <c r="A90" s="8" t="s">
        <v>96</v>
      </c>
      <c r="B90" s="9">
        <v>3000</v>
      </c>
    </row>
    <row r="91" spans="1:2" x14ac:dyDescent="0.25">
      <c r="A91" s="8" t="s">
        <v>97</v>
      </c>
      <c r="B91" s="9">
        <v>3000</v>
      </c>
    </row>
    <row r="92" spans="1:2" x14ac:dyDescent="0.25">
      <c r="A92" s="8" t="s">
        <v>98</v>
      </c>
      <c r="B92" s="9">
        <v>3000</v>
      </c>
    </row>
    <row r="93" spans="1:2" x14ac:dyDescent="0.25">
      <c r="A93" s="6" t="s">
        <v>99</v>
      </c>
      <c r="B93" s="7">
        <v>95000</v>
      </c>
    </row>
    <row r="94" spans="1:2" x14ac:dyDescent="0.25">
      <c r="A94" s="8" t="s">
        <v>100</v>
      </c>
      <c r="B94" s="9">
        <v>3000</v>
      </c>
    </row>
    <row r="95" spans="1:2" x14ac:dyDescent="0.25">
      <c r="A95" s="8" t="s">
        <v>101</v>
      </c>
      <c r="B95" s="9">
        <v>3000</v>
      </c>
    </row>
    <row r="96" spans="1:2" x14ac:dyDescent="0.25">
      <c r="A96" s="8" t="s">
        <v>102</v>
      </c>
      <c r="B96" s="9">
        <v>3000</v>
      </c>
    </row>
    <row r="97" spans="1:2" x14ac:dyDescent="0.25">
      <c r="A97" s="8" t="s">
        <v>103</v>
      </c>
      <c r="B97" s="9">
        <v>62000</v>
      </c>
    </row>
    <row r="98" spans="1:2" x14ac:dyDescent="0.25">
      <c r="A98" s="8" t="s">
        <v>104</v>
      </c>
      <c r="B98" s="9">
        <v>3000</v>
      </c>
    </row>
    <row r="99" spans="1:2" x14ac:dyDescent="0.25">
      <c r="A99" s="8" t="s">
        <v>105</v>
      </c>
      <c r="B99" s="9">
        <v>3000</v>
      </c>
    </row>
    <row r="100" spans="1:2" x14ac:dyDescent="0.25">
      <c r="A100" s="8" t="s">
        <v>106</v>
      </c>
      <c r="B100" s="9">
        <v>3000</v>
      </c>
    </row>
    <row r="101" spans="1:2" x14ac:dyDescent="0.25">
      <c r="A101" s="8" t="s">
        <v>107</v>
      </c>
      <c r="B101" s="9">
        <v>3000</v>
      </c>
    </row>
    <row r="102" spans="1:2" x14ac:dyDescent="0.25">
      <c r="A102" s="8" t="s">
        <v>108</v>
      </c>
      <c r="B102" s="9">
        <v>3000</v>
      </c>
    </row>
    <row r="103" spans="1:2" x14ac:dyDescent="0.25">
      <c r="A103" s="8" t="s">
        <v>109</v>
      </c>
      <c r="B103" s="9">
        <v>3000</v>
      </c>
    </row>
    <row r="104" spans="1:2" x14ac:dyDescent="0.25">
      <c r="A104" s="8" t="s">
        <v>110</v>
      </c>
      <c r="B104" s="9">
        <v>3000</v>
      </c>
    </row>
    <row r="105" spans="1:2" x14ac:dyDescent="0.25">
      <c r="A105" s="8" t="s">
        <v>111</v>
      </c>
      <c r="B105" s="9">
        <v>3000</v>
      </c>
    </row>
    <row r="106" spans="1:2" x14ac:dyDescent="0.25">
      <c r="A106" s="6" t="s">
        <v>112</v>
      </c>
      <c r="B106" s="7">
        <v>56000</v>
      </c>
    </row>
    <row r="107" spans="1:2" x14ac:dyDescent="0.25">
      <c r="A107" s="8" t="s">
        <v>113</v>
      </c>
      <c r="B107" s="9">
        <v>3000</v>
      </c>
    </row>
    <row r="108" spans="1:2" x14ac:dyDescent="0.25">
      <c r="A108" s="8" t="s">
        <v>114</v>
      </c>
      <c r="B108" s="9">
        <v>35000</v>
      </c>
    </row>
    <row r="109" spans="1:2" x14ac:dyDescent="0.25">
      <c r="A109" s="8" t="s">
        <v>115</v>
      </c>
      <c r="B109" s="9">
        <v>3000</v>
      </c>
    </row>
    <row r="110" spans="1:2" x14ac:dyDescent="0.25">
      <c r="A110" s="8" t="s">
        <v>116</v>
      </c>
      <c r="B110" s="9">
        <v>3000</v>
      </c>
    </row>
    <row r="111" spans="1:2" x14ac:dyDescent="0.25">
      <c r="A111" s="8" t="s">
        <v>117</v>
      </c>
      <c r="B111" s="9">
        <v>3000</v>
      </c>
    </row>
    <row r="112" spans="1:2" x14ac:dyDescent="0.25">
      <c r="A112" s="8" t="s">
        <v>118</v>
      </c>
      <c r="B112" s="9">
        <v>6000</v>
      </c>
    </row>
    <row r="113" spans="1:2" x14ac:dyDescent="0.25">
      <c r="A113" s="8" t="s">
        <v>119</v>
      </c>
      <c r="B113" s="9">
        <v>3000</v>
      </c>
    </row>
    <row r="114" spans="1:2" x14ac:dyDescent="0.25">
      <c r="A114" s="6" t="s">
        <v>120</v>
      </c>
      <c r="B114" s="7">
        <v>77000</v>
      </c>
    </row>
    <row r="115" spans="1:2" x14ac:dyDescent="0.25">
      <c r="A115" s="8" t="s">
        <v>121</v>
      </c>
      <c r="B115" s="9">
        <v>62000</v>
      </c>
    </row>
    <row r="116" spans="1:2" x14ac:dyDescent="0.25">
      <c r="A116" s="8" t="s">
        <v>122</v>
      </c>
      <c r="B116" s="9">
        <v>3000</v>
      </c>
    </row>
    <row r="117" spans="1:2" x14ac:dyDescent="0.25">
      <c r="A117" s="8" t="s">
        <v>123</v>
      </c>
      <c r="B117" s="9">
        <v>3000</v>
      </c>
    </row>
    <row r="118" spans="1:2" x14ac:dyDescent="0.25">
      <c r="A118" s="8" t="s">
        <v>124</v>
      </c>
      <c r="B118" s="9">
        <v>6000</v>
      </c>
    </row>
    <row r="119" spans="1:2" x14ac:dyDescent="0.25">
      <c r="A119" s="8" t="s">
        <v>125</v>
      </c>
      <c r="B119" s="9">
        <v>3000</v>
      </c>
    </row>
    <row r="120" spans="1:2" x14ac:dyDescent="0.25">
      <c r="A120" s="6" t="s">
        <v>126</v>
      </c>
      <c r="B120" s="7">
        <v>136000</v>
      </c>
    </row>
    <row r="121" spans="1:2" x14ac:dyDescent="0.25">
      <c r="A121" s="8" t="s">
        <v>127</v>
      </c>
      <c r="B121" s="9">
        <v>62000</v>
      </c>
    </row>
    <row r="122" spans="1:2" x14ac:dyDescent="0.25">
      <c r="A122" s="8" t="s">
        <v>128</v>
      </c>
      <c r="B122" s="9">
        <v>3000</v>
      </c>
    </row>
    <row r="123" spans="1:2" x14ac:dyDescent="0.25">
      <c r="A123" s="8" t="s">
        <v>129</v>
      </c>
      <c r="B123" s="9">
        <v>62000</v>
      </c>
    </row>
    <row r="124" spans="1:2" x14ac:dyDescent="0.25">
      <c r="A124" s="8" t="s">
        <v>130</v>
      </c>
      <c r="B124" s="9">
        <v>3000</v>
      </c>
    </row>
    <row r="125" spans="1:2" x14ac:dyDescent="0.25">
      <c r="A125" s="8" t="s">
        <v>131</v>
      </c>
      <c r="B125" s="9">
        <v>3000</v>
      </c>
    </row>
    <row r="126" spans="1:2" ht="15.75" thickBot="1" x14ac:dyDescent="0.3">
      <c r="A126" s="8" t="s">
        <v>132</v>
      </c>
      <c r="B126" s="9">
        <v>3000</v>
      </c>
    </row>
    <row r="127" spans="1:2" ht="15.75" thickBot="1" x14ac:dyDescent="0.3">
      <c r="A127" s="10" t="s">
        <v>133</v>
      </c>
      <c r="B127" s="11">
        <f>+B120+B114+B106+B93+B77+B68+B64+B57+B52+B43+B29+B15+B3</f>
        <v>1750000</v>
      </c>
    </row>
    <row r="128" spans="1:2" x14ac:dyDescent="0.25">
      <c r="A128" s="12" t="s">
        <v>134</v>
      </c>
      <c r="B128" s="7">
        <v>30000</v>
      </c>
    </row>
    <row r="129" spans="1:2" x14ac:dyDescent="0.25">
      <c r="A129" s="8" t="s">
        <v>135</v>
      </c>
      <c r="B129" s="9">
        <v>30000</v>
      </c>
    </row>
    <row r="130" spans="1:2" x14ac:dyDescent="0.25">
      <c r="A130" s="6" t="s">
        <v>136</v>
      </c>
      <c r="B130" s="7">
        <v>42000</v>
      </c>
    </row>
    <row r="131" spans="1:2" x14ac:dyDescent="0.25">
      <c r="A131" s="8" t="s">
        <v>137</v>
      </c>
      <c r="B131" s="9">
        <v>36000</v>
      </c>
    </row>
    <row r="132" spans="1:2" x14ac:dyDescent="0.25">
      <c r="A132" s="8" t="s">
        <v>138</v>
      </c>
      <c r="B132" s="9">
        <v>3000</v>
      </c>
    </row>
    <row r="133" spans="1:2" x14ac:dyDescent="0.25">
      <c r="A133" s="8" t="s">
        <v>139</v>
      </c>
      <c r="B133" s="9">
        <v>3000</v>
      </c>
    </row>
    <row r="134" spans="1:2" x14ac:dyDescent="0.25">
      <c r="A134" s="6" t="s">
        <v>140</v>
      </c>
      <c r="B134" s="7">
        <v>30000</v>
      </c>
    </row>
    <row r="135" spans="1:2" x14ac:dyDescent="0.25">
      <c r="A135" s="8" t="s">
        <v>141</v>
      </c>
      <c r="B135" s="9">
        <v>30000</v>
      </c>
    </row>
    <row r="136" spans="1:2" x14ac:dyDescent="0.25">
      <c r="A136" s="6" t="s">
        <v>142</v>
      </c>
      <c r="B136" s="7">
        <v>95000</v>
      </c>
    </row>
    <row r="137" spans="1:2" x14ac:dyDescent="0.25">
      <c r="A137" s="8" t="s">
        <v>143</v>
      </c>
      <c r="B137" s="9">
        <v>62000</v>
      </c>
    </row>
    <row r="138" spans="1:2" ht="15.75" thickBot="1" x14ac:dyDescent="0.3">
      <c r="A138" s="8" t="s">
        <v>144</v>
      </c>
      <c r="B138" s="9">
        <v>33000</v>
      </c>
    </row>
    <row r="139" spans="1:2" ht="15.75" thickBot="1" x14ac:dyDescent="0.3">
      <c r="A139" s="10" t="s">
        <v>145</v>
      </c>
      <c r="B139" s="11">
        <f>+B136+B134+B130+B128</f>
        <v>197000</v>
      </c>
    </row>
    <row r="140" spans="1:2" ht="15.75" thickBot="1" x14ac:dyDescent="0.3">
      <c r="A140" s="13" t="s">
        <v>146</v>
      </c>
      <c r="B140" s="14">
        <f>+B139+B127</f>
        <v>1947000</v>
      </c>
    </row>
  </sheetData>
  <conditionalFormatting sqref="A139:B140 A127:B132 A134:B134 A136:B137 A120:B122 A114:B115 A106:B108 A93:B95 A77:B79 A1 A80:A92 A123:A126 A135 A2:B70">
    <cfRule type="cellIs" dxfId="313" priority="1" operator="equal">
      <formula>0</formula>
    </cfRule>
  </conditionalFormatting>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showGridLines="0" workbookViewId="0">
      <pane xSplit="2" ySplit="4" topLeftCell="C35" activePane="bottomRight" state="frozen"/>
      <selection pane="topRight" activeCell="C1" sqref="C1"/>
      <selection pane="bottomLeft" activeCell="A5" sqref="A5"/>
      <selection pane="bottomRight" activeCell="C2" sqref="C2"/>
    </sheetView>
  </sheetViews>
  <sheetFormatPr baseColWidth="10" defaultRowHeight="15" x14ac:dyDescent="0.25"/>
  <cols>
    <col min="1" max="1" width="32.85546875" style="76" customWidth="1"/>
    <col min="2" max="2" width="12.28515625" style="77" customWidth="1"/>
    <col min="3" max="3" width="23.28515625" style="51" bestFit="1" customWidth="1"/>
    <col min="4" max="4" width="11" style="51" customWidth="1"/>
    <col min="5" max="5" width="24.7109375" style="51" bestFit="1" customWidth="1"/>
    <col min="6" max="6" width="21" style="51" bestFit="1" customWidth="1"/>
  </cols>
  <sheetData>
    <row r="1" spans="1:6" x14ac:dyDescent="0.25">
      <c r="A1" s="2" t="s">
        <v>7</v>
      </c>
      <c r="B1" s="40"/>
      <c r="C1" s="16"/>
      <c r="D1" s="16"/>
      <c r="E1" s="16"/>
      <c r="F1" s="16"/>
    </row>
    <row r="2" spans="1:6" ht="48" x14ac:dyDescent="0.25">
      <c r="A2" s="387" t="s">
        <v>151</v>
      </c>
      <c r="B2" s="388" t="s">
        <v>194</v>
      </c>
      <c r="C2" s="43" t="s">
        <v>2470</v>
      </c>
      <c r="D2" s="43" t="s">
        <v>1400</v>
      </c>
      <c r="E2" s="43" t="s">
        <v>1401</v>
      </c>
      <c r="F2" s="43" t="s">
        <v>1402</v>
      </c>
    </row>
    <row r="3" spans="1:6" x14ac:dyDescent="0.25">
      <c r="A3" s="45"/>
      <c r="B3" s="46"/>
      <c r="C3" s="31" t="s">
        <v>1419</v>
      </c>
      <c r="D3" s="31" t="s">
        <v>1420</v>
      </c>
      <c r="E3" s="31" t="s">
        <v>1</v>
      </c>
      <c r="F3" s="31" t="s">
        <v>1</v>
      </c>
    </row>
    <row r="4" spans="1:6" x14ac:dyDescent="0.25">
      <c r="A4" s="47"/>
      <c r="B4" s="48"/>
      <c r="C4" s="49" t="s">
        <v>200</v>
      </c>
      <c r="D4" s="49" t="s">
        <v>1021</v>
      </c>
      <c r="E4" s="49" t="s">
        <v>1021</v>
      </c>
      <c r="F4" s="49" t="s">
        <v>1021</v>
      </c>
    </row>
    <row r="5" spans="1:6" x14ac:dyDescent="0.25">
      <c r="A5" s="125" t="s">
        <v>201</v>
      </c>
      <c r="B5" s="126"/>
      <c r="C5" s="7"/>
      <c r="D5" s="7">
        <v>48</v>
      </c>
      <c r="E5" s="7">
        <v>33.75</v>
      </c>
      <c r="F5" s="7"/>
    </row>
    <row r="6" spans="1:6" x14ac:dyDescent="0.25">
      <c r="A6" s="68" t="s">
        <v>160</v>
      </c>
      <c r="B6" s="69"/>
      <c r="C6" s="33"/>
      <c r="D6" s="33"/>
      <c r="E6" s="33"/>
      <c r="F6" s="33"/>
    </row>
    <row r="7" spans="1:6" x14ac:dyDescent="0.25">
      <c r="A7" s="68" t="s">
        <v>1424</v>
      </c>
      <c r="B7" s="69"/>
      <c r="C7" s="33"/>
      <c r="D7" s="33"/>
      <c r="E7" s="33"/>
      <c r="F7" s="33"/>
    </row>
    <row r="8" spans="1:6" x14ac:dyDescent="0.25">
      <c r="A8" s="68" t="s">
        <v>1425</v>
      </c>
      <c r="B8" s="69"/>
      <c r="C8" s="33"/>
      <c r="D8" s="33"/>
      <c r="E8" s="33"/>
      <c r="F8" s="33"/>
    </row>
    <row r="9" spans="1:6" x14ac:dyDescent="0.25">
      <c r="A9" s="68" t="s">
        <v>1426</v>
      </c>
      <c r="B9" s="69"/>
      <c r="C9" s="33"/>
      <c r="D9" s="33"/>
      <c r="E9" s="33"/>
      <c r="F9" s="33"/>
    </row>
    <row r="10" spans="1:6" x14ac:dyDescent="0.25">
      <c r="A10" s="68" t="s">
        <v>1427</v>
      </c>
      <c r="B10" s="133"/>
      <c r="C10" s="33"/>
      <c r="D10" s="33"/>
      <c r="E10" s="33">
        <v>33.75</v>
      </c>
      <c r="F10" s="33"/>
    </row>
    <row r="11" spans="1:6" ht="24" x14ac:dyDescent="0.25">
      <c r="A11" s="68" t="s">
        <v>1428</v>
      </c>
      <c r="B11" s="69"/>
      <c r="C11" s="33"/>
      <c r="D11" s="33">
        <v>48</v>
      </c>
      <c r="E11" s="33"/>
      <c r="F11" s="33"/>
    </row>
    <row r="12" spans="1:6" x14ac:dyDescent="0.25">
      <c r="A12" s="68" t="s">
        <v>1429</v>
      </c>
      <c r="B12" s="69"/>
      <c r="C12" s="33"/>
      <c r="D12" s="33"/>
      <c r="E12" s="33"/>
      <c r="F12" s="33"/>
    </row>
    <row r="13" spans="1:6" x14ac:dyDescent="0.25">
      <c r="A13" s="32" t="s">
        <v>205</v>
      </c>
      <c r="B13" s="50"/>
      <c r="C13" s="7"/>
      <c r="D13" s="7">
        <v>240</v>
      </c>
      <c r="E13" s="7">
        <v>33.75</v>
      </c>
      <c r="F13" s="7">
        <v>70</v>
      </c>
    </row>
    <row r="14" spans="1:6" x14ac:dyDescent="0.25">
      <c r="A14" s="68" t="s">
        <v>1430</v>
      </c>
      <c r="B14" s="69"/>
      <c r="C14" s="33"/>
      <c r="D14" s="33">
        <v>48</v>
      </c>
      <c r="E14" s="33"/>
      <c r="F14" s="33"/>
    </row>
    <row r="15" spans="1:6" x14ac:dyDescent="0.25">
      <c r="A15" s="68" t="s">
        <v>1431</v>
      </c>
      <c r="B15" s="69"/>
      <c r="C15" s="33"/>
      <c r="D15" s="33">
        <v>96</v>
      </c>
      <c r="E15" s="33"/>
      <c r="F15" s="33"/>
    </row>
    <row r="16" spans="1:6" x14ac:dyDescent="0.25">
      <c r="A16" s="68" t="s">
        <v>1432</v>
      </c>
      <c r="B16" s="69"/>
      <c r="C16" s="33"/>
      <c r="D16" s="33">
        <v>48</v>
      </c>
      <c r="E16" s="33"/>
      <c r="F16" s="33"/>
    </row>
    <row r="17" spans="1:6" x14ac:dyDescent="0.25">
      <c r="A17" s="68" t="s">
        <v>1433</v>
      </c>
      <c r="B17" s="69"/>
      <c r="C17" s="33"/>
      <c r="D17" s="33">
        <v>48</v>
      </c>
      <c r="E17" s="33"/>
      <c r="F17" s="33"/>
    </row>
    <row r="18" spans="1:6" x14ac:dyDescent="0.25">
      <c r="A18" s="68" t="s">
        <v>1434</v>
      </c>
      <c r="B18" s="69"/>
      <c r="C18" s="33"/>
      <c r="D18" s="33"/>
      <c r="E18" s="33"/>
      <c r="F18" s="33"/>
    </row>
    <row r="19" spans="1:6" x14ac:dyDescent="0.25">
      <c r="A19" s="68" t="s">
        <v>22</v>
      </c>
      <c r="B19" s="69"/>
      <c r="C19" s="33"/>
      <c r="D19" s="33"/>
      <c r="E19" s="33">
        <v>33.75</v>
      </c>
      <c r="F19" s="33">
        <v>70</v>
      </c>
    </row>
    <row r="20" spans="1:6" x14ac:dyDescent="0.25">
      <c r="A20" s="68" t="s">
        <v>31</v>
      </c>
      <c r="B20" s="69"/>
      <c r="C20" s="33"/>
      <c r="D20" s="33"/>
      <c r="E20" s="33"/>
      <c r="F20" s="33"/>
    </row>
    <row r="21" spans="1:6" x14ac:dyDescent="0.25">
      <c r="A21" s="68" t="s">
        <v>1435</v>
      </c>
      <c r="B21" s="69"/>
      <c r="C21" s="33"/>
      <c r="D21" s="33"/>
      <c r="E21" s="33"/>
      <c r="F21" s="33"/>
    </row>
    <row r="22" spans="1:6" x14ac:dyDescent="0.25">
      <c r="A22" s="68" t="s">
        <v>1436</v>
      </c>
      <c r="B22" s="69"/>
      <c r="C22" s="33"/>
      <c r="D22" s="33"/>
      <c r="E22" s="33"/>
      <c r="F22" s="33"/>
    </row>
    <row r="23" spans="1:6" x14ac:dyDescent="0.25">
      <c r="A23" s="68" t="s">
        <v>1437</v>
      </c>
      <c r="B23" s="69"/>
      <c r="C23" s="33"/>
      <c r="D23" s="33"/>
      <c r="E23" s="33"/>
      <c r="F23" s="33"/>
    </row>
    <row r="24" spans="1:6" x14ac:dyDescent="0.25">
      <c r="A24" s="68" t="s">
        <v>1438</v>
      </c>
      <c r="B24" s="69"/>
      <c r="C24" s="33"/>
      <c r="D24" s="33"/>
      <c r="E24" s="33"/>
      <c r="F24" s="33"/>
    </row>
    <row r="25" spans="1:6" x14ac:dyDescent="0.25">
      <c r="A25" s="32" t="s">
        <v>209</v>
      </c>
      <c r="B25" s="50"/>
      <c r="C25" s="7"/>
      <c r="D25" s="7">
        <v>211.2</v>
      </c>
      <c r="E25" s="7"/>
      <c r="F25" s="7">
        <v>140</v>
      </c>
    </row>
    <row r="26" spans="1:6" x14ac:dyDescent="0.25">
      <c r="A26" s="68" t="s">
        <v>46</v>
      </c>
      <c r="B26" s="69"/>
      <c r="C26" s="33"/>
      <c r="D26" s="33">
        <v>96</v>
      </c>
      <c r="E26" s="33"/>
      <c r="F26" s="33"/>
    </row>
    <row r="27" spans="1:6" x14ac:dyDescent="0.25">
      <c r="A27" s="68" t="s">
        <v>1439</v>
      </c>
      <c r="B27" s="69"/>
      <c r="C27" s="33"/>
      <c r="D27" s="33">
        <v>48</v>
      </c>
      <c r="E27" s="33"/>
      <c r="F27" s="33"/>
    </row>
    <row r="28" spans="1:6" ht="48" x14ac:dyDescent="0.25">
      <c r="A28" s="68" t="s">
        <v>1490</v>
      </c>
      <c r="B28" s="69"/>
      <c r="C28" s="33"/>
      <c r="D28" s="33">
        <v>19.2</v>
      </c>
      <c r="E28" s="33"/>
      <c r="F28" s="33"/>
    </row>
    <row r="29" spans="1:6" x14ac:dyDescent="0.25">
      <c r="A29" s="68" t="s">
        <v>1440</v>
      </c>
      <c r="B29" s="69"/>
      <c r="C29" s="33"/>
      <c r="D29" s="33">
        <v>48</v>
      </c>
      <c r="E29" s="33"/>
      <c r="F29" s="33"/>
    </row>
    <row r="30" spans="1:6" x14ac:dyDescent="0.25">
      <c r="A30" s="68" t="s">
        <v>47</v>
      </c>
      <c r="B30" s="69"/>
      <c r="C30" s="33"/>
      <c r="D30" s="33"/>
      <c r="E30" s="33"/>
      <c r="F30" s="33">
        <v>70</v>
      </c>
    </row>
    <row r="31" spans="1:6" x14ac:dyDescent="0.25">
      <c r="A31" s="68" t="s">
        <v>1441</v>
      </c>
      <c r="B31" s="69"/>
      <c r="C31" s="33"/>
      <c r="D31" s="33"/>
      <c r="E31" s="33"/>
      <c r="F31" s="33">
        <v>70</v>
      </c>
    </row>
    <row r="32" spans="1:6" x14ac:dyDescent="0.25">
      <c r="A32" s="68" t="s">
        <v>1442</v>
      </c>
      <c r="B32" s="69"/>
      <c r="C32" s="33"/>
      <c r="D32" s="33"/>
      <c r="E32" s="33"/>
      <c r="F32" s="33"/>
    </row>
    <row r="33" spans="1:6" x14ac:dyDescent="0.25">
      <c r="A33" s="68" t="s">
        <v>1443</v>
      </c>
      <c r="B33" s="69"/>
      <c r="C33" s="33"/>
      <c r="D33" s="33"/>
      <c r="E33" s="33"/>
      <c r="F33" s="33"/>
    </row>
    <row r="34" spans="1:6" x14ac:dyDescent="0.25">
      <c r="A34" s="68" t="s">
        <v>1444</v>
      </c>
      <c r="B34" s="69"/>
      <c r="C34" s="33"/>
      <c r="D34" s="33"/>
      <c r="E34" s="33"/>
      <c r="F34" s="33"/>
    </row>
    <row r="35" spans="1:6" x14ac:dyDescent="0.25">
      <c r="A35" s="32" t="s">
        <v>214</v>
      </c>
      <c r="B35" s="50"/>
      <c r="C35" s="7"/>
      <c r="D35" s="7">
        <v>48</v>
      </c>
      <c r="E35" s="7">
        <v>67.5</v>
      </c>
      <c r="F35" s="7">
        <v>70</v>
      </c>
    </row>
    <row r="36" spans="1:6" ht="36" x14ac:dyDescent="0.25">
      <c r="A36" s="68" t="s">
        <v>1445</v>
      </c>
      <c r="B36" s="69"/>
      <c r="C36" s="33"/>
      <c r="D36" s="33">
        <v>48</v>
      </c>
      <c r="E36" s="33"/>
      <c r="F36" s="33"/>
    </row>
    <row r="37" spans="1:6" x14ac:dyDescent="0.25">
      <c r="A37" s="68" t="s">
        <v>1446</v>
      </c>
      <c r="B37" s="69"/>
      <c r="C37" s="33"/>
      <c r="D37" s="33"/>
      <c r="E37" s="33">
        <v>67.5</v>
      </c>
      <c r="F37" s="33">
        <v>70</v>
      </c>
    </row>
    <row r="38" spans="1:6" x14ac:dyDescent="0.25">
      <c r="A38" s="68" t="s">
        <v>49</v>
      </c>
      <c r="B38" s="69"/>
      <c r="C38" s="33"/>
      <c r="D38" s="33"/>
      <c r="E38" s="33"/>
      <c r="F38" s="33"/>
    </row>
    <row r="39" spans="1:6" x14ac:dyDescent="0.25">
      <c r="A39" s="32" t="s">
        <v>58</v>
      </c>
      <c r="B39" s="50"/>
      <c r="C39" s="7"/>
      <c r="D39" s="7">
        <v>144</v>
      </c>
      <c r="E39" s="7"/>
      <c r="F39" s="7">
        <v>70</v>
      </c>
    </row>
    <row r="40" spans="1:6" x14ac:dyDescent="0.25">
      <c r="A40" s="68" t="s">
        <v>1447</v>
      </c>
      <c r="B40" s="69"/>
      <c r="C40" s="33"/>
      <c r="D40" s="33">
        <v>48</v>
      </c>
      <c r="E40" s="33"/>
      <c r="F40" s="33"/>
    </row>
    <row r="41" spans="1:6" x14ac:dyDescent="0.25">
      <c r="A41" s="68" t="s">
        <v>1448</v>
      </c>
      <c r="B41" s="69"/>
      <c r="C41" s="33"/>
      <c r="D41" s="33">
        <v>48</v>
      </c>
      <c r="E41" s="33"/>
      <c r="F41" s="33"/>
    </row>
    <row r="42" spans="1:6" ht="36" x14ac:dyDescent="0.25">
      <c r="A42" s="68" t="s">
        <v>1449</v>
      </c>
      <c r="B42" s="69"/>
      <c r="C42" s="33"/>
      <c r="D42" s="33">
        <v>48</v>
      </c>
      <c r="E42" s="33"/>
      <c r="F42" s="33"/>
    </row>
    <row r="43" spans="1:6" x14ac:dyDescent="0.25">
      <c r="A43" s="68" t="s">
        <v>1450</v>
      </c>
      <c r="B43" s="69"/>
      <c r="C43" s="33"/>
      <c r="D43" s="33"/>
      <c r="E43" s="33"/>
      <c r="F43" s="33"/>
    </row>
    <row r="44" spans="1:6" x14ac:dyDescent="0.25">
      <c r="A44" s="68" t="s">
        <v>59</v>
      </c>
      <c r="B44" s="69"/>
      <c r="C44" s="33"/>
      <c r="D44" s="33"/>
      <c r="E44" s="33"/>
      <c r="F44" s="33">
        <v>70</v>
      </c>
    </row>
    <row r="45" spans="1:6" x14ac:dyDescent="0.25">
      <c r="A45" s="32" t="s">
        <v>63</v>
      </c>
      <c r="B45" s="50"/>
      <c r="C45" s="7"/>
      <c r="D45" s="7"/>
      <c r="E45" s="7"/>
      <c r="F45" s="7"/>
    </row>
    <row r="46" spans="1:6" x14ac:dyDescent="0.25">
      <c r="A46" s="68" t="s">
        <v>68</v>
      </c>
      <c r="B46" s="69"/>
      <c r="C46" s="33"/>
      <c r="D46" s="33"/>
      <c r="E46" s="33"/>
      <c r="F46" s="33"/>
    </row>
    <row r="47" spans="1:6" x14ac:dyDescent="0.25">
      <c r="A47" s="68" t="s">
        <v>151</v>
      </c>
      <c r="B47" s="69"/>
      <c r="C47" s="33"/>
      <c r="D47" s="33"/>
      <c r="E47" s="33"/>
      <c r="F47" s="33"/>
    </row>
    <row r="48" spans="1:6" x14ac:dyDescent="0.25">
      <c r="A48" s="68" t="s">
        <v>69</v>
      </c>
      <c r="B48" s="69"/>
      <c r="C48" s="33"/>
      <c r="D48" s="33"/>
      <c r="E48" s="33"/>
      <c r="F48" s="33"/>
    </row>
    <row r="49" spans="1:6" x14ac:dyDescent="0.25">
      <c r="A49" s="32" t="s">
        <v>70</v>
      </c>
      <c r="B49" s="50"/>
      <c r="C49" s="7"/>
      <c r="D49" s="7"/>
      <c r="E49" s="7"/>
      <c r="F49" s="7"/>
    </row>
    <row r="50" spans="1:6" x14ac:dyDescent="0.25">
      <c r="A50" s="68" t="s">
        <v>1451</v>
      </c>
      <c r="B50" s="69"/>
      <c r="C50" s="33"/>
      <c r="D50" s="33"/>
      <c r="E50" s="33"/>
      <c r="F50" s="33"/>
    </row>
    <row r="51" spans="1:6" x14ac:dyDescent="0.25">
      <c r="A51" s="68" t="s">
        <v>72</v>
      </c>
      <c r="B51" s="69"/>
      <c r="C51" s="33"/>
      <c r="D51" s="33"/>
      <c r="E51" s="33"/>
      <c r="F51" s="33"/>
    </row>
    <row r="52" spans="1:6" x14ac:dyDescent="0.25">
      <c r="A52" s="32" t="s">
        <v>74</v>
      </c>
      <c r="B52" s="50"/>
      <c r="C52" s="7">
        <f>C53</f>
        <v>1207.6099999999999</v>
      </c>
      <c r="D52" s="7">
        <v>288</v>
      </c>
      <c r="E52" s="7"/>
      <c r="F52" s="7">
        <v>70</v>
      </c>
    </row>
    <row r="53" spans="1:6" ht="24" x14ac:dyDescent="0.25">
      <c r="A53" s="68" t="s">
        <v>1283</v>
      </c>
      <c r="B53" s="69"/>
      <c r="C53" s="33">
        <v>1207.6099999999999</v>
      </c>
      <c r="D53" s="33"/>
      <c r="E53" s="33"/>
      <c r="F53" s="33"/>
    </row>
    <row r="54" spans="1:6" x14ac:dyDescent="0.25">
      <c r="A54" s="68" t="s">
        <v>1452</v>
      </c>
      <c r="B54" s="69"/>
      <c r="C54" s="33"/>
      <c r="D54" s="33">
        <v>144</v>
      </c>
      <c r="E54" s="33"/>
      <c r="F54" s="33"/>
    </row>
    <row r="55" spans="1:6" x14ac:dyDescent="0.25">
      <c r="A55" s="68"/>
      <c r="B55" s="69"/>
      <c r="C55" s="33"/>
      <c r="D55" s="33"/>
      <c r="E55" s="33"/>
      <c r="F55" s="33"/>
    </row>
    <row r="56" spans="1:6" x14ac:dyDescent="0.25">
      <c r="A56" s="68" t="s">
        <v>1453</v>
      </c>
      <c r="B56" s="69"/>
      <c r="C56" s="33"/>
      <c r="D56" s="33">
        <v>48</v>
      </c>
      <c r="E56" s="33"/>
      <c r="F56" s="33"/>
    </row>
    <row r="57" spans="1:6" ht="24" x14ac:dyDescent="0.25">
      <c r="A57" s="68" t="s">
        <v>1454</v>
      </c>
      <c r="B57" s="69"/>
      <c r="C57" s="33"/>
      <c r="D57" s="33">
        <v>48</v>
      </c>
      <c r="E57" s="33"/>
      <c r="F57" s="33"/>
    </row>
    <row r="58" spans="1:6" x14ac:dyDescent="0.25">
      <c r="A58" s="68" t="s">
        <v>1455</v>
      </c>
      <c r="B58" s="69"/>
      <c r="C58" s="33"/>
      <c r="D58" s="33">
        <v>48</v>
      </c>
      <c r="E58" s="33"/>
      <c r="F58" s="33"/>
    </row>
    <row r="59" spans="1:6" x14ac:dyDescent="0.25">
      <c r="A59" s="68" t="s">
        <v>1456</v>
      </c>
      <c r="B59" s="69"/>
      <c r="C59" s="33"/>
      <c r="D59" s="33"/>
      <c r="E59" s="33"/>
      <c r="F59" s="33">
        <v>70</v>
      </c>
    </row>
    <row r="60" spans="1:6" x14ac:dyDescent="0.25">
      <c r="A60" s="68" t="s">
        <v>176</v>
      </c>
      <c r="B60" s="69"/>
      <c r="C60" s="33"/>
      <c r="D60" s="33"/>
      <c r="E60" s="33"/>
      <c r="F60" s="33"/>
    </row>
    <row r="61" spans="1:6" ht="24" x14ac:dyDescent="0.25">
      <c r="A61" s="68" t="s">
        <v>1457</v>
      </c>
      <c r="B61" s="69"/>
      <c r="C61" s="33"/>
      <c r="D61" s="33"/>
      <c r="E61" s="33"/>
      <c r="F61" s="33"/>
    </row>
    <row r="62" spans="1:6" x14ac:dyDescent="0.25">
      <c r="A62" s="68" t="s">
        <v>1458</v>
      </c>
      <c r="B62" s="69"/>
      <c r="C62" s="33"/>
      <c r="D62" s="33"/>
      <c r="E62" s="33"/>
      <c r="F62" s="33"/>
    </row>
    <row r="63" spans="1:6" x14ac:dyDescent="0.25">
      <c r="A63" s="68" t="s">
        <v>474</v>
      </c>
      <c r="B63" s="69"/>
      <c r="C63" s="33"/>
      <c r="D63" s="33"/>
      <c r="E63" s="33"/>
      <c r="F63" s="33"/>
    </row>
    <row r="64" spans="1:6" x14ac:dyDescent="0.25">
      <c r="A64" s="32" t="s">
        <v>232</v>
      </c>
      <c r="B64" s="50"/>
      <c r="C64" s="7"/>
      <c r="D64" s="7">
        <v>144</v>
      </c>
      <c r="E64" s="7"/>
      <c r="F64" s="7">
        <v>70</v>
      </c>
    </row>
    <row r="65" spans="1:6" x14ac:dyDescent="0.25">
      <c r="A65" s="68" t="s">
        <v>1459</v>
      </c>
      <c r="B65" s="69"/>
      <c r="C65" s="33"/>
      <c r="D65" s="33">
        <v>48</v>
      </c>
      <c r="E65" s="33"/>
      <c r="F65" s="33"/>
    </row>
    <row r="66" spans="1:6" ht="36" x14ac:dyDescent="0.25">
      <c r="A66" s="68" t="s">
        <v>1460</v>
      </c>
      <c r="B66" s="69"/>
      <c r="C66" s="33"/>
      <c r="D66" s="33">
        <v>48</v>
      </c>
      <c r="E66" s="33"/>
      <c r="F66" s="33"/>
    </row>
    <row r="67" spans="1:6" x14ac:dyDescent="0.25">
      <c r="A67" s="68" t="s">
        <v>1461</v>
      </c>
      <c r="B67" s="69"/>
      <c r="C67" s="33"/>
      <c r="D67" s="33"/>
      <c r="E67" s="33"/>
      <c r="F67" s="33"/>
    </row>
    <row r="68" spans="1:6" x14ac:dyDescent="0.25">
      <c r="A68" s="68" t="s">
        <v>1462</v>
      </c>
      <c r="B68" s="69"/>
      <c r="C68" s="33"/>
      <c r="D68" s="33"/>
      <c r="E68" s="33"/>
      <c r="F68" s="33"/>
    </row>
    <row r="69" spans="1:6" x14ac:dyDescent="0.25">
      <c r="A69" s="68" t="s">
        <v>1463</v>
      </c>
      <c r="B69" s="69"/>
      <c r="C69" s="33"/>
      <c r="D69" s="33"/>
      <c r="E69" s="33"/>
      <c r="F69" s="33">
        <v>70</v>
      </c>
    </row>
    <row r="70" spans="1:6" x14ac:dyDescent="0.25">
      <c r="A70" s="68" t="s">
        <v>1464</v>
      </c>
      <c r="B70" s="69"/>
      <c r="C70" s="33"/>
      <c r="D70" s="33">
        <v>48</v>
      </c>
      <c r="E70" s="33"/>
      <c r="F70" s="33"/>
    </row>
    <row r="71" spans="1:6" x14ac:dyDescent="0.25">
      <c r="A71" s="68" t="s">
        <v>1465</v>
      </c>
      <c r="B71" s="69"/>
      <c r="C71" s="33"/>
      <c r="D71" s="33"/>
      <c r="E71" s="33"/>
      <c r="F71" s="33"/>
    </row>
    <row r="72" spans="1:6" x14ac:dyDescent="0.25">
      <c r="A72" s="68" t="s">
        <v>104</v>
      </c>
      <c r="B72" s="69"/>
      <c r="C72" s="33"/>
      <c r="D72" s="33"/>
      <c r="E72" s="33"/>
      <c r="F72" s="33"/>
    </row>
    <row r="73" spans="1:6" x14ac:dyDescent="0.25">
      <c r="A73" s="32" t="s">
        <v>112</v>
      </c>
      <c r="B73" s="50"/>
      <c r="C73" s="7"/>
      <c r="D73" s="7">
        <v>144</v>
      </c>
      <c r="E73" s="7"/>
      <c r="F73" s="7"/>
    </row>
    <row r="74" spans="1:6" x14ac:dyDescent="0.25">
      <c r="A74" s="68" t="s">
        <v>1466</v>
      </c>
      <c r="B74" s="69"/>
      <c r="C74" s="33"/>
      <c r="D74" s="33">
        <v>48</v>
      </c>
      <c r="E74" s="33"/>
      <c r="F74" s="33"/>
    </row>
    <row r="75" spans="1:6" x14ac:dyDescent="0.25">
      <c r="A75" s="68" t="s">
        <v>1467</v>
      </c>
      <c r="B75" s="69"/>
      <c r="C75" s="33"/>
      <c r="D75" s="33">
        <v>48</v>
      </c>
      <c r="E75" s="33"/>
      <c r="F75" s="33"/>
    </row>
    <row r="76" spans="1:6" x14ac:dyDescent="0.25">
      <c r="A76" s="68" t="s">
        <v>1468</v>
      </c>
      <c r="B76" s="69"/>
      <c r="C76" s="33"/>
      <c r="D76" s="33">
        <v>48</v>
      </c>
      <c r="E76" s="33"/>
      <c r="F76" s="33"/>
    </row>
    <row r="77" spans="1:6" x14ac:dyDescent="0.25">
      <c r="A77" s="68" t="s">
        <v>119</v>
      </c>
      <c r="B77" s="69"/>
      <c r="C77" s="33"/>
      <c r="D77" s="33"/>
      <c r="E77" s="33"/>
      <c r="F77" s="33"/>
    </row>
    <row r="78" spans="1:6" x14ac:dyDescent="0.25">
      <c r="A78" s="68" t="s">
        <v>1469</v>
      </c>
      <c r="B78" s="69"/>
      <c r="C78" s="33"/>
      <c r="D78" s="33"/>
      <c r="E78" s="33"/>
      <c r="F78" s="33"/>
    </row>
    <row r="79" spans="1:6" x14ac:dyDescent="0.25">
      <c r="A79" s="68" t="s">
        <v>1470</v>
      </c>
      <c r="B79" s="69"/>
      <c r="C79" s="33"/>
      <c r="D79" s="33"/>
      <c r="E79" s="33"/>
      <c r="F79" s="33"/>
    </row>
    <row r="80" spans="1:6" x14ac:dyDescent="0.25">
      <c r="A80" s="32" t="s">
        <v>238</v>
      </c>
      <c r="B80" s="50"/>
      <c r="C80" s="7"/>
      <c r="D80" s="7"/>
      <c r="E80" s="7"/>
      <c r="F80" s="7">
        <v>70</v>
      </c>
    </row>
    <row r="81" spans="1:6" x14ac:dyDescent="0.25">
      <c r="A81" s="68" t="s">
        <v>1471</v>
      </c>
      <c r="B81" s="69"/>
      <c r="C81" s="33"/>
      <c r="D81" s="33"/>
      <c r="E81" s="33"/>
      <c r="F81" s="33">
        <v>70</v>
      </c>
    </row>
    <row r="82" spans="1:6" x14ac:dyDescent="0.25">
      <c r="A82" s="68" t="s">
        <v>1472</v>
      </c>
      <c r="B82" s="69"/>
      <c r="C82" s="33"/>
      <c r="D82" s="33"/>
      <c r="E82" s="33"/>
      <c r="F82" s="33"/>
    </row>
    <row r="83" spans="1:6" x14ac:dyDescent="0.25">
      <c r="A83" s="68" t="s">
        <v>1473</v>
      </c>
      <c r="B83" s="69"/>
      <c r="C83" s="33"/>
      <c r="D83" s="33"/>
      <c r="E83" s="33"/>
      <c r="F83" s="33"/>
    </row>
    <row r="84" spans="1:6" x14ac:dyDescent="0.25">
      <c r="A84" s="68" t="s">
        <v>1474</v>
      </c>
      <c r="B84" s="69"/>
      <c r="C84" s="33"/>
      <c r="D84" s="33"/>
      <c r="E84" s="33"/>
      <c r="F84" s="33"/>
    </row>
    <row r="85" spans="1:6" x14ac:dyDescent="0.25">
      <c r="A85" s="68" t="s">
        <v>1475</v>
      </c>
      <c r="B85" s="69"/>
      <c r="C85" s="33"/>
      <c r="D85" s="33"/>
      <c r="E85" s="33"/>
      <c r="F85" s="33"/>
    </row>
    <row r="86" spans="1:6" x14ac:dyDescent="0.25">
      <c r="A86" s="68" t="s">
        <v>1476</v>
      </c>
      <c r="B86" s="69"/>
      <c r="C86" s="33"/>
      <c r="D86" s="33"/>
      <c r="E86" s="33"/>
      <c r="F86" s="33"/>
    </row>
    <row r="87" spans="1:6" x14ac:dyDescent="0.25">
      <c r="A87" s="68" t="s">
        <v>93</v>
      </c>
      <c r="B87" s="69"/>
      <c r="C87" s="33"/>
      <c r="D87" s="33"/>
      <c r="E87" s="33"/>
      <c r="F87" s="33"/>
    </row>
    <row r="88" spans="1:6" x14ac:dyDescent="0.25">
      <c r="A88" s="32" t="s">
        <v>241</v>
      </c>
      <c r="B88" s="50"/>
      <c r="C88" s="7"/>
      <c r="D88" s="7">
        <v>48</v>
      </c>
      <c r="E88" s="7"/>
      <c r="F88" s="7">
        <v>70</v>
      </c>
    </row>
    <row r="89" spans="1:6" ht="24" x14ac:dyDescent="0.25">
      <c r="A89" s="68" t="s">
        <v>1477</v>
      </c>
      <c r="B89" s="69"/>
      <c r="C89" s="120"/>
      <c r="D89" s="120">
        <v>48</v>
      </c>
      <c r="E89" s="120"/>
      <c r="F89" s="120"/>
    </row>
    <row r="90" spans="1:6" x14ac:dyDescent="0.25">
      <c r="A90" s="68" t="s">
        <v>1478</v>
      </c>
      <c r="B90" s="69"/>
      <c r="C90" s="120"/>
      <c r="D90" s="120"/>
      <c r="E90" s="120"/>
      <c r="F90" s="120"/>
    </row>
    <row r="91" spans="1:6" x14ac:dyDescent="0.25">
      <c r="A91" s="68" t="s">
        <v>121</v>
      </c>
      <c r="B91" s="69"/>
      <c r="C91" s="120"/>
      <c r="D91" s="120"/>
      <c r="E91" s="120"/>
      <c r="F91" s="120">
        <v>70</v>
      </c>
    </row>
    <row r="92" spans="1:6" x14ac:dyDescent="0.25">
      <c r="A92" s="68" t="s">
        <v>124</v>
      </c>
      <c r="B92" s="69"/>
      <c r="C92" s="120"/>
      <c r="D92" s="120"/>
      <c r="E92" s="120"/>
      <c r="F92" s="120"/>
    </row>
    <row r="93" spans="1:6" x14ac:dyDescent="0.25">
      <c r="A93" s="32" t="s">
        <v>126</v>
      </c>
      <c r="B93" s="50"/>
      <c r="C93" s="7"/>
      <c r="D93" s="7">
        <v>230.4</v>
      </c>
      <c r="E93" s="7"/>
      <c r="F93" s="7">
        <v>70</v>
      </c>
    </row>
    <row r="94" spans="1:6" ht="36" x14ac:dyDescent="0.25">
      <c r="A94" s="260" t="s">
        <v>1479</v>
      </c>
      <c r="B94" s="69"/>
      <c r="C94" s="33"/>
      <c r="D94" s="33">
        <v>28.8</v>
      </c>
      <c r="E94" s="33"/>
      <c r="F94" s="33"/>
    </row>
    <row r="95" spans="1:6" ht="48" x14ac:dyDescent="0.25">
      <c r="A95" s="68" t="s">
        <v>1480</v>
      </c>
      <c r="B95" s="261"/>
      <c r="C95" s="135"/>
      <c r="D95" s="135">
        <v>105.6</v>
      </c>
      <c r="E95" s="135"/>
      <c r="F95" s="135"/>
    </row>
    <row r="96" spans="1:6" ht="36" x14ac:dyDescent="0.25">
      <c r="A96" s="68" t="s">
        <v>1481</v>
      </c>
      <c r="B96" s="261"/>
      <c r="C96" s="135"/>
      <c r="D96" s="135">
        <v>48</v>
      </c>
      <c r="E96" s="135"/>
      <c r="F96" s="135"/>
    </row>
    <row r="97" spans="1:6" x14ac:dyDescent="0.25">
      <c r="A97" s="68" t="s">
        <v>1482</v>
      </c>
      <c r="B97" s="261"/>
      <c r="C97" s="135"/>
      <c r="D97" s="135">
        <v>48</v>
      </c>
      <c r="E97" s="135"/>
      <c r="F97" s="135"/>
    </row>
    <row r="98" spans="1:6" x14ac:dyDescent="0.25">
      <c r="A98" s="68" t="s">
        <v>1483</v>
      </c>
      <c r="B98" s="261"/>
      <c r="C98" s="135"/>
      <c r="D98" s="135"/>
      <c r="E98" s="135"/>
      <c r="F98" s="135"/>
    </row>
    <row r="99" spans="1:6" x14ac:dyDescent="0.25">
      <c r="A99" s="68" t="s">
        <v>1484</v>
      </c>
      <c r="B99" s="261"/>
      <c r="C99" s="135"/>
      <c r="D99" s="135"/>
      <c r="E99" s="135"/>
      <c r="F99" s="135"/>
    </row>
    <row r="100" spans="1:6" x14ac:dyDescent="0.25">
      <c r="A100" s="68" t="s">
        <v>1485</v>
      </c>
      <c r="B100" s="261"/>
      <c r="C100" s="135"/>
      <c r="D100" s="135"/>
      <c r="E100" s="135"/>
      <c r="F100" s="135"/>
    </row>
    <row r="101" spans="1:6" x14ac:dyDescent="0.25">
      <c r="A101" s="68" t="s">
        <v>1486</v>
      </c>
      <c r="B101" s="261"/>
      <c r="C101" s="135"/>
      <c r="D101" s="135"/>
      <c r="E101" s="135"/>
      <c r="F101" s="135">
        <v>70</v>
      </c>
    </row>
    <row r="102" spans="1:6" ht="15.75" thickBot="1" x14ac:dyDescent="0.3">
      <c r="A102" s="262" t="s">
        <v>129</v>
      </c>
      <c r="B102" s="261"/>
      <c r="C102" s="135"/>
      <c r="D102" s="135"/>
      <c r="E102" s="135"/>
      <c r="F102" s="135"/>
    </row>
    <row r="103" spans="1:6" ht="15.75" thickBot="1" x14ac:dyDescent="0.3">
      <c r="A103" s="70" t="s">
        <v>133</v>
      </c>
      <c r="B103" s="71"/>
      <c r="C103" s="72">
        <v>1207.6099999999999</v>
      </c>
      <c r="D103" s="72">
        <v>1545.6000000000001</v>
      </c>
      <c r="E103" s="72">
        <v>135</v>
      </c>
      <c r="F103" s="72">
        <v>700</v>
      </c>
    </row>
    <row r="104" spans="1:6" x14ac:dyDescent="0.25">
      <c r="A104" s="32" t="s">
        <v>134</v>
      </c>
      <c r="B104" s="50"/>
      <c r="C104" s="7"/>
      <c r="D104" s="7"/>
      <c r="E104" s="7"/>
      <c r="F104" s="7"/>
    </row>
    <row r="105" spans="1:6" x14ac:dyDescent="0.25">
      <c r="A105" s="68" t="s">
        <v>1487</v>
      </c>
      <c r="B105" s="69"/>
      <c r="C105" s="33"/>
      <c r="D105" s="33"/>
      <c r="E105" s="33"/>
      <c r="F105" s="33"/>
    </row>
    <row r="106" spans="1:6" x14ac:dyDescent="0.25">
      <c r="A106" s="68" t="s">
        <v>151</v>
      </c>
      <c r="B106" s="69"/>
      <c r="C106" s="33"/>
      <c r="D106" s="33"/>
      <c r="E106" s="33"/>
      <c r="F106" s="33"/>
    </row>
    <row r="107" spans="1:6" x14ac:dyDescent="0.25">
      <c r="A107" s="32" t="s">
        <v>136</v>
      </c>
      <c r="B107" s="50"/>
      <c r="C107" s="7"/>
      <c r="D107" s="7"/>
      <c r="E107" s="7"/>
      <c r="F107" s="7"/>
    </row>
    <row r="108" spans="1:6" x14ac:dyDescent="0.25">
      <c r="A108" s="68" t="s">
        <v>151</v>
      </c>
      <c r="B108" s="69"/>
      <c r="C108" s="33"/>
      <c r="D108" s="33"/>
      <c r="E108" s="33"/>
      <c r="F108" s="33"/>
    </row>
    <row r="109" spans="1:6" x14ac:dyDescent="0.25">
      <c r="A109" s="68" t="s">
        <v>151</v>
      </c>
      <c r="B109" s="69"/>
      <c r="C109" s="33"/>
      <c r="D109" s="33"/>
      <c r="E109" s="33"/>
      <c r="F109" s="33"/>
    </row>
    <row r="110" spans="1:6" x14ac:dyDescent="0.25">
      <c r="A110" s="32" t="s">
        <v>140</v>
      </c>
      <c r="B110" s="50"/>
      <c r="C110" s="7"/>
      <c r="D110" s="7"/>
      <c r="E110" s="7"/>
      <c r="F110" s="7"/>
    </row>
    <row r="111" spans="1:6" x14ac:dyDescent="0.25">
      <c r="A111" s="68" t="s">
        <v>1488</v>
      </c>
      <c r="B111" s="133"/>
      <c r="C111" s="33"/>
      <c r="D111" s="33"/>
      <c r="E111" s="33"/>
      <c r="F111" s="33"/>
    </row>
    <row r="112" spans="1:6" x14ac:dyDescent="0.25">
      <c r="A112" s="68" t="s">
        <v>151</v>
      </c>
      <c r="B112" s="69"/>
      <c r="C112" s="33"/>
      <c r="D112" s="33"/>
      <c r="E112" s="33"/>
      <c r="F112" s="33"/>
    </row>
    <row r="113" spans="1:6" x14ac:dyDescent="0.25">
      <c r="A113" s="32" t="s">
        <v>142</v>
      </c>
      <c r="B113" s="50"/>
      <c r="C113" s="7"/>
      <c r="D113" s="7"/>
      <c r="E113" s="7"/>
      <c r="F113" s="7"/>
    </row>
    <row r="114" spans="1:6" x14ac:dyDescent="0.25">
      <c r="A114" s="68" t="s">
        <v>1489</v>
      </c>
      <c r="B114" s="133"/>
      <c r="C114" s="33"/>
      <c r="D114" s="33"/>
      <c r="E114" s="33"/>
      <c r="F114" s="33"/>
    </row>
    <row r="115" spans="1:6" ht="15.75" thickBot="1" x14ac:dyDescent="0.3">
      <c r="A115" s="68" t="s">
        <v>151</v>
      </c>
      <c r="B115" s="69"/>
      <c r="C115" s="33"/>
      <c r="D115" s="33"/>
      <c r="E115" s="33"/>
      <c r="F115" s="33"/>
    </row>
    <row r="116" spans="1:6" ht="15.75" thickBot="1" x14ac:dyDescent="0.3">
      <c r="A116" s="70" t="s">
        <v>145</v>
      </c>
      <c r="B116" s="71"/>
      <c r="C116" s="72"/>
      <c r="D116" s="72"/>
      <c r="E116" s="72"/>
      <c r="F116" s="72"/>
    </row>
    <row r="117" spans="1:6" ht="15.75" thickBot="1" x14ac:dyDescent="0.3">
      <c r="A117" s="73" t="s">
        <v>146</v>
      </c>
      <c r="B117" s="74"/>
      <c r="C117" s="75">
        <v>1207.6099999999999</v>
      </c>
      <c r="D117" s="75">
        <v>1545.6</v>
      </c>
      <c r="E117" s="75">
        <v>135</v>
      </c>
      <c r="F117" s="75">
        <v>700</v>
      </c>
    </row>
    <row r="118" spans="1:6" x14ac:dyDescent="0.25">
      <c r="A118" s="44"/>
      <c r="B118" s="66"/>
    </row>
    <row r="119" spans="1:6" x14ac:dyDescent="0.25">
      <c r="A119" s="44"/>
      <c r="B119" s="66"/>
    </row>
    <row r="120" spans="1:6" x14ac:dyDescent="0.25">
      <c r="A120" s="32" t="s">
        <v>249</v>
      </c>
      <c r="B120" s="50"/>
      <c r="C120" s="7"/>
      <c r="D120" s="7"/>
      <c r="E120" s="7"/>
      <c r="F120" s="7"/>
    </row>
    <row r="121" spans="1:6" x14ac:dyDescent="0.25">
      <c r="A121" s="68" t="s">
        <v>151</v>
      </c>
      <c r="B121" s="69"/>
      <c r="C121" s="33"/>
      <c r="D121" s="33"/>
      <c r="E121" s="33"/>
      <c r="F121" s="33"/>
    </row>
    <row r="122" spans="1:6" x14ac:dyDescent="0.25">
      <c r="A122" s="68" t="s">
        <v>151</v>
      </c>
      <c r="B122" s="69"/>
      <c r="C122" s="33"/>
      <c r="D122" s="33"/>
      <c r="E122" s="33"/>
      <c r="F122" s="33"/>
    </row>
    <row r="123" spans="1:6" x14ac:dyDescent="0.25">
      <c r="A123" s="32" t="s">
        <v>250</v>
      </c>
      <c r="B123" s="50"/>
      <c r="C123" s="7"/>
      <c r="D123" s="7"/>
      <c r="E123" s="7"/>
      <c r="F123" s="7"/>
    </row>
    <row r="124" spans="1:6" ht="15.75" thickBot="1" x14ac:dyDescent="0.3">
      <c r="A124" s="32" t="s">
        <v>251</v>
      </c>
      <c r="B124" s="50"/>
      <c r="C124" s="7"/>
      <c r="D124" s="7"/>
      <c r="E124" s="7"/>
      <c r="F124" s="7"/>
    </row>
    <row r="125" spans="1:6" ht="15.75" thickBot="1" x14ac:dyDescent="0.3">
      <c r="A125" s="70" t="s">
        <v>252</v>
      </c>
      <c r="B125" s="71"/>
      <c r="C125" s="72"/>
      <c r="D125" s="72"/>
      <c r="E125" s="72"/>
      <c r="F125" s="72"/>
    </row>
    <row r="126" spans="1:6" ht="15.75" thickBot="1" x14ac:dyDescent="0.3">
      <c r="A126" s="73" t="s">
        <v>253</v>
      </c>
      <c r="B126" s="74"/>
      <c r="C126" s="75">
        <v>1207.6099999999999</v>
      </c>
      <c r="D126" s="75">
        <v>1545.6</v>
      </c>
      <c r="E126" s="75"/>
      <c r="F126" s="75">
        <v>700</v>
      </c>
    </row>
  </sheetData>
  <conditionalFormatting sqref="A120:F126 A1:F117">
    <cfRule type="cellIs" dxfId="76" priority="67"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RowHeight="15" x14ac:dyDescent="0.25"/>
  <cols>
    <col min="1" max="1" width="32.85546875" style="76" customWidth="1"/>
    <col min="2" max="2" width="12.28515625" style="77" customWidth="1"/>
    <col min="3" max="3" width="7.7109375" style="51" bestFit="1" customWidth="1"/>
  </cols>
  <sheetData>
    <row r="1" spans="1:3" x14ac:dyDescent="0.25">
      <c r="A1" s="2" t="s">
        <v>7</v>
      </c>
      <c r="B1" s="40"/>
      <c r="C1" s="16"/>
    </row>
    <row r="2" spans="1:3" x14ac:dyDescent="0.25">
      <c r="A2" s="387" t="s">
        <v>151</v>
      </c>
      <c r="B2" s="388" t="s">
        <v>194</v>
      </c>
      <c r="C2" s="43" t="s">
        <v>1403</v>
      </c>
    </row>
    <row r="3" spans="1:3" x14ac:dyDescent="0.25">
      <c r="A3" s="45"/>
      <c r="B3" s="46"/>
      <c r="C3" s="31"/>
    </row>
    <row r="4" spans="1:3" x14ac:dyDescent="0.25">
      <c r="A4" s="47"/>
      <c r="B4" s="48"/>
      <c r="C4" s="31" t="s">
        <v>1423</v>
      </c>
    </row>
    <row r="5" spans="1:3" x14ac:dyDescent="0.25">
      <c r="A5" s="125" t="s">
        <v>201</v>
      </c>
      <c r="B5" s="126"/>
      <c r="C5" s="7">
        <v>0</v>
      </c>
    </row>
    <row r="6" spans="1:3" x14ac:dyDescent="0.25">
      <c r="A6" s="68" t="s">
        <v>160</v>
      </c>
      <c r="B6" s="69"/>
      <c r="C6" s="33"/>
    </row>
    <row r="7" spans="1:3" x14ac:dyDescent="0.25">
      <c r="A7" s="68" t="s">
        <v>1424</v>
      </c>
      <c r="B7" s="69"/>
      <c r="C7" s="33"/>
    </row>
    <row r="8" spans="1:3" x14ac:dyDescent="0.25">
      <c r="A8" s="68" t="s">
        <v>1425</v>
      </c>
      <c r="B8" s="69"/>
      <c r="C8" s="33"/>
    </row>
    <row r="9" spans="1:3" x14ac:dyDescent="0.25">
      <c r="A9" s="68" t="s">
        <v>1426</v>
      </c>
      <c r="B9" s="69"/>
      <c r="C9" s="33"/>
    </row>
    <row r="10" spans="1:3" x14ac:dyDescent="0.25">
      <c r="A10" s="68" t="s">
        <v>1427</v>
      </c>
      <c r="B10" s="133"/>
      <c r="C10" s="33"/>
    </row>
    <row r="11" spans="1:3" ht="24" x14ac:dyDescent="0.25">
      <c r="A11" s="68" t="s">
        <v>1428</v>
      </c>
      <c r="B11" s="69"/>
      <c r="C11" s="33"/>
    </row>
    <row r="12" spans="1:3" x14ac:dyDescent="0.25">
      <c r="A12" s="68" t="s">
        <v>1429</v>
      </c>
      <c r="B12" s="69"/>
      <c r="C12" s="33"/>
    </row>
    <row r="13" spans="1:3" x14ac:dyDescent="0.25">
      <c r="A13" s="32" t="s">
        <v>205</v>
      </c>
      <c r="B13" s="50"/>
      <c r="C13" s="7">
        <v>0</v>
      </c>
    </row>
    <row r="14" spans="1:3" x14ac:dyDescent="0.25">
      <c r="A14" s="68" t="s">
        <v>1430</v>
      </c>
      <c r="B14" s="69"/>
      <c r="C14" s="33"/>
    </row>
    <row r="15" spans="1:3" x14ac:dyDescent="0.25">
      <c r="A15" s="68" t="s">
        <v>1431</v>
      </c>
      <c r="B15" s="69"/>
      <c r="C15" s="33"/>
    </row>
    <row r="16" spans="1:3" x14ac:dyDescent="0.25">
      <c r="A16" s="68" t="s">
        <v>1432</v>
      </c>
      <c r="B16" s="69"/>
      <c r="C16" s="33"/>
    </row>
    <row r="17" spans="1:3" x14ac:dyDescent="0.25">
      <c r="A17" s="68" t="s">
        <v>1433</v>
      </c>
      <c r="B17" s="69"/>
      <c r="C17" s="33"/>
    </row>
    <row r="18" spans="1:3" x14ac:dyDescent="0.25">
      <c r="A18" s="68" t="s">
        <v>1434</v>
      </c>
      <c r="B18" s="69"/>
      <c r="C18" s="33"/>
    </row>
    <row r="19" spans="1:3" x14ac:dyDescent="0.25">
      <c r="A19" s="68" t="s">
        <v>22</v>
      </c>
      <c r="B19" s="69"/>
      <c r="C19" s="33"/>
    </row>
    <row r="20" spans="1:3" x14ac:dyDescent="0.25">
      <c r="A20" s="68" t="s">
        <v>31</v>
      </c>
      <c r="B20" s="69"/>
      <c r="C20" s="33"/>
    </row>
    <row r="21" spans="1:3" x14ac:dyDescent="0.25">
      <c r="A21" s="68" t="s">
        <v>1435</v>
      </c>
      <c r="B21" s="69"/>
      <c r="C21" s="33"/>
    </row>
    <row r="22" spans="1:3" x14ac:dyDescent="0.25">
      <c r="A22" s="68" t="s">
        <v>1436</v>
      </c>
      <c r="B22" s="69"/>
      <c r="C22" s="33"/>
    </row>
    <row r="23" spans="1:3" x14ac:dyDescent="0.25">
      <c r="A23" s="68" t="s">
        <v>1437</v>
      </c>
      <c r="B23" s="69"/>
      <c r="C23" s="33"/>
    </row>
    <row r="24" spans="1:3" x14ac:dyDescent="0.25">
      <c r="A24" s="68" t="s">
        <v>1438</v>
      </c>
      <c r="B24" s="69"/>
      <c r="C24" s="33"/>
    </row>
    <row r="25" spans="1:3" x14ac:dyDescent="0.25">
      <c r="A25" s="32" t="s">
        <v>209</v>
      </c>
      <c r="B25" s="50"/>
      <c r="C25" s="7">
        <v>0</v>
      </c>
    </row>
    <row r="26" spans="1:3" x14ac:dyDescent="0.25">
      <c r="A26" s="68" t="s">
        <v>46</v>
      </c>
      <c r="B26" s="69"/>
      <c r="C26" s="33"/>
    </row>
    <row r="27" spans="1:3" x14ac:dyDescent="0.25">
      <c r="A27" s="68" t="s">
        <v>1439</v>
      </c>
      <c r="B27" s="69"/>
      <c r="C27" s="33"/>
    </row>
    <row r="28" spans="1:3" ht="48" x14ac:dyDescent="0.25">
      <c r="A28" s="68" t="s">
        <v>1490</v>
      </c>
      <c r="B28" s="69"/>
      <c r="C28" s="33"/>
    </row>
    <row r="29" spans="1:3" x14ac:dyDescent="0.25">
      <c r="A29" s="68" t="s">
        <v>1440</v>
      </c>
      <c r="B29" s="69"/>
      <c r="C29" s="33"/>
    </row>
    <row r="30" spans="1:3" x14ac:dyDescent="0.25">
      <c r="A30" s="68" t="s">
        <v>47</v>
      </c>
      <c r="B30" s="69"/>
      <c r="C30" s="33"/>
    </row>
    <row r="31" spans="1:3" x14ac:dyDescent="0.25">
      <c r="A31" s="68" t="s">
        <v>1441</v>
      </c>
      <c r="B31" s="69"/>
      <c r="C31" s="33"/>
    </row>
    <row r="32" spans="1:3" x14ac:dyDescent="0.25">
      <c r="A32" s="68" t="s">
        <v>1442</v>
      </c>
      <c r="B32" s="69"/>
      <c r="C32" s="33"/>
    </row>
    <row r="33" spans="1:3" x14ac:dyDescent="0.25">
      <c r="A33" s="68" t="s">
        <v>1443</v>
      </c>
      <c r="B33" s="69"/>
      <c r="C33" s="33"/>
    </row>
    <row r="34" spans="1:3" x14ac:dyDescent="0.25">
      <c r="A34" s="68" t="s">
        <v>1444</v>
      </c>
      <c r="B34" s="69"/>
      <c r="C34" s="33"/>
    </row>
    <row r="35" spans="1:3" x14ac:dyDescent="0.25">
      <c r="A35" s="32" t="s">
        <v>214</v>
      </c>
      <c r="B35" s="50"/>
      <c r="C35" s="7">
        <v>0</v>
      </c>
    </row>
    <row r="36" spans="1:3" ht="36" x14ac:dyDescent="0.25">
      <c r="A36" s="68" t="s">
        <v>1445</v>
      </c>
      <c r="B36" s="69"/>
      <c r="C36" s="33"/>
    </row>
    <row r="37" spans="1:3" x14ac:dyDescent="0.25">
      <c r="A37" s="68" t="s">
        <v>1446</v>
      </c>
      <c r="B37" s="69"/>
      <c r="C37" s="33"/>
    </row>
    <row r="38" spans="1:3" x14ac:dyDescent="0.25">
      <c r="A38" s="68" t="s">
        <v>49</v>
      </c>
      <c r="B38" s="69"/>
      <c r="C38" s="33"/>
    </row>
    <row r="39" spans="1:3" x14ac:dyDescent="0.25">
      <c r="A39" s="32" t="s">
        <v>58</v>
      </c>
      <c r="B39" s="50"/>
      <c r="C39" s="7">
        <v>0</v>
      </c>
    </row>
    <row r="40" spans="1:3" x14ac:dyDescent="0.25">
      <c r="A40" s="68" t="s">
        <v>1447</v>
      </c>
      <c r="B40" s="69"/>
      <c r="C40" s="33"/>
    </row>
    <row r="41" spans="1:3" x14ac:dyDescent="0.25">
      <c r="A41" s="68" t="s">
        <v>1448</v>
      </c>
      <c r="B41" s="69"/>
      <c r="C41" s="33"/>
    </row>
    <row r="42" spans="1:3" ht="36" x14ac:dyDescent="0.25">
      <c r="A42" s="68" t="s">
        <v>1449</v>
      </c>
      <c r="B42" s="69"/>
      <c r="C42" s="33"/>
    </row>
    <row r="43" spans="1:3" x14ac:dyDescent="0.25">
      <c r="A43" s="68" t="s">
        <v>1450</v>
      </c>
      <c r="B43" s="69"/>
      <c r="C43" s="33"/>
    </row>
    <row r="44" spans="1:3" x14ac:dyDescent="0.25">
      <c r="A44" s="68" t="s">
        <v>59</v>
      </c>
      <c r="B44" s="69"/>
      <c r="C44" s="33"/>
    </row>
    <row r="45" spans="1:3" x14ac:dyDescent="0.25">
      <c r="A45" s="32" t="s">
        <v>63</v>
      </c>
      <c r="B45" s="50"/>
      <c r="C45" s="7">
        <v>0</v>
      </c>
    </row>
    <row r="46" spans="1:3" x14ac:dyDescent="0.25">
      <c r="A46" s="68" t="s">
        <v>68</v>
      </c>
      <c r="B46" s="69"/>
      <c r="C46" s="33"/>
    </row>
    <row r="47" spans="1:3" x14ac:dyDescent="0.25">
      <c r="A47" s="68" t="s">
        <v>151</v>
      </c>
      <c r="B47" s="69"/>
      <c r="C47" s="33"/>
    </row>
    <row r="48" spans="1:3" x14ac:dyDescent="0.25">
      <c r="A48" s="68" t="s">
        <v>69</v>
      </c>
      <c r="B48" s="69"/>
      <c r="C48" s="33"/>
    </row>
    <row r="49" spans="1:3" x14ac:dyDescent="0.25">
      <c r="A49" s="32" t="s">
        <v>70</v>
      </c>
      <c r="B49" s="50"/>
      <c r="C49" s="7">
        <v>281.12599999999998</v>
      </c>
    </row>
    <row r="50" spans="1:3" x14ac:dyDescent="0.25">
      <c r="A50" s="68" t="s">
        <v>1451</v>
      </c>
      <c r="B50" s="69"/>
      <c r="C50" s="33">
        <v>281.12599999999998</v>
      </c>
    </row>
    <row r="51" spans="1:3" x14ac:dyDescent="0.25">
      <c r="A51" s="68" t="s">
        <v>72</v>
      </c>
      <c r="B51" s="69"/>
      <c r="C51" s="33"/>
    </row>
    <row r="52" spans="1:3" x14ac:dyDescent="0.25">
      <c r="A52" s="32" t="s">
        <v>74</v>
      </c>
      <c r="B52" s="50"/>
      <c r="C52" s="7">
        <v>0</v>
      </c>
    </row>
    <row r="53" spans="1:3" ht="24" x14ac:dyDescent="0.25">
      <c r="A53" s="68" t="s">
        <v>1283</v>
      </c>
      <c r="B53" s="69"/>
      <c r="C53" s="33"/>
    </row>
    <row r="54" spans="1:3" x14ac:dyDescent="0.25">
      <c r="A54" s="68" t="s">
        <v>1452</v>
      </c>
      <c r="B54" s="69"/>
      <c r="C54" s="33"/>
    </row>
    <row r="55" spans="1:3" x14ac:dyDescent="0.25">
      <c r="A55" s="68"/>
      <c r="B55" s="69"/>
      <c r="C55" s="33"/>
    </row>
    <row r="56" spans="1:3" x14ac:dyDescent="0.25">
      <c r="A56" s="68" t="s">
        <v>1453</v>
      </c>
      <c r="B56" s="69"/>
      <c r="C56" s="33"/>
    </row>
    <row r="57" spans="1:3" ht="24" x14ac:dyDescent="0.25">
      <c r="A57" s="68" t="s">
        <v>1454</v>
      </c>
      <c r="B57" s="69"/>
      <c r="C57" s="33"/>
    </row>
    <row r="58" spans="1:3" x14ac:dyDescent="0.25">
      <c r="A58" s="68" t="s">
        <v>1455</v>
      </c>
      <c r="B58" s="69"/>
      <c r="C58" s="33"/>
    </row>
    <row r="59" spans="1:3" x14ac:dyDescent="0.25">
      <c r="A59" s="68" t="s">
        <v>1456</v>
      </c>
      <c r="B59" s="69"/>
      <c r="C59" s="33"/>
    </row>
    <row r="60" spans="1:3" x14ac:dyDescent="0.25">
      <c r="A60" s="68" t="s">
        <v>176</v>
      </c>
      <c r="B60" s="69"/>
      <c r="C60" s="33"/>
    </row>
    <row r="61" spans="1:3" ht="24" x14ac:dyDescent="0.25">
      <c r="A61" s="68" t="s">
        <v>1457</v>
      </c>
      <c r="B61" s="69"/>
      <c r="C61" s="33"/>
    </row>
    <row r="62" spans="1:3" x14ac:dyDescent="0.25">
      <c r="A62" s="68" t="s">
        <v>1458</v>
      </c>
      <c r="B62" s="69"/>
      <c r="C62" s="33"/>
    </row>
    <row r="63" spans="1:3" x14ac:dyDescent="0.25">
      <c r="A63" s="68" t="s">
        <v>474</v>
      </c>
      <c r="B63" s="69"/>
      <c r="C63" s="33"/>
    </row>
    <row r="64" spans="1:3" x14ac:dyDescent="0.25">
      <c r="A64" s="32" t="s">
        <v>232</v>
      </c>
      <c r="B64" s="50"/>
      <c r="C64" s="7">
        <v>0</v>
      </c>
    </row>
    <row r="65" spans="1:3" x14ac:dyDescent="0.25">
      <c r="A65" s="68" t="s">
        <v>1459</v>
      </c>
      <c r="B65" s="69"/>
      <c r="C65" s="33"/>
    </row>
    <row r="66" spans="1:3" ht="36" x14ac:dyDescent="0.25">
      <c r="A66" s="68" t="s">
        <v>1460</v>
      </c>
      <c r="B66" s="69"/>
      <c r="C66" s="33"/>
    </row>
    <row r="67" spans="1:3" x14ac:dyDescent="0.25">
      <c r="A67" s="68" t="s">
        <v>1461</v>
      </c>
      <c r="B67" s="69"/>
      <c r="C67" s="33"/>
    </row>
    <row r="68" spans="1:3" x14ac:dyDescent="0.25">
      <c r="A68" s="68" t="s">
        <v>1462</v>
      </c>
      <c r="B68" s="69"/>
      <c r="C68" s="33"/>
    </row>
    <row r="69" spans="1:3" x14ac:dyDescent="0.25">
      <c r="A69" s="68" t="s">
        <v>1463</v>
      </c>
      <c r="B69" s="69"/>
      <c r="C69" s="33"/>
    </row>
    <row r="70" spans="1:3" x14ac:dyDescent="0.25">
      <c r="A70" s="68" t="s">
        <v>1464</v>
      </c>
      <c r="B70" s="69"/>
      <c r="C70" s="33"/>
    </row>
    <row r="71" spans="1:3" x14ac:dyDescent="0.25">
      <c r="A71" s="68" t="s">
        <v>1465</v>
      </c>
      <c r="B71" s="69"/>
      <c r="C71" s="33"/>
    </row>
    <row r="72" spans="1:3" x14ac:dyDescent="0.25">
      <c r="A72" s="68" t="s">
        <v>104</v>
      </c>
      <c r="B72" s="69"/>
      <c r="C72" s="33"/>
    </row>
    <row r="73" spans="1:3" x14ac:dyDescent="0.25">
      <c r="A73" s="32" t="s">
        <v>112</v>
      </c>
      <c r="B73" s="50"/>
      <c r="C73" s="7">
        <v>0</v>
      </c>
    </row>
    <row r="74" spans="1:3" x14ac:dyDescent="0.25">
      <c r="A74" s="68" t="s">
        <v>1466</v>
      </c>
      <c r="B74" s="69"/>
      <c r="C74" s="33"/>
    </row>
    <row r="75" spans="1:3" x14ac:dyDescent="0.25">
      <c r="A75" s="68" t="s">
        <v>1467</v>
      </c>
      <c r="B75" s="69"/>
      <c r="C75" s="33"/>
    </row>
    <row r="76" spans="1:3" x14ac:dyDescent="0.25">
      <c r="A76" s="68" t="s">
        <v>1468</v>
      </c>
      <c r="B76" s="69"/>
      <c r="C76" s="33"/>
    </row>
    <row r="77" spans="1:3" x14ac:dyDescent="0.25">
      <c r="A77" s="68" t="s">
        <v>119</v>
      </c>
      <c r="B77" s="69"/>
      <c r="C77" s="33"/>
    </row>
    <row r="78" spans="1:3" x14ac:dyDescent="0.25">
      <c r="A78" s="68" t="s">
        <v>1469</v>
      </c>
      <c r="B78" s="69"/>
      <c r="C78" s="33"/>
    </row>
    <row r="79" spans="1:3" x14ac:dyDescent="0.25">
      <c r="A79" s="68" t="s">
        <v>1470</v>
      </c>
      <c r="B79" s="69"/>
      <c r="C79" s="33"/>
    </row>
    <row r="80" spans="1:3" x14ac:dyDescent="0.25">
      <c r="A80" s="32" t="s">
        <v>238</v>
      </c>
      <c r="B80" s="50"/>
      <c r="C80" s="7">
        <v>1221.8150000000001</v>
      </c>
    </row>
    <row r="81" spans="1:3" x14ac:dyDescent="0.25">
      <c r="A81" s="68" t="s">
        <v>1471</v>
      </c>
      <c r="B81" s="69"/>
      <c r="C81" s="33"/>
    </row>
    <row r="82" spans="1:3" x14ac:dyDescent="0.25">
      <c r="A82" s="68" t="s">
        <v>1472</v>
      </c>
      <c r="B82" s="69"/>
      <c r="C82" s="33">
        <v>871.81500000000005</v>
      </c>
    </row>
    <row r="83" spans="1:3" x14ac:dyDescent="0.25">
      <c r="A83" s="68" t="s">
        <v>1473</v>
      </c>
      <c r="B83" s="69"/>
      <c r="C83" s="33">
        <v>350</v>
      </c>
    </row>
    <row r="84" spans="1:3" x14ac:dyDescent="0.25">
      <c r="A84" s="68" t="s">
        <v>1474</v>
      </c>
      <c r="B84" s="69"/>
      <c r="C84" s="33"/>
    </row>
    <row r="85" spans="1:3" x14ac:dyDescent="0.25">
      <c r="A85" s="68" t="s">
        <v>1475</v>
      </c>
      <c r="B85" s="69"/>
      <c r="C85" s="33"/>
    </row>
    <row r="86" spans="1:3" x14ac:dyDescent="0.25">
      <c r="A86" s="68" t="s">
        <v>1476</v>
      </c>
      <c r="B86" s="69"/>
      <c r="C86" s="33"/>
    </row>
    <row r="87" spans="1:3" x14ac:dyDescent="0.25">
      <c r="A87" s="68" t="s">
        <v>93</v>
      </c>
      <c r="B87" s="69"/>
      <c r="C87" s="33"/>
    </row>
    <row r="88" spans="1:3" x14ac:dyDescent="0.25">
      <c r="A88" s="32" t="s">
        <v>241</v>
      </c>
      <c r="B88" s="50"/>
      <c r="C88" s="7">
        <v>0</v>
      </c>
    </row>
    <row r="89" spans="1:3" ht="24" x14ac:dyDescent="0.25">
      <c r="A89" s="68" t="s">
        <v>1477</v>
      </c>
      <c r="B89" s="69"/>
      <c r="C89" s="120"/>
    </row>
    <row r="90" spans="1:3" x14ac:dyDescent="0.25">
      <c r="A90" s="68" t="s">
        <v>1478</v>
      </c>
      <c r="B90" s="69"/>
      <c r="C90" s="120"/>
    </row>
    <row r="91" spans="1:3" x14ac:dyDescent="0.25">
      <c r="A91" s="68" t="s">
        <v>121</v>
      </c>
      <c r="B91" s="69"/>
      <c r="C91" s="120"/>
    </row>
    <row r="92" spans="1:3" x14ac:dyDescent="0.25">
      <c r="A92" s="68" t="s">
        <v>124</v>
      </c>
      <c r="B92" s="69"/>
      <c r="C92" s="120"/>
    </row>
    <row r="93" spans="1:3" x14ac:dyDescent="0.25">
      <c r="A93" s="32" t="s">
        <v>126</v>
      </c>
      <c r="B93" s="50"/>
      <c r="C93" s="7">
        <v>0</v>
      </c>
    </row>
    <row r="94" spans="1:3" ht="36" x14ac:dyDescent="0.25">
      <c r="A94" s="260" t="s">
        <v>1479</v>
      </c>
      <c r="B94" s="69"/>
      <c r="C94" s="33"/>
    </row>
    <row r="95" spans="1:3" ht="48" x14ac:dyDescent="0.25">
      <c r="A95" s="68" t="s">
        <v>1480</v>
      </c>
      <c r="B95" s="261"/>
      <c r="C95" s="135"/>
    </row>
    <row r="96" spans="1:3" ht="36" x14ac:dyDescent="0.25">
      <c r="A96" s="68" t="s">
        <v>1481</v>
      </c>
      <c r="B96" s="261"/>
      <c r="C96" s="135"/>
    </row>
    <row r="97" spans="1:3" x14ac:dyDescent="0.25">
      <c r="A97" s="68" t="s">
        <v>1482</v>
      </c>
      <c r="B97" s="261"/>
      <c r="C97" s="135"/>
    </row>
    <row r="98" spans="1:3" x14ac:dyDescent="0.25">
      <c r="A98" s="68" t="s">
        <v>1483</v>
      </c>
      <c r="B98" s="261"/>
      <c r="C98" s="135"/>
    </row>
    <row r="99" spans="1:3" x14ac:dyDescent="0.25">
      <c r="A99" s="68" t="s">
        <v>1484</v>
      </c>
      <c r="B99" s="261"/>
      <c r="C99" s="135"/>
    </row>
    <row r="100" spans="1:3" x14ac:dyDescent="0.25">
      <c r="A100" s="68" t="s">
        <v>1485</v>
      </c>
      <c r="B100" s="261"/>
      <c r="C100" s="135"/>
    </row>
    <row r="101" spans="1:3" x14ac:dyDescent="0.25">
      <c r="A101" s="68" t="s">
        <v>1486</v>
      </c>
      <c r="B101" s="261"/>
      <c r="C101" s="135"/>
    </row>
    <row r="102" spans="1:3" ht="15.75" thickBot="1" x14ac:dyDescent="0.3">
      <c r="A102" s="262" t="s">
        <v>129</v>
      </c>
      <c r="B102" s="261"/>
      <c r="C102" s="135"/>
    </row>
    <row r="103" spans="1:3" ht="15.75" thickBot="1" x14ac:dyDescent="0.3">
      <c r="A103" s="70" t="s">
        <v>133</v>
      </c>
      <c r="B103" s="71"/>
      <c r="C103" s="72">
        <v>1502.941</v>
      </c>
    </row>
    <row r="104" spans="1:3" x14ac:dyDescent="0.25">
      <c r="A104" s="32" t="s">
        <v>134</v>
      </c>
      <c r="B104" s="50"/>
      <c r="C104" s="7">
        <v>0</v>
      </c>
    </row>
    <row r="105" spans="1:3" x14ac:dyDescent="0.25">
      <c r="A105" s="68" t="s">
        <v>1487</v>
      </c>
      <c r="B105" s="69"/>
      <c r="C105" s="33"/>
    </row>
    <row r="106" spans="1:3" x14ac:dyDescent="0.25">
      <c r="A106" s="68" t="s">
        <v>151</v>
      </c>
      <c r="B106" s="69"/>
      <c r="C106" s="33"/>
    </row>
    <row r="107" spans="1:3" x14ac:dyDescent="0.25">
      <c r="A107" s="32" t="s">
        <v>136</v>
      </c>
      <c r="B107" s="50"/>
      <c r="C107" s="7">
        <v>0</v>
      </c>
    </row>
    <row r="108" spans="1:3" x14ac:dyDescent="0.25">
      <c r="A108" s="68" t="s">
        <v>151</v>
      </c>
      <c r="B108" s="69"/>
      <c r="C108" s="33"/>
    </row>
    <row r="109" spans="1:3" x14ac:dyDescent="0.25">
      <c r="A109" s="68" t="s">
        <v>151</v>
      </c>
      <c r="B109" s="69"/>
      <c r="C109" s="33"/>
    </row>
    <row r="110" spans="1:3" x14ac:dyDescent="0.25">
      <c r="A110" s="32" t="s">
        <v>140</v>
      </c>
      <c r="B110" s="50"/>
      <c r="C110" s="7">
        <v>0</v>
      </c>
    </row>
    <row r="111" spans="1:3" x14ac:dyDescent="0.25">
      <c r="A111" s="68" t="s">
        <v>1488</v>
      </c>
      <c r="B111" s="133"/>
      <c r="C111" s="33"/>
    </row>
    <row r="112" spans="1:3" x14ac:dyDescent="0.25">
      <c r="A112" s="68" t="s">
        <v>151</v>
      </c>
      <c r="B112" s="69"/>
      <c r="C112" s="33"/>
    </row>
    <row r="113" spans="1:3" x14ac:dyDescent="0.25">
      <c r="A113" s="32" t="s">
        <v>142</v>
      </c>
      <c r="B113" s="50"/>
      <c r="C113" s="7">
        <v>0</v>
      </c>
    </row>
    <row r="114" spans="1:3" x14ac:dyDescent="0.25">
      <c r="A114" s="68" t="s">
        <v>1489</v>
      </c>
      <c r="B114" s="133"/>
      <c r="C114" s="33"/>
    </row>
    <row r="115" spans="1:3" ht="15.75" thickBot="1" x14ac:dyDescent="0.3">
      <c r="A115" s="68" t="s">
        <v>151</v>
      </c>
      <c r="B115" s="69"/>
      <c r="C115" s="33"/>
    </row>
    <row r="116" spans="1:3" ht="15.75" thickBot="1" x14ac:dyDescent="0.3">
      <c r="A116" s="70" t="s">
        <v>145</v>
      </c>
      <c r="B116" s="71"/>
      <c r="C116" s="72">
        <v>0</v>
      </c>
    </row>
    <row r="117" spans="1:3" ht="15.75" thickBot="1" x14ac:dyDescent="0.3">
      <c r="A117" s="73" t="s">
        <v>146</v>
      </c>
      <c r="B117" s="74"/>
      <c r="C117" s="75">
        <v>1502.941</v>
      </c>
    </row>
    <row r="118" spans="1:3" x14ac:dyDescent="0.25">
      <c r="A118" s="44"/>
      <c r="B118" s="66"/>
    </row>
    <row r="119" spans="1:3" x14ac:dyDescent="0.25">
      <c r="A119" s="44"/>
      <c r="B119" s="66"/>
    </row>
    <row r="120" spans="1:3" x14ac:dyDescent="0.25">
      <c r="A120" s="32" t="s">
        <v>249</v>
      </c>
      <c r="B120" s="50"/>
      <c r="C120" s="7">
        <v>0</v>
      </c>
    </row>
    <row r="121" spans="1:3" x14ac:dyDescent="0.25">
      <c r="A121" s="68" t="s">
        <v>151</v>
      </c>
      <c r="B121" s="69"/>
      <c r="C121" s="33"/>
    </row>
    <row r="122" spans="1:3" x14ac:dyDescent="0.25">
      <c r="A122" s="68" t="s">
        <v>151</v>
      </c>
      <c r="B122" s="69"/>
      <c r="C122" s="33"/>
    </row>
    <row r="123" spans="1:3" x14ac:dyDescent="0.25">
      <c r="A123" s="32" t="s">
        <v>250</v>
      </c>
      <c r="B123" s="50"/>
      <c r="C123" s="7"/>
    </row>
    <row r="124" spans="1:3" ht="15.75" thickBot="1" x14ac:dyDescent="0.3">
      <c r="A124" s="32" t="s">
        <v>251</v>
      </c>
      <c r="B124" s="50"/>
      <c r="C124" s="7"/>
    </row>
    <row r="125" spans="1:3" ht="15.75" thickBot="1" x14ac:dyDescent="0.3">
      <c r="A125" s="70" t="s">
        <v>252</v>
      </c>
      <c r="B125" s="71"/>
      <c r="C125" s="72">
        <v>0</v>
      </c>
    </row>
    <row r="126" spans="1:3" ht="15.75" thickBot="1" x14ac:dyDescent="0.3">
      <c r="A126" s="73" t="s">
        <v>253</v>
      </c>
      <c r="B126" s="74"/>
      <c r="C126" s="75">
        <v>1502.941</v>
      </c>
    </row>
  </sheetData>
  <conditionalFormatting sqref="A1:B5 A120:C126 C1 C3:C5 A6:C117">
    <cfRule type="cellIs" dxfId="75" priority="42" operator="equal">
      <formula>0</formula>
    </cfRule>
  </conditionalFormatting>
  <conditionalFormatting sqref="C2">
    <cfRule type="cellIs" dxfId="74" priority="41" operator="equal">
      <formula>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pane xSplit="2" ySplit="4" topLeftCell="C5" activePane="bottomRight" state="frozen"/>
      <selection pane="topRight" activeCell="C1" sqref="C1"/>
      <selection pane="bottomLeft" activeCell="A5" sqref="A5"/>
      <selection pane="bottomRight" activeCell="C117" sqref="C117"/>
    </sheetView>
  </sheetViews>
  <sheetFormatPr baseColWidth="10" defaultRowHeight="15" x14ac:dyDescent="0.25"/>
  <cols>
    <col min="1" max="1" width="32.85546875" style="76" customWidth="1"/>
    <col min="2" max="2" width="12.28515625" style="77" customWidth="1"/>
    <col min="3" max="3" width="26.140625" style="51" customWidth="1"/>
  </cols>
  <sheetData>
    <row r="1" spans="1:3" x14ac:dyDescent="0.25">
      <c r="A1" s="2" t="s">
        <v>7</v>
      </c>
      <c r="B1" s="40"/>
      <c r="C1" s="16"/>
    </row>
    <row r="2" spans="1:3" ht="36.75" customHeight="1" x14ac:dyDescent="0.25">
      <c r="A2" s="387" t="s">
        <v>151</v>
      </c>
      <c r="B2" s="388" t="s">
        <v>194</v>
      </c>
      <c r="C2" s="139" t="s">
        <v>3178</v>
      </c>
    </row>
    <row r="3" spans="1:3" x14ac:dyDescent="0.25">
      <c r="A3" s="45"/>
      <c r="B3" s="46"/>
      <c r="C3" s="31" t="s">
        <v>1419</v>
      </c>
    </row>
    <row r="4" spans="1:3" x14ac:dyDescent="0.25">
      <c r="A4" s="47"/>
      <c r="B4" s="48"/>
      <c r="C4" s="31" t="s">
        <v>1021</v>
      </c>
    </row>
    <row r="5" spans="1:3" x14ac:dyDescent="0.25">
      <c r="A5" s="125" t="s">
        <v>201</v>
      </c>
      <c r="B5" s="126"/>
      <c r="C5" s="54">
        <v>323.44</v>
      </c>
    </row>
    <row r="6" spans="1:3" x14ac:dyDescent="0.25">
      <c r="A6" s="68" t="s">
        <v>160</v>
      </c>
      <c r="B6" s="69"/>
      <c r="C6" s="253">
        <v>80.86</v>
      </c>
    </row>
    <row r="7" spans="1:3" x14ac:dyDescent="0.25">
      <c r="A7" s="68" t="s">
        <v>1424</v>
      </c>
      <c r="B7" s="69"/>
      <c r="C7" s="253"/>
    </row>
    <row r="8" spans="1:3" x14ac:dyDescent="0.25">
      <c r="A8" s="68" t="s">
        <v>1425</v>
      </c>
      <c r="B8" s="69"/>
      <c r="C8" s="253">
        <v>80.86</v>
      </c>
    </row>
    <row r="9" spans="1:3" x14ac:dyDescent="0.25">
      <c r="A9" s="68" t="s">
        <v>1426</v>
      </c>
      <c r="B9" s="69"/>
      <c r="C9" s="253">
        <v>80.86</v>
      </c>
    </row>
    <row r="10" spans="1:3" x14ac:dyDescent="0.25">
      <c r="A10" s="68" t="s">
        <v>1427</v>
      </c>
      <c r="B10" s="133"/>
      <c r="C10" s="253"/>
    </row>
    <row r="11" spans="1:3" ht="24" x14ac:dyDescent="0.25">
      <c r="A11" s="68" t="s">
        <v>1428</v>
      </c>
      <c r="B11" s="69"/>
      <c r="C11" s="253"/>
    </row>
    <row r="12" spans="1:3" x14ac:dyDescent="0.25">
      <c r="A12" s="68" t="s">
        <v>1429</v>
      </c>
      <c r="B12" s="69"/>
      <c r="C12" s="256">
        <v>80.86</v>
      </c>
    </row>
    <row r="13" spans="1:3" x14ac:dyDescent="0.25">
      <c r="A13" s="32" t="s">
        <v>205</v>
      </c>
      <c r="B13" s="50"/>
      <c r="C13" s="54">
        <v>242.58</v>
      </c>
    </row>
    <row r="14" spans="1:3" x14ac:dyDescent="0.25">
      <c r="A14" s="68" t="s">
        <v>1430</v>
      </c>
      <c r="B14" s="69"/>
      <c r="C14" s="390"/>
    </row>
    <row r="15" spans="1:3" x14ac:dyDescent="0.25">
      <c r="A15" s="68" t="s">
        <v>1431</v>
      </c>
      <c r="B15" s="69"/>
      <c r="C15" s="390"/>
    </row>
    <row r="16" spans="1:3" x14ac:dyDescent="0.25">
      <c r="A16" s="68" t="s">
        <v>1432</v>
      </c>
      <c r="B16" s="69"/>
      <c r="C16" s="390"/>
    </row>
    <row r="17" spans="1:3" x14ac:dyDescent="0.25">
      <c r="A17" s="68" t="s">
        <v>1433</v>
      </c>
      <c r="B17" s="69"/>
      <c r="C17" s="390"/>
    </row>
    <row r="18" spans="1:3" x14ac:dyDescent="0.25">
      <c r="A18" s="68" t="s">
        <v>1434</v>
      </c>
      <c r="B18" s="69"/>
      <c r="C18" s="390"/>
    </row>
    <row r="19" spans="1:3" x14ac:dyDescent="0.25">
      <c r="A19" s="68" t="s">
        <v>22</v>
      </c>
      <c r="B19" s="69"/>
      <c r="C19" s="390">
        <v>80.86</v>
      </c>
    </row>
    <row r="20" spans="1:3" x14ac:dyDescent="0.25">
      <c r="A20" s="68" t="s">
        <v>31</v>
      </c>
      <c r="B20" s="69"/>
      <c r="C20" s="390">
        <v>80.86</v>
      </c>
    </row>
    <row r="21" spans="1:3" x14ac:dyDescent="0.25">
      <c r="A21" s="68" t="s">
        <v>1435</v>
      </c>
      <c r="B21" s="69"/>
      <c r="C21" s="390">
        <v>80.86</v>
      </c>
    </row>
    <row r="22" spans="1:3" x14ac:dyDescent="0.25">
      <c r="A22" s="68" t="s">
        <v>1436</v>
      </c>
      <c r="B22" s="69"/>
      <c r="C22" s="390"/>
    </row>
    <row r="23" spans="1:3" x14ac:dyDescent="0.25">
      <c r="A23" s="68" t="s">
        <v>1437</v>
      </c>
      <c r="B23" s="69"/>
      <c r="C23" s="390"/>
    </row>
    <row r="24" spans="1:3" x14ac:dyDescent="0.25">
      <c r="A24" s="68" t="s">
        <v>1438</v>
      </c>
      <c r="B24" s="69"/>
      <c r="C24" s="391"/>
    </row>
    <row r="25" spans="1:3" x14ac:dyDescent="0.25">
      <c r="A25" s="32" t="s">
        <v>209</v>
      </c>
      <c r="B25" s="50"/>
      <c r="C25" s="54">
        <v>242.58</v>
      </c>
    </row>
    <row r="26" spans="1:3" x14ac:dyDescent="0.25">
      <c r="A26" s="68" t="s">
        <v>46</v>
      </c>
      <c r="B26" s="69"/>
      <c r="C26" s="390">
        <v>80.86</v>
      </c>
    </row>
    <row r="27" spans="1:3" x14ac:dyDescent="0.25">
      <c r="A27" s="68" t="s">
        <v>1439</v>
      </c>
      <c r="B27" s="69"/>
      <c r="C27" s="390"/>
    </row>
    <row r="28" spans="1:3" ht="48" x14ac:dyDescent="0.25">
      <c r="A28" s="68" t="s">
        <v>1490</v>
      </c>
      <c r="B28" s="69"/>
      <c r="C28" s="390"/>
    </row>
    <row r="29" spans="1:3" x14ac:dyDescent="0.25">
      <c r="A29" s="68" t="s">
        <v>1440</v>
      </c>
      <c r="B29" s="69"/>
      <c r="C29" s="390"/>
    </row>
    <row r="30" spans="1:3" x14ac:dyDescent="0.25">
      <c r="A30" s="68" t="s">
        <v>47</v>
      </c>
      <c r="B30" s="69"/>
      <c r="C30" s="390">
        <v>80.86</v>
      </c>
    </row>
    <row r="31" spans="1:3" x14ac:dyDescent="0.25">
      <c r="A31" s="68" t="s">
        <v>1441</v>
      </c>
      <c r="B31" s="69"/>
      <c r="C31" s="390"/>
    </row>
    <row r="32" spans="1:3" x14ac:dyDescent="0.25">
      <c r="A32" s="68" t="s">
        <v>1442</v>
      </c>
      <c r="B32" s="69"/>
      <c r="C32" s="390"/>
    </row>
    <row r="33" spans="1:3" x14ac:dyDescent="0.25">
      <c r="A33" s="68" t="s">
        <v>1443</v>
      </c>
      <c r="B33" s="69"/>
      <c r="C33" s="390"/>
    </row>
    <row r="34" spans="1:3" x14ac:dyDescent="0.25">
      <c r="A34" s="68" t="s">
        <v>1444</v>
      </c>
      <c r="B34" s="69"/>
      <c r="C34" s="390">
        <v>80.86</v>
      </c>
    </row>
    <row r="35" spans="1:3" x14ac:dyDescent="0.25">
      <c r="A35" s="32" t="s">
        <v>214</v>
      </c>
      <c r="B35" s="50"/>
      <c r="C35" s="392">
        <v>161.72</v>
      </c>
    </row>
    <row r="36" spans="1:3" ht="36" x14ac:dyDescent="0.25">
      <c r="A36" s="68" t="s">
        <v>1445</v>
      </c>
      <c r="B36" s="69"/>
      <c r="C36" s="390"/>
    </row>
    <row r="37" spans="1:3" x14ac:dyDescent="0.25">
      <c r="A37" s="68" t="s">
        <v>1446</v>
      </c>
      <c r="B37" s="69"/>
      <c r="C37" s="390">
        <v>80.86</v>
      </c>
    </row>
    <row r="38" spans="1:3" x14ac:dyDescent="0.25">
      <c r="A38" s="68" t="s">
        <v>49</v>
      </c>
      <c r="B38" s="69"/>
      <c r="C38" s="390">
        <v>80.86</v>
      </c>
    </row>
    <row r="39" spans="1:3" x14ac:dyDescent="0.25">
      <c r="A39" s="32" t="s">
        <v>58</v>
      </c>
      <c r="B39" s="50"/>
      <c r="C39" s="392">
        <v>80.86</v>
      </c>
    </row>
    <row r="40" spans="1:3" x14ac:dyDescent="0.25">
      <c r="A40" s="68" t="s">
        <v>1447</v>
      </c>
      <c r="B40" s="69"/>
      <c r="C40" s="390"/>
    </row>
    <row r="41" spans="1:3" x14ac:dyDescent="0.25">
      <c r="A41" s="68" t="s">
        <v>1448</v>
      </c>
      <c r="B41" s="69"/>
      <c r="C41" s="390"/>
    </row>
    <row r="42" spans="1:3" ht="36" x14ac:dyDescent="0.25">
      <c r="A42" s="68" t="s">
        <v>1449</v>
      </c>
      <c r="B42" s="69"/>
      <c r="C42" s="390"/>
    </row>
    <row r="43" spans="1:3" x14ac:dyDescent="0.25">
      <c r="A43" s="68" t="s">
        <v>1450</v>
      </c>
      <c r="B43" s="69"/>
      <c r="C43" s="390"/>
    </row>
    <row r="44" spans="1:3" x14ac:dyDescent="0.25">
      <c r="A44" s="68" t="s">
        <v>59</v>
      </c>
      <c r="B44" s="69"/>
      <c r="C44" s="390">
        <v>80.86</v>
      </c>
    </row>
    <row r="45" spans="1:3" x14ac:dyDescent="0.25">
      <c r="A45" s="32" t="s">
        <v>63</v>
      </c>
      <c r="B45" s="50"/>
      <c r="C45" s="54">
        <v>161.72</v>
      </c>
    </row>
    <row r="46" spans="1:3" x14ac:dyDescent="0.25">
      <c r="A46" s="68" t="s">
        <v>68</v>
      </c>
      <c r="B46" s="69"/>
      <c r="C46" s="390">
        <v>80.86</v>
      </c>
    </row>
    <row r="47" spans="1:3" x14ac:dyDescent="0.25">
      <c r="A47" s="68" t="s">
        <v>151</v>
      </c>
      <c r="B47" s="69"/>
      <c r="C47" s="390"/>
    </row>
    <row r="48" spans="1:3" x14ac:dyDescent="0.25">
      <c r="A48" s="68" t="s">
        <v>69</v>
      </c>
      <c r="B48" s="69"/>
      <c r="C48" s="390">
        <v>80.86</v>
      </c>
    </row>
    <row r="49" spans="1:3" x14ac:dyDescent="0.25">
      <c r="A49" s="32" t="s">
        <v>70</v>
      </c>
      <c r="B49" s="50"/>
      <c r="C49" s="253"/>
    </row>
    <row r="50" spans="1:3" x14ac:dyDescent="0.25">
      <c r="A50" s="68" t="s">
        <v>1451</v>
      </c>
      <c r="B50" s="69"/>
      <c r="C50" s="390"/>
    </row>
    <row r="51" spans="1:3" x14ac:dyDescent="0.25">
      <c r="A51" s="68" t="s">
        <v>72</v>
      </c>
      <c r="B51" s="69"/>
      <c r="C51" s="390"/>
    </row>
    <row r="52" spans="1:3" x14ac:dyDescent="0.25">
      <c r="A52" s="32" t="s">
        <v>74</v>
      </c>
      <c r="B52" s="50"/>
      <c r="C52" s="54">
        <v>605.65</v>
      </c>
    </row>
    <row r="53" spans="1:3" ht="24" x14ac:dyDescent="0.25">
      <c r="A53" s="68" t="s">
        <v>1283</v>
      </c>
      <c r="B53" s="69"/>
      <c r="C53" s="390"/>
    </row>
    <row r="54" spans="1:3" x14ac:dyDescent="0.25">
      <c r="A54" s="68" t="s">
        <v>1452</v>
      </c>
      <c r="B54" s="69"/>
      <c r="C54" s="390"/>
    </row>
    <row r="55" spans="1:3" x14ac:dyDescent="0.25">
      <c r="A55" s="68"/>
      <c r="B55" s="69"/>
      <c r="C55" s="390"/>
    </row>
    <row r="56" spans="1:3" x14ac:dyDescent="0.25">
      <c r="A56" s="68" t="s">
        <v>1453</v>
      </c>
      <c r="B56" s="69"/>
      <c r="C56" s="390"/>
    </row>
    <row r="57" spans="1:3" ht="24" x14ac:dyDescent="0.25">
      <c r="A57" s="68" t="s">
        <v>1454</v>
      </c>
      <c r="B57" s="69"/>
      <c r="C57" s="390"/>
    </row>
    <row r="58" spans="1:3" x14ac:dyDescent="0.25">
      <c r="A58" s="68" t="s">
        <v>1455</v>
      </c>
      <c r="B58" s="69"/>
      <c r="C58" s="390"/>
    </row>
    <row r="59" spans="1:3" x14ac:dyDescent="0.25">
      <c r="A59" s="68" t="s">
        <v>1456</v>
      </c>
      <c r="B59" s="69"/>
      <c r="C59" s="390"/>
    </row>
    <row r="60" spans="1:3" x14ac:dyDescent="0.25">
      <c r="A60" s="68" t="s">
        <v>176</v>
      </c>
      <c r="B60" s="69"/>
      <c r="C60" s="390"/>
    </row>
    <row r="61" spans="1:3" ht="24" x14ac:dyDescent="0.25">
      <c r="A61" s="68" t="s">
        <v>1457</v>
      </c>
      <c r="B61" s="69"/>
      <c r="C61" s="390"/>
    </row>
    <row r="62" spans="1:3" x14ac:dyDescent="0.25">
      <c r="A62" s="68" t="s">
        <v>1458</v>
      </c>
      <c r="B62" s="69"/>
      <c r="C62" s="390"/>
    </row>
    <row r="63" spans="1:3" x14ac:dyDescent="0.25">
      <c r="A63" s="68" t="s">
        <v>474</v>
      </c>
      <c r="B63" s="69"/>
      <c r="C63" s="390">
        <v>605.65</v>
      </c>
    </row>
    <row r="64" spans="1:3" x14ac:dyDescent="0.25">
      <c r="A64" s="32" t="s">
        <v>232</v>
      </c>
      <c r="B64" s="50"/>
      <c r="C64" s="54">
        <v>161.72</v>
      </c>
    </row>
    <row r="65" spans="1:3" x14ac:dyDescent="0.25">
      <c r="A65" s="68" t="s">
        <v>1459</v>
      </c>
      <c r="B65" s="69"/>
      <c r="C65" s="390"/>
    </row>
    <row r="66" spans="1:3" ht="36" x14ac:dyDescent="0.25">
      <c r="A66" s="68" t="s">
        <v>1460</v>
      </c>
      <c r="B66" s="69"/>
      <c r="C66" s="390"/>
    </row>
    <row r="67" spans="1:3" x14ac:dyDescent="0.25">
      <c r="A67" s="68" t="s">
        <v>1461</v>
      </c>
      <c r="B67" s="69"/>
      <c r="C67" s="390"/>
    </row>
    <row r="68" spans="1:3" x14ac:dyDescent="0.25">
      <c r="A68" s="68" t="s">
        <v>1462</v>
      </c>
      <c r="B68" s="69"/>
      <c r="C68" s="390"/>
    </row>
    <row r="69" spans="1:3" x14ac:dyDescent="0.25">
      <c r="A69" s="68" t="s">
        <v>1463</v>
      </c>
      <c r="B69" s="69"/>
      <c r="C69" s="390"/>
    </row>
    <row r="70" spans="1:3" x14ac:dyDescent="0.25">
      <c r="A70" s="68" t="s">
        <v>1464</v>
      </c>
      <c r="B70" s="69"/>
      <c r="C70" s="390"/>
    </row>
    <row r="71" spans="1:3" x14ac:dyDescent="0.25">
      <c r="A71" s="68" t="s">
        <v>1465</v>
      </c>
      <c r="B71" s="69"/>
      <c r="C71" s="390">
        <v>80.86</v>
      </c>
    </row>
    <row r="72" spans="1:3" x14ac:dyDescent="0.25">
      <c r="A72" s="68" t="s">
        <v>104</v>
      </c>
      <c r="B72" s="69"/>
      <c r="C72" s="390">
        <v>80.86</v>
      </c>
    </row>
    <row r="73" spans="1:3" x14ac:dyDescent="0.25">
      <c r="A73" s="32" t="s">
        <v>112</v>
      </c>
      <c r="B73" s="50"/>
      <c r="C73" s="54">
        <v>161.72</v>
      </c>
    </row>
    <row r="74" spans="1:3" x14ac:dyDescent="0.25">
      <c r="A74" s="68" t="s">
        <v>1466</v>
      </c>
      <c r="B74" s="69"/>
      <c r="C74" s="390"/>
    </row>
    <row r="75" spans="1:3" x14ac:dyDescent="0.25">
      <c r="A75" s="68" t="s">
        <v>1467</v>
      </c>
      <c r="B75" s="69"/>
      <c r="C75" s="390"/>
    </row>
    <row r="76" spans="1:3" x14ac:dyDescent="0.25">
      <c r="A76" s="68" t="s">
        <v>1468</v>
      </c>
      <c r="B76" s="69"/>
      <c r="C76" s="390"/>
    </row>
    <row r="77" spans="1:3" x14ac:dyDescent="0.25">
      <c r="A77" s="68" t="s">
        <v>119</v>
      </c>
      <c r="B77" s="69"/>
      <c r="C77" s="390">
        <v>80.86</v>
      </c>
    </row>
    <row r="78" spans="1:3" x14ac:dyDescent="0.25">
      <c r="A78" s="68" t="s">
        <v>1469</v>
      </c>
      <c r="B78" s="69"/>
      <c r="C78" s="390"/>
    </row>
    <row r="79" spans="1:3" x14ac:dyDescent="0.25">
      <c r="A79" s="68" t="s">
        <v>1470</v>
      </c>
      <c r="B79" s="69"/>
      <c r="C79" s="390">
        <v>80.86</v>
      </c>
    </row>
    <row r="80" spans="1:3" x14ac:dyDescent="0.25">
      <c r="A80" s="32" t="s">
        <v>238</v>
      </c>
      <c r="B80" s="50"/>
      <c r="C80" s="54">
        <v>242.58</v>
      </c>
    </row>
    <row r="81" spans="1:3" x14ac:dyDescent="0.25">
      <c r="A81" s="68" t="s">
        <v>1471</v>
      </c>
      <c r="B81" s="69"/>
      <c r="C81" s="390"/>
    </row>
    <row r="82" spans="1:3" x14ac:dyDescent="0.25">
      <c r="A82" s="68" t="s">
        <v>1472</v>
      </c>
      <c r="B82" s="69"/>
      <c r="C82" s="390"/>
    </row>
    <row r="83" spans="1:3" x14ac:dyDescent="0.25">
      <c r="A83" s="68" t="s">
        <v>1473</v>
      </c>
      <c r="B83" s="69"/>
      <c r="C83" s="390"/>
    </row>
    <row r="84" spans="1:3" x14ac:dyDescent="0.25">
      <c r="A84" s="68" t="s">
        <v>1474</v>
      </c>
      <c r="B84" s="69"/>
      <c r="C84" s="390">
        <v>80.86</v>
      </c>
    </row>
    <row r="85" spans="1:3" x14ac:dyDescent="0.25">
      <c r="A85" s="68" t="s">
        <v>1475</v>
      </c>
      <c r="B85" s="69"/>
      <c r="C85" s="390"/>
    </row>
    <row r="86" spans="1:3" x14ac:dyDescent="0.25">
      <c r="A86" s="68" t="s">
        <v>1476</v>
      </c>
      <c r="B86" s="69"/>
      <c r="C86" s="390">
        <v>80.86</v>
      </c>
    </row>
    <row r="87" spans="1:3" x14ac:dyDescent="0.25">
      <c r="A87" s="68" t="s">
        <v>93</v>
      </c>
      <c r="B87" s="69"/>
      <c r="C87" s="390">
        <v>80.86</v>
      </c>
    </row>
    <row r="88" spans="1:3" x14ac:dyDescent="0.25">
      <c r="A88" s="32" t="s">
        <v>241</v>
      </c>
      <c r="B88" s="50"/>
      <c r="C88" s="54">
        <v>161.72</v>
      </c>
    </row>
    <row r="89" spans="1:3" ht="24" x14ac:dyDescent="0.25">
      <c r="A89" s="68" t="s">
        <v>1477</v>
      </c>
      <c r="B89" s="69"/>
      <c r="C89" s="390"/>
    </row>
    <row r="90" spans="1:3" x14ac:dyDescent="0.25">
      <c r="A90" s="68" t="s">
        <v>1478</v>
      </c>
      <c r="B90" s="69"/>
      <c r="C90" s="390"/>
    </row>
    <row r="91" spans="1:3" x14ac:dyDescent="0.25">
      <c r="A91" s="68" t="s">
        <v>121</v>
      </c>
      <c r="B91" s="69"/>
      <c r="C91" s="390">
        <v>80.86</v>
      </c>
    </row>
    <row r="92" spans="1:3" x14ac:dyDescent="0.25">
      <c r="A92" s="68" t="s">
        <v>124</v>
      </c>
      <c r="B92" s="69"/>
      <c r="C92" s="390">
        <v>80.86</v>
      </c>
    </row>
    <row r="93" spans="1:3" x14ac:dyDescent="0.25">
      <c r="A93" s="32" t="s">
        <v>126</v>
      </c>
      <c r="B93" s="50"/>
      <c r="C93" s="54">
        <v>161.72</v>
      </c>
    </row>
    <row r="94" spans="1:3" ht="36" x14ac:dyDescent="0.25">
      <c r="A94" s="260" t="s">
        <v>1479</v>
      </c>
      <c r="B94" s="69"/>
      <c r="C94" s="390"/>
    </row>
    <row r="95" spans="1:3" ht="48" x14ac:dyDescent="0.25">
      <c r="A95" s="68" t="s">
        <v>1480</v>
      </c>
      <c r="B95" s="261"/>
      <c r="C95" s="390"/>
    </row>
    <row r="96" spans="1:3" ht="36" x14ac:dyDescent="0.25">
      <c r="A96" s="68" t="s">
        <v>1481</v>
      </c>
      <c r="B96" s="261"/>
      <c r="C96" s="390"/>
    </row>
    <row r="97" spans="1:3" x14ac:dyDescent="0.25">
      <c r="A97" s="68" t="s">
        <v>1482</v>
      </c>
      <c r="B97" s="261"/>
      <c r="C97" s="390"/>
    </row>
    <row r="98" spans="1:3" x14ac:dyDescent="0.25">
      <c r="A98" s="68" t="s">
        <v>1483</v>
      </c>
      <c r="B98" s="261"/>
      <c r="C98" s="390"/>
    </row>
    <row r="99" spans="1:3" x14ac:dyDescent="0.25">
      <c r="A99" s="68" t="s">
        <v>1484</v>
      </c>
      <c r="B99" s="261"/>
      <c r="C99" s="390"/>
    </row>
    <row r="100" spans="1:3" x14ac:dyDescent="0.25">
      <c r="A100" s="68" t="s">
        <v>1485</v>
      </c>
      <c r="B100" s="261"/>
      <c r="C100" s="390"/>
    </row>
    <row r="101" spans="1:3" x14ac:dyDescent="0.25">
      <c r="A101" s="68" t="s">
        <v>1486</v>
      </c>
      <c r="B101" s="261"/>
      <c r="C101" s="390">
        <v>80.86</v>
      </c>
    </row>
    <row r="102" spans="1:3" ht="15.75" thickBot="1" x14ac:dyDescent="0.3">
      <c r="A102" s="262" t="s">
        <v>129</v>
      </c>
      <c r="B102" s="261"/>
      <c r="C102" s="390">
        <v>80.86</v>
      </c>
    </row>
    <row r="103" spans="1:3" ht="15.75" thickBot="1" x14ac:dyDescent="0.3">
      <c r="A103" s="70" t="s">
        <v>133</v>
      </c>
      <c r="B103" s="71"/>
      <c r="C103" s="263">
        <v>2708.01</v>
      </c>
    </row>
    <row r="104" spans="1:3" x14ac:dyDescent="0.25">
      <c r="A104" s="32" t="s">
        <v>134</v>
      </c>
      <c r="B104" s="50"/>
      <c r="C104" s="54">
        <v>101.89</v>
      </c>
    </row>
    <row r="105" spans="1:3" x14ac:dyDescent="0.25">
      <c r="A105" s="68" t="s">
        <v>1487</v>
      </c>
      <c r="B105" s="69"/>
      <c r="C105" s="390">
        <v>101.89</v>
      </c>
    </row>
    <row r="106" spans="1:3" x14ac:dyDescent="0.25">
      <c r="A106" s="68" t="s">
        <v>151</v>
      </c>
      <c r="B106" s="69"/>
      <c r="C106" s="390"/>
    </row>
    <row r="107" spans="1:3" x14ac:dyDescent="0.25">
      <c r="A107" s="32" t="s">
        <v>136</v>
      </c>
      <c r="B107" s="50"/>
      <c r="C107" s="253"/>
    </row>
    <row r="108" spans="1:3" x14ac:dyDescent="0.25">
      <c r="A108" s="68" t="s">
        <v>151</v>
      </c>
      <c r="B108" s="69"/>
      <c r="C108" s="390"/>
    </row>
    <row r="109" spans="1:3" x14ac:dyDescent="0.25">
      <c r="A109" s="68" t="s">
        <v>151</v>
      </c>
      <c r="B109" s="69"/>
      <c r="C109" s="390"/>
    </row>
    <row r="110" spans="1:3" x14ac:dyDescent="0.25">
      <c r="A110" s="32" t="s">
        <v>140</v>
      </c>
      <c r="B110" s="50"/>
      <c r="C110" s="54">
        <v>101.9</v>
      </c>
    </row>
    <row r="111" spans="1:3" x14ac:dyDescent="0.25">
      <c r="A111" s="68" t="s">
        <v>1488</v>
      </c>
      <c r="B111" s="133"/>
      <c r="C111" s="390">
        <v>101.9</v>
      </c>
    </row>
    <row r="112" spans="1:3" x14ac:dyDescent="0.25">
      <c r="A112" s="68" t="s">
        <v>151</v>
      </c>
      <c r="B112" s="69"/>
      <c r="C112" s="390"/>
    </row>
    <row r="113" spans="1:3" x14ac:dyDescent="0.25">
      <c r="A113" s="32" t="s">
        <v>142</v>
      </c>
      <c r="B113" s="50"/>
      <c r="C113" s="54">
        <v>105.92</v>
      </c>
    </row>
    <row r="114" spans="1:3" x14ac:dyDescent="0.25">
      <c r="A114" s="68" t="s">
        <v>1489</v>
      </c>
      <c r="B114" s="133"/>
      <c r="C114" s="253">
        <v>105.92</v>
      </c>
    </row>
    <row r="115" spans="1:3" ht="15.75" thickBot="1" x14ac:dyDescent="0.3">
      <c r="A115" s="68" t="s">
        <v>151</v>
      </c>
      <c r="B115" s="69"/>
      <c r="C115" s="390"/>
    </row>
    <row r="116" spans="1:3" ht="15.75" thickBot="1" x14ac:dyDescent="0.3">
      <c r="A116" s="70" t="s">
        <v>145</v>
      </c>
      <c r="B116" s="71"/>
      <c r="C116" s="54">
        <v>309.70999999999998</v>
      </c>
    </row>
    <row r="117" spans="1:3" ht="15.75" thickBot="1" x14ac:dyDescent="0.3">
      <c r="A117" s="73" t="s">
        <v>146</v>
      </c>
      <c r="B117" s="74"/>
      <c r="C117" s="265">
        <v>3017.72</v>
      </c>
    </row>
    <row r="118" spans="1:3" x14ac:dyDescent="0.25">
      <c r="A118" s="44"/>
      <c r="B118" s="66"/>
    </row>
  </sheetData>
  <conditionalFormatting sqref="A1:B117">
    <cfRule type="cellIs" dxfId="73" priority="67"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pane xSplit="2" ySplit="4" topLeftCell="C20" activePane="bottomRight" state="frozen"/>
      <selection pane="topRight" activeCell="C1" sqref="C1"/>
      <selection pane="bottomLeft" activeCell="A5" sqref="A5"/>
      <selection pane="bottomRight" activeCell="M31" sqref="M31"/>
    </sheetView>
  </sheetViews>
  <sheetFormatPr baseColWidth="10" defaultRowHeight="15" x14ac:dyDescent="0.25"/>
  <cols>
    <col min="1" max="1" width="32.85546875" style="76" customWidth="1"/>
    <col min="2" max="2" width="12.28515625" style="77" customWidth="1"/>
    <col min="3" max="3" width="11.85546875" style="51" bestFit="1" customWidth="1"/>
  </cols>
  <sheetData>
    <row r="1" spans="1:3" x14ac:dyDescent="0.25">
      <c r="A1" s="2" t="s">
        <v>7</v>
      </c>
      <c r="B1" s="40"/>
      <c r="C1" s="16"/>
    </row>
    <row r="2" spans="1:3" ht="36" x14ac:dyDescent="0.25">
      <c r="A2" s="41" t="s">
        <v>151</v>
      </c>
      <c r="B2" s="42" t="s">
        <v>194</v>
      </c>
      <c r="C2" s="139" t="s">
        <v>1408</v>
      </c>
    </row>
    <row r="3" spans="1:3" x14ac:dyDescent="0.25">
      <c r="A3" s="45"/>
      <c r="B3" s="46"/>
      <c r="C3" s="31" t="s">
        <v>1421</v>
      </c>
    </row>
    <row r="4" spans="1:3" x14ac:dyDescent="0.25">
      <c r="A4" s="47"/>
      <c r="B4" s="48"/>
      <c r="C4" s="31" t="s">
        <v>1423</v>
      </c>
    </row>
    <row r="5" spans="1:3" x14ac:dyDescent="0.25">
      <c r="A5" s="125" t="s">
        <v>201</v>
      </c>
      <c r="B5" s="126"/>
      <c r="C5" s="252">
        <v>270</v>
      </c>
    </row>
    <row r="6" spans="1:3" x14ac:dyDescent="0.25">
      <c r="A6" s="68" t="s">
        <v>160</v>
      </c>
      <c r="B6" s="69"/>
      <c r="C6" s="254"/>
    </row>
    <row r="7" spans="1:3" x14ac:dyDescent="0.25">
      <c r="A7" s="68" t="s">
        <v>1424</v>
      </c>
      <c r="B7" s="69"/>
      <c r="C7" s="253"/>
    </row>
    <row r="8" spans="1:3" x14ac:dyDescent="0.25">
      <c r="A8" s="68" t="s">
        <v>1425</v>
      </c>
      <c r="B8" s="69"/>
      <c r="C8" s="253"/>
    </row>
    <row r="9" spans="1:3" x14ac:dyDescent="0.25">
      <c r="A9" s="68" t="s">
        <v>1426</v>
      </c>
      <c r="B9" s="69"/>
      <c r="C9" s="253">
        <v>270</v>
      </c>
    </row>
    <row r="10" spans="1:3" x14ac:dyDescent="0.25">
      <c r="A10" s="68" t="s">
        <v>1427</v>
      </c>
      <c r="B10" s="133"/>
      <c r="C10" s="253"/>
    </row>
    <row r="11" spans="1:3" ht="24" x14ac:dyDescent="0.25">
      <c r="A11" s="68" t="s">
        <v>1428</v>
      </c>
      <c r="B11" s="69"/>
      <c r="C11" s="253"/>
    </row>
    <row r="12" spans="1:3" x14ac:dyDescent="0.25">
      <c r="A12" s="68" t="s">
        <v>1429</v>
      </c>
      <c r="B12" s="69"/>
      <c r="C12" s="256"/>
    </row>
    <row r="13" spans="1:3" x14ac:dyDescent="0.25">
      <c r="A13" s="32" t="s">
        <v>205</v>
      </c>
      <c r="B13" s="50"/>
      <c r="C13" s="252">
        <v>370</v>
      </c>
    </row>
    <row r="14" spans="1:3" x14ac:dyDescent="0.25">
      <c r="A14" s="68" t="s">
        <v>1430</v>
      </c>
      <c r="B14" s="69"/>
      <c r="C14" s="257"/>
    </row>
    <row r="15" spans="1:3" x14ac:dyDescent="0.25">
      <c r="A15" s="68" t="s">
        <v>1431</v>
      </c>
      <c r="B15" s="69"/>
      <c r="C15" s="258"/>
    </row>
    <row r="16" spans="1:3" x14ac:dyDescent="0.25">
      <c r="A16" s="68" t="s">
        <v>1432</v>
      </c>
      <c r="B16" s="69"/>
      <c r="C16" s="258"/>
    </row>
    <row r="17" spans="1:3" x14ac:dyDescent="0.25">
      <c r="A17" s="68" t="s">
        <v>1433</v>
      </c>
      <c r="B17" s="69"/>
      <c r="C17" s="258"/>
    </row>
    <row r="18" spans="1:3" x14ac:dyDescent="0.25">
      <c r="A18" s="68" t="s">
        <v>1434</v>
      </c>
      <c r="B18" s="69"/>
      <c r="C18" s="258"/>
    </row>
    <row r="19" spans="1:3" x14ac:dyDescent="0.25">
      <c r="A19" s="68" t="s">
        <v>22</v>
      </c>
      <c r="B19" s="69"/>
      <c r="C19" s="258"/>
    </row>
    <row r="20" spans="1:3" x14ac:dyDescent="0.25">
      <c r="A20" s="68" t="s">
        <v>31</v>
      </c>
      <c r="B20" s="69"/>
      <c r="C20" s="258"/>
    </row>
    <row r="21" spans="1:3" x14ac:dyDescent="0.25">
      <c r="A21" s="68" t="s">
        <v>1435</v>
      </c>
      <c r="B21" s="69"/>
      <c r="C21" s="258"/>
    </row>
    <row r="22" spans="1:3" x14ac:dyDescent="0.25">
      <c r="A22" s="68" t="s">
        <v>1436</v>
      </c>
      <c r="B22" s="69"/>
      <c r="C22" s="258"/>
    </row>
    <row r="23" spans="1:3" x14ac:dyDescent="0.25">
      <c r="A23" s="68" t="s">
        <v>1437</v>
      </c>
      <c r="B23" s="69"/>
      <c r="C23" s="258"/>
    </row>
    <row r="24" spans="1:3" x14ac:dyDescent="0.25">
      <c r="A24" s="68" t="s">
        <v>1438</v>
      </c>
      <c r="B24" s="69"/>
      <c r="C24" s="256">
        <v>370</v>
      </c>
    </row>
    <row r="25" spans="1:3" x14ac:dyDescent="0.25">
      <c r="A25" s="32" t="s">
        <v>209</v>
      </c>
      <c r="B25" s="50"/>
      <c r="C25" s="252">
        <v>900</v>
      </c>
    </row>
    <row r="26" spans="1:3" x14ac:dyDescent="0.25">
      <c r="A26" s="68" t="s">
        <v>46</v>
      </c>
      <c r="B26" s="69"/>
      <c r="C26" s="257"/>
    </row>
    <row r="27" spans="1:3" x14ac:dyDescent="0.25">
      <c r="A27" s="68" t="s">
        <v>1439</v>
      </c>
      <c r="B27" s="69"/>
      <c r="C27" s="258"/>
    </row>
    <row r="28" spans="1:3" ht="48" x14ac:dyDescent="0.25">
      <c r="A28" s="68" t="s">
        <v>1490</v>
      </c>
      <c r="B28" s="69"/>
      <c r="C28" s="258"/>
    </row>
    <row r="29" spans="1:3" x14ac:dyDescent="0.25">
      <c r="A29" s="68" t="s">
        <v>1440</v>
      </c>
      <c r="B29" s="69"/>
      <c r="C29" s="258"/>
    </row>
    <row r="30" spans="1:3" x14ac:dyDescent="0.25">
      <c r="A30" s="68" t="s">
        <v>47</v>
      </c>
      <c r="B30" s="69"/>
      <c r="C30" s="258"/>
    </row>
    <row r="31" spans="1:3" x14ac:dyDescent="0.25">
      <c r="A31" s="68" t="s">
        <v>1441</v>
      </c>
      <c r="B31" s="69"/>
      <c r="C31" s="258"/>
    </row>
    <row r="32" spans="1:3" x14ac:dyDescent="0.25">
      <c r="A32" s="68" t="s">
        <v>1442</v>
      </c>
      <c r="B32" s="69"/>
      <c r="C32" s="253">
        <v>220</v>
      </c>
    </row>
    <row r="33" spans="1:3" x14ac:dyDescent="0.25">
      <c r="A33" s="68" t="s">
        <v>1443</v>
      </c>
      <c r="B33" s="69"/>
      <c r="C33" s="253">
        <v>340</v>
      </c>
    </row>
    <row r="34" spans="1:3" x14ac:dyDescent="0.25">
      <c r="A34" s="68" t="s">
        <v>1444</v>
      </c>
      <c r="B34" s="69"/>
      <c r="C34" s="256">
        <v>340</v>
      </c>
    </row>
    <row r="35" spans="1:3" x14ac:dyDescent="0.25">
      <c r="A35" s="32" t="s">
        <v>214</v>
      </c>
      <c r="B35" s="50"/>
      <c r="C35" s="252">
        <v>220</v>
      </c>
    </row>
    <row r="36" spans="1:3" ht="36" x14ac:dyDescent="0.25">
      <c r="A36" s="68" t="s">
        <v>1445</v>
      </c>
      <c r="B36" s="69"/>
      <c r="C36" s="257"/>
    </row>
    <row r="37" spans="1:3" x14ac:dyDescent="0.25">
      <c r="A37" s="68" t="s">
        <v>1446</v>
      </c>
      <c r="B37" s="69"/>
      <c r="C37" s="253">
        <v>220</v>
      </c>
    </row>
    <row r="38" spans="1:3" x14ac:dyDescent="0.25">
      <c r="A38" s="68" t="s">
        <v>49</v>
      </c>
      <c r="B38" s="69"/>
      <c r="C38" s="259"/>
    </row>
    <row r="39" spans="1:3" x14ac:dyDescent="0.25">
      <c r="A39" s="32" t="s">
        <v>58</v>
      </c>
      <c r="B39" s="50"/>
      <c r="C39" s="252">
        <v>0</v>
      </c>
    </row>
    <row r="40" spans="1:3" x14ac:dyDescent="0.25">
      <c r="A40" s="68" t="s">
        <v>1447</v>
      </c>
      <c r="B40" s="69"/>
      <c r="C40" s="257"/>
    </row>
    <row r="41" spans="1:3" x14ac:dyDescent="0.25">
      <c r="A41" s="68" t="s">
        <v>1448</v>
      </c>
      <c r="B41" s="69"/>
      <c r="C41" s="258"/>
    </row>
    <row r="42" spans="1:3" ht="36" x14ac:dyDescent="0.25">
      <c r="A42" s="68" t="s">
        <v>1449</v>
      </c>
      <c r="B42" s="69"/>
      <c r="C42" s="258"/>
    </row>
    <row r="43" spans="1:3" x14ac:dyDescent="0.25">
      <c r="A43" s="68" t="s">
        <v>1450</v>
      </c>
      <c r="B43" s="69"/>
      <c r="C43" s="258"/>
    </row>
    <row r="44" spans="1:3" x14ac:dyDescent="0.25">
      <c r="A44" s="68" t="s">
        <v>59</v>
      </c>
      <c r="B44" s="69"/>
      <c r="C44" s="259"/>
    </row>
    <row r="45" spans="1:3" x14ac:dyDescent="0.25">
      <c r="A45" s="32" t="s">
        <v>63</v>
      </c>
      <c r="B45" s="50"/>
      <c r="C45" s="252">
        <v>0</v>
      </c>
    </row>
    <row r="46" spans="1:3" x14ac:dyDescent="0.25">
      <c r="A46" s="68" t="s">
        <v>68</v>
      </c>
      <c r="B46" s="69"/>
      <c r="C46" s="257"/>
    </row>
    <row r="47" spans="1:3" x14ac:dyDescent="0.25">
      <c r="A47" s="68" t="s">
        <v>151</v>
      </c>
      <c r="B47" s="69"/>
      <c r="C47" s="258"/>
    </row>
    <row r="48" spans="1:3" x14ac:dyDescent="0.25">
      <c r="A48" s="68" t="s">
        <v>69</v>
      </c>
      <c r="B48" s="69"/>
      <c r="C48" s="259"/>
    </row>
    <row r="49" spans="1:3" x14ac:dyDescent="0.25">
      <c r="A49" s="32" t="s">
        <v>70</v>
      </c>
      <c r="B49" s="50"/>
      <c r="C49" s="252">
        <v>0</v>
      </c>
    </row>
    <row r="50" spans="1:3" x14ac:dyDescent="0.25">
      <c r="A50" s="68" t="s">
        <v>1451</v>
      </c>
      <c r="B50" s="69"/>
      <c r="C50" s="257"/>
    </row>
    <row r="51" spans="1:3" x14ac:dyDescent="0.25">
      <c r="A51" s="68" t="s">
        <v>72</v>
      </c>
      <c r="B51" s="69"/>
      <c r="C51" s="259"/>
    </row>
    <row r="52" spans="1:3" x14ac:dyDescent="0.25">
      <c r="A52" s="32" t="s">
        <v>74</v>
      </c>
      <c r="B52" s="50"/>
      <c r="C52" s="252">
        <v>920</v>
      </c>
    </row>
    <row r="53" spans="1:3" ht="24" x14ac:dyDescent="0.25">
      <c r="A53" s="68" t="s">
        <v>1283</v>
      </c>
      <c r="B53" s="69"/>
      <c r="C53" s="257"/>
    </row>
    <row r="54" spans="1:3" x14ac:dyDescent="0.25">
      <c r="A54" s="68" t="s">
        <v>1452</v>
      </c>
      <c r="B54" s="69"/>
      <c r="C54" s="258"/>
    </row>
    <row r="55" spans="1:3" x14ac:dyDescent="0.25">
      <c r="A55" s="68"/>
      <c r="B55" s="69"/>
      <c r="C55" s="258"/>
    </row>
    <row r="56" spans="1:3" x14ac:dyDescent="0.25">
      <c r="A56" s="68" t="s">
        <v>1453</v>
      </c>
      <c r="B56" s="69"/>
      <c r="C56" s="258"/>
    </row>
    <row r="57" spans="1:3" ht="24" x14ac:dyDescent="0.25">
      <c r="A57" s="68" t="s">
        <v>1454</v>
      </c>
      <c r="B57" s="69"/>
      <c r="C57" s="258"/>
    </row>
    <row r="58" spans="1:3" x14ac:dyDescent="0.25">
      <c r="A58" s="68" t="s">
        <v>1455</v>
      </c>
      <c r="B58" s="69"/>
      <c r="C58" s="258"/>
    </row>
    <row r="59" spans="1:3" x14ac:dyDescent="0.25">
      <c r="A59" s="68" t="s">
        <v>1456</v>
      </c>
      <c r="B59" s="69"/>
      <c r="C59" s="258"/>
    </row>
    <row r="60" spans="1:3" x14ac:dyDescent="0.25">
      <c r="A60" s="68" t="s">
        <v>176</v>
      </c>
      <c r="B60" s="69"/>
      <c r="C60" s="253">
        <v>220</v>
      </c>
    </row>
    <row r="61" spans="1:3" ht="24" x14ac:dyDescent="0.25">
      <c r="A61" s="68" t="s">
        <v>1457</v>
      </c>
      <c r="B61" s="69"/>
      <c r="C61" s="253"/>
    </row>
    <row r="62" spans="1:3" x14ac:dyDescent="0.25">
      <c r="A62" s="68" t="s">
        <v>1458</v>
      </c>
      <c r="B62" s="69"/>
      <c r="C62" s="253"/>
    </row>
    <row r="63" spans="1:3" x14ac:dyDescent="0.25">
      <c r="A63" s="68" t="s">
        <v>474</v>
      </c>
      <c r="B63" s="69"/>
      <c r="C63" s="256">
        <v>700</v>
      </c>
    </row>
    <row r="64" spans="1:3" x14ac:dyDescent="0.25">
      <c r="A64" s="32" t="s">
        <v>232</v>
      </c>
      <c r="B64" s="50"/>
      <c r="C64" s="252">
        <v>0</v>
      </c>
    </row>
    <row r="65" spans="1:3" x14ac:dyDescent="0.25">
      <c r="A65" s="68" t="s">
        <v>1459</v>
      </c>
      <c r="B65" s="69"/>
      <c r="C65" s="257"/>
    </row>
    <row r="66" spans="1:3" ht="36" x14ac:dyDescent="0.25">
      <c r="A66" s="68" t="s">
        <v>1460</v>
      </c>
      <c r="B66" s="69"/>
      <c r="C66" s="258"/>
    </row>
    <row r="67" spans="1:3" x14ac:dyDescent="0.25">
      <c r="A67" s="68" t="s">
        <v>1461</v>
      </c>
      <c r="B67" s="69"/>
      <c r="C67" s="258"/>
    </row>
    <row r="68" spans="1:3" x14ac:dyDescent="0.25">
      <c r="A68" s="68" t="s">
        <v>1462</v>
      </c>
      <c r="B68" s="69"/>
      <c r="C68" s="258"/>
    </row>
    <row r="69" spans="1:3" x14ac:dyDescent="0.25">
      <c r="A69" s="68" t="s">
        <v>1463</v>
      </c>
      <c r="B69" s="69"/>
      <c r="C69" s="258"/>
    </row>
    <row r="70" spans="1:3" x14ac:dyDescent="0.25">
      <c r="A70" s="68" t="s">
        <v>1464</v>
      </c>
      <c r="B70" s="69"/>
      <c r="C70" s="258"/>
    </row>
    <row r="71" spans="1:3" x14ac:dyDescent="0.25">
      <c r="A71" s="68" t="s">
        <v>1465</v>
      </c>
      <c r="B71" s="69"/>
      <c r="C71" s="258"/>
    </row>
    <row r="72" spans="1:3" x14ac:dyDescent="0.25">
      <c r="A72" s="68" t="s">
        <v>104</v>
      </c>
      <c r="B72" s="69"/>
      <c r="C72" s="259"/>
    </row>
    <row r="73" spans="1:3" x14ac:dyDescent="0.25">
      <c r="A73" s="32" t="s">
        <v>112</v>
      </c>
      <c r="B73" s="50"/>
      <c r="C73" s="252">
        <v>150</v>
      </c>
    </row>
    <row r="74" spans="1:3" x14ac:dyDescent="0.25">
      <c r="A74" s="68" t="s">
        <v>1466</v>
      </c>
      <c r="B74" s="69"/>
      <c r="C74" s="257"/>
    </row>
    <row r="75" spans="1:3" x14ac:dyDescent="0.25">
      <c r="A75" s="68" t="s">
        <v>1467</v>
      </c>
      <c r="B75" s="69"/>
      <c r="C75" s="258"/>
    </row>
    <row r="76" spans="1:3" x14ac:dyDescent="0.25">
      <c r="A76" s="68" t="s">
        <v>1468</v>
      </c>
      <c r="B76" s="69"/>
      <c r="C76" s="258"/>
    </row>
    <row r="77" spans="1:3" x14ac:dyDescent="0.25">
      <c r="A77" s="68" t="s">
        <v>119</v>
      </c>
      <c r="B77" s="69"/>
      <c r="C77" s="258"/>
    </row>
    <row r="78" spans="1:3" x14ac:dyDescent="0.25">
      <c r="A78" s="68" t="s">
        <v>1469</v>
      </c>
      <c r="B78" s="69"/>
      <c r="C78" s="258"/>
    </row>
    <row r="79" spans="1:3" x14ac:dyDescent="0.25">
      <c r="A79" s="68" t="s">
        <v>1470</v>
      </c>
      <c r="B79" s="69"/>
      <c r="C79" s="256">
        <v>150</v>
      </c>
    </row>
    <row r="80" spans="1:3" x14ac:dyDescent="0.25">
      <c r="A80" s="32" t="s">
        <v>238</v>
      </c>
      <c r="B80" s="50"/>
      <c r="C80" s="252">
        <v>220</v>
      </c>
    </row>
    <row r="81" spans="1:3" x14ac:dyDescent="0.25">
      <c r="A81" s="68" t="s">
        <v>1471</v>
      </c>
      <c r="B81" s="69"/>
      <c r="C81" s="257"/>
    </row>
    <row r="82" spans="1:3" x14ac:dyDescent="0.25">
      <c r="A82" s="68" t="s">
        <v>1472</v>
      </c>
      <c r="B82" s="69"/>
      <c r="C82" s="258"/>
    </row>
    <row r="83" spans="1:3" x14ac:dyDescent="0.25">
      <c r="A83" s="68" t="s">
        <v>1473</v>
      </c>
      <c r="B83" s="69"/>
      <c r="C83" s="258"/>
    </row>
    <row r="84" spans="1:3" x14ac:dyDescent="0.25">
      <c r="A84" s="68" t="s">
        <v>1474</v>
      </c>
      <c r="B84" s="69"/>
      <c r="C84" s="258"/>
    </row>
    <row r="85" spans="1:3" x14ac:dyDescent="0.25">
      <c r="A85" s="68" t="s">
        <v>1475</v>
      </c>
      <c r="B85" s="69"/>
      <c r="C85" s="258"/>
    </row>
    <row r="86" spans="1:3" x14ac:dyDescent="0.25">
      <c r="A86" s="68" t="s">
        <v>1476</v>
      </c>
      <c r="B86" s="69"/>
      <c r="C86" s="253">
        <v>220</v>
      </c>
    </row>
    <row r="87" spans="1:3" x14ac:dyDescent="0.25">
      <c r="A87" s="68" t="s">
        <v>93</v>
      </c>
      <c r="B87" s="69"/>
      <c r="C87" s="259"/>
    </row>
    <row r="88" spans="1:3" x14ac:dyDescent="0.25">
      <c r="A88" s="32" t="s">
        <v>241</v>
      </c>
      <c r="B88" s="50"/>
      <c r="C88" s="252">
        <v>0</v>
      </c>
    </row>
    <row r="89" spans="1:3" ht="24" x14ac:dyDescent="0.25">
      <c r="A89" s="68" t="s">
        <v>1477</v>
      </c>
      <c r="B89" s="69"/>
      <c r="C89" s="257"/>
    </row>
    <row r="90" spans="1:3" x14ac:dyDescent="0.25">
      <c r="A90" s="68" t="s">
        <v>1478</v>
      </c>
      <c r="B90" s="69"/>
      <c r="C90" s="258"/>
    </row>
    <row r="91" spans="1:3" x14ac:dyDescent="0.25">
      <c r="A91" s="68" t="s">
        <v>121</v>
      </c>
      <c r="B91" s="69"/>
      <c r="C91" s="258"/>
    </row>
    <row r="92" spans="1:3" x14ac:dyDescent="0.25">
      <c r="A92" s="68" t="s">
        <v>124</v>
      </c>
      <c r="B92" s="69"/>
      <c r="C92" s="259"/>
    </row>
    <row r="93" spans="1:3" x14ac:dyDescent="0.25">
      <c r="A93" s="32" t="s">
        <v>126</v>
      </c>
      <c r="B93" s="50"/>
      <c r="C93" s="252">
        <v>150</v>
      </c>
    </row>
    <row r="94" spans="1:3" ht="36" x14ac:dyDescent="0.25">
      <c r="A94" s="260" t="s">
        <v>1479</v>
      </c>
      <c r="B94" s="69"/>
      <c r="C94" s="257"/>
    </row>
    <row r="95" spans="1:3" ht="48" x14ac:dyDescent="0.25">
      <c r="A95" s="68" t="s">
        <v>1480</v>
      </c>
      <c r="B95" s="261"/>
      <c r="C95" s="258"/>
    </row>
    <row r="96" spans="1:3" ht="36" x14ac:dyDescent="0.25">
      <c r="A96" s="68" t="s">
        <v>1481</v>
      </c>
      <c r="B96" s="261"/>
      <c r="C96" s="258"/>
    </row>
    <row r="97" spans="1:3" x14ac:dyDescent="0.25">
      <c r="A97" s="68" t="s">
        <v>1482</v>
      </c>
      <c r="B97" s="261"/>
      <c r="C97" s="258"/>
    </row>
    <row r="98" spans="1:3" x14ac:dyDescent="0.25">
      <c r="A98" s="68" t="s">
        <v>1483</v>
      </c>
      <c r="B98" s="261"/>
      <c r="C98" s="258"/>
    </row>
    <row r="99" spans="1:3" x14ac:dyDescent="0.25">
      <c r="A99" s="68" t="s">
        <v>1484</v>
      </c>
      <c r="B99" s="261"/>
      <c r="C99" s="258"/>
    </row>
    <row r="100" spans="1:3" x14ac:dyDescent="0.25">
      <c r="A100" s="68" t="s">
        <v>1485</v>
      </c>
      <c r="B100" s="261"/>
      <c r="C100" s="258"/>
    </row>
    <row r="101" spans="1:3" x14ac:dyDescent="0.25">
      <c r="A101" s="68" t="s">
        <v>1486</v>
      </c>
      <c r="B101" s="261"/>
      <c r="C101" s="253">
        <v>150</v>
      </c>
    </row>
    <row r="102" spans="1:3" ht="15.75" thickBot="1" x14ac:dyDescent="0.3">
      <c r="A102" s="262" t="s">
        <v>129</v>
      </c>
      <c r="B102" s="261"/>
      <c r="C102" s="259"/>
    </row>
    <row r="103" spans="1:3" ht="15.75" thickBot="1" x14ac:dyDescent="0.3">
      <c r="A103" s="70" t="s">
        <v>133</v>
      </c>
      <c r="B103" s="71"/>
      <c r="C103" s="264">
        <v>3200</v>
      </c>
    </row>
    <row r="104" spans="1:3" x14ac:dyDescent="0.25">
      <c r="A104" s="32" t="s">
        <v>134</v>
      </c>
      <c r="B104" s="50"/>
      <c r="C104" s="252"/>
    </row>
    <row r="105" spans="1:3" x14ac:dyDescent="0.25">
      <c r="A105" s="68" t="s">
        <v>1487</v>
      </c>
      <c r="B105" s="69"/>
      <c r="C105" s="257"/>
    </row>
    <row r="106" spans="1:3" x14ac:dyDescent="0.25">
      <c r="A106" s="68" t="s">
        <v>151</v>
      </c>
      <c r="B106" s="69"/>
      <c r="C106" s="259"/>
    </row>
    <row r="107" spans="1:3" x14ac:dyDescent="0.25">
      <c r="A107" s="32" t="s">
        <v>136</v>
      </c>
      <c r="B107" s="50"/>
      <c r="C107" s="252"/>
    </row>
    <row r="108" spans="1:3" x14ac:dyDescent="0.25">
      <c r="A108" s="68" t="s">
        <v>151</v>
      </c>
      <c r="B108" s="69"/>
      <c r="C108" s="257"/>
    </row>
    <row r="109" spans="1:3" x14ac:dyDescent="0.25">
      <c r="A109" s="68" t="s">
        <v>151</v>
      </c>
      <c r="B109" s="69"/>
      <c r="C109" s="259"/>
    </row>
    <row r="110" spans="1:3" x14ac:dyDescent="0.25">
      <c r="A110" s="32" t="s">
        <v>140</v>
      </c>
      <c r="B110" s="50"/>
      <c r="C110" s="252"/>
    </row>
    <row r="111" spans="1:3" x14ac:dyDescent="0.25">
      <c r="A111" s="68" t="s">
        <v>1488</v>
      </c>
      <c r="B111" s="133"/>
      <c r="C111" s="257"/>
    </row>
    <row r="112" spans="1:3" x14ac:dyDescent="0.25">
      <c r="A112" s="68" t="s">
        <v>151</v>
      </c>
      <c r="B112" s="69"/>
      <c r="C112" s="259"/>
    </row>
    <row r="113" spans="1:3" x14ac:dyDescent="0.25">
      <c r="A113" s="32" t="s">
        <v>142</v>
      </c>
      <c r="B113" s="50"/>
      <c r="C113" s="252"/>
    </row>
    <row r="114" spans="1:3" x14ac:dyDescent="0.25">
      <c r="A114" s="68" t="s">
        <v>1489</v>
      </c>
      <c r="B114" s="133"/>
      <c r="C114" s="257"/>
    </row>
    <row r="115" spans="1:3" ht="15.75" thickBot="1" x14ac:dyDescent="0.3">
      <c r="A115" s="68" t="s">
        <v>151</v>
      </c>
      <c r="B115" s="69"/>
      <c r="C115" s="259"/>
    </row>
    <row r="116" spans="1:3" ht="15.75" thickBot="1" x14ac:dyDescent="0.3">
      <c r="A116" s="70" t="s">
        <v>145</v>
      </c>
      <c r="B116" s="71"/>
      <c r="C116" s="71"/>
    </row>
    <row r="117" spans="1:3" ht="15.75" thickBot="1" x14ac:dyDescent="0.3">
      <c r="A117" s="393" t="s">
        <v>146</v>
      </c>
      <c r="B117" s="74"/>
      <c r="C117" s="394">
        <v>3200</v>
      </c>
    </row>
    <row r="118" spans="1:3" x14ac:dyDescent="0.25">
      <c r="A118" s="44"/>
      <c r="B118" s="66"/>
    </row>
  </sheetData>
  <conditionalFormatting sqref="A1:B117">
    <cfRule type="cellIs" dxfId="72" priority="128" operator="equal">
      <formula>0</formula>
    </cfRule>
  </conditionalFormatting>
  <conditionalFormatting sqref="C5">
    <cfRule type="cellIs" dxfId="71" priority="61" operator="equal">
      <formula>0</formula>
    </cfRule>
  </conditionalFormatting>
  <conditionalFormatting sqref="C25">
    <cfRule type="cellIs" dxfId="70" priority="59" operator="equal">
      <formula>0</formula>
    </cfRule>
  </conditionalFormatting>
  <conditionalFormatting sqref="C39">
    <cfRule type="cellIs" dxfId="69" priority="57" operator="equal">
      <formula>0</formula>
    </cfRule>
  </conditionalFormatting>
  <conditionalFormatting sqref="C49">
    <cfRule type="cellIs" dxfId="68" priority="55" operator="equal">
      <formula>0</formula>
    </cfRule>
  </conditionalFormatting>
  <conditionalFormatting sqref="C64">
    <cfRule type="cellIs" dxfId="67" priority="53" operator="equal">
      <formula>0</formula>
    </cfRule>
  </conditionalFormatting>
  <conditionalFormatting sqref="C80">
    <cfRule type="cellIs" dxfId="66" priority="51" operator="equal">
      <formula>0</formula>
    </cfRule>
  </conditionalFormatting>
  <conditionalFormatting sqref="C88">
    <cfRule type="cellIs" dxfId="65" priority="50" operator="equal">
      <formula>0</formula>
    </cfRule>
  </conditionalFormatting>
  <conditionalFormatting sqref="C93">
    <cfRule type="cellIs" dxfId="64" priority="49" operator="equal">
      <formula>0</formula>
    </cfRule>
  </conditionalFormatting>
  <conditionalFormatting sqref="C104">
    <cfRule type="cellIs" dxfId="63" priority="48" operator="equal">
      <formula>0</formula>
    </cfRule>
  </conditionalFormatting>
  <conditionalFormatting sqref="C107">
    <cfRule type="cellIs" dxfId="62" priority="47" operator="equal">
      <formula>0</formula>
    </cfRule>
  </conditionalFormatting>
  <conditionalFormatting sqref="C110">
    <cfRule type="cellIs" dxfId="61" priority="46" operator="equal">
      <formula>0</formula>
    </cfRule>
  </conditionalFormatting>
  <conditionalFormatting sqref="C113">
    <cfRule type="cellIs" dxfId="60" priority="45" operator="equal">
      <formula>0</formula>
    </cfRule>
  </conditionalFormatting>
  <conditionalFormatting sqref="C117">
    <cfRule type="cellIs" dxfId="59" priority="43" operator="equal">
      <formula>0</formula>
    </cfRule>
  </conditionalFormatting>
  <conditionalFormatting sqref="C103">
    <cfRule type="cellIs" dxfId="58" priority="42" operator="equal">
      <formula>0</formula>
    </cfRule>
  </conditionalFormatting>
  <conditionalFormatting sqref="C13">
    <cfRule type="cellIs" dxfId="57" priority="60" operator="equal">
      <formula>0</formula>
    </cfRule>
  </conditionalFormatting>
  <conditionalFormatting sqref="C35">
    <cfRule type="cellIs" dxfId="56" priority="58" operator="equal">
      <formula>0</formula>
    </cfRule>
  </conditionalFormatting>
  <conditionalFormatting sqref="C45">
    <cfRule type="cellIs" dxfId="55" priority="56" operator="equal">
      <formula>0</formula>
    </cfRule>
  </conditionalFormatting>
  <conditionalFormatting sqref="C52">
    <cfRule type="cellIs" dxfId="54" priority="54" operator="equal">
      <formula>0</formula>
    </cfRule>
  </conditionalFormatting>
  <conditionalFormatting sqref="C73">
    <cfRule type="cellIs" dxfId="53" priority="52" operator="equal">
      <formula>0</formula>
    </cfRule>
  </conditionalFormatting>
  <conditionalFormatting sqref="C116">
    <cfRule type="cellIs" dxfId="52" priority="41"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pane xSplit="2" ySplit="4" topLeftCell="C5" activePane="bottomRight" state="frozen"/>
      <selection pane="topRight" activeCell="C1" sqref="C1"/>
      <selection pane="bottomLeft" activeCell="A5" sqref="A5"/>
      <selection pane="bottomRight" activeCell="C2" sqref="C2"/>
    </sheetView>
  </sheetViews>
  <sheetFormatPr baseColWidth="10" defaultRowHeight="15" x14ac:dyDescent="0.25"/>
  <cols>
    <col min="1" max="1" width="32.85546875" style="76" customWidth="1"/>
    <col min="2" max="2" width="12.28515625" style="77" customWidth="1"/>
    <col min="3" max="3" width="11.85546875" style="51" bestFit="1" customWidth="1"/>
  </cols>
  <sheetData>
    <row r="1" spans="1:3" x14ac:dyDescent="0.25">
      <c r="A1" s="2" t="s">
        <v>7</v>
      </c>
      <c r="B1" s="40"/>
      <c r="C1" s="16"/>
    </row>
    <row r="2" spans="1:3" ht="96" x14ac:dyDescent="0.25">
      <c r="A2" s="387" t="s">
        <v>151</v>
      </c>
      <c r="B2" s="388" t="s">
        <v>194</v>
      </c>
      <c r="C2" s="139" t="s">
        <v>1409</v>
      </c>
    </row>
    <row r="3" spans="1:3" x14ac:dyDescent="0.25">
      <c r="A3" s="45"/>
      <c r="B3" s="46"/>
      <c r="C3" s="31" t="s">
        <v>2</v>
      </c>
    </row>
    <row r="4" spans="1:3" x14ac:dyDescent="0.25">
      <c r="A4" s="47"/>
      <c r="B4" s="48"/>
      <c r="C4" s="31" t="s">
        <v>1021</v>
      </c>
    </row>
    <row r="5" spans="1:3" x14ac:dyDescent="0.25">
      <c r="A5" s="125" t="s">
        <v>201</v>
      </c>
      <c r="B5" s="126"/>
      <c r="C5" s="252"/>
    </row>
    <row r="6" spans="1:3" x14ac:dyDescent="0.25">
      <c r="A6" s="68" t="s">
        <v>160</v>
      </c>
      <c r="B6" s="69"/>
      <c r="C6" s="254"/>
    </row>
    <row r="7" spans="1:3" x14ac:dyDescent="0.25">
      <c r="A7" s="68" t="s">
        <v>1424</v>
      </c>
      <c r="B7" s="69"/>
      <c r="C7" s="253"/>
    </row>
    <row r="8" spans="1:3" x14ac:dyDescent="0.25">
      <c r="A8" s="68" t="s">
        <v>1425</v>
      </c>
      <c r="B8" s="69"/>
      <c r="C8" s="253"/>
    </row>
    <row r="9" spans="1:3" x14ac:dyDescent="0.25">
      <c r="A9" s="68" t="s">
        <v>1426</v>
      </c>
      <c r="B9" s="69"/>
      <c r="C9" s="253"/>
    </row>
    <row r="10" spans="1:3" x14ac:dyDescent="0.25">
      <c r="A10" s="68" t="s">
        <v>1427</v>
      </c>
      <c r="B10" s="133"/>
      <c r="C10" s="253"/>
    </row>
    <row r="11" spans="1:3" ht="24" x14ac:dyDescent="0.25">
      <c r="A11" s="68" t="s">
        <v>1428</v>
      </c>
      <c r="B11" s="69"/>
      <c r="C11" s="253"/>
    </row>
    <row r="12" spans="1:3" x14ac:dyDescent="0.25">
      <c r="A12" s="68" t="s">
        <v>1429</v>
      </c>
      <c r="B12" s="69"/>
      <c r="C12" s="256"/>
    </row>
    <row r="13" spans="1:3" x14ac:dyDescent="0.25">
      <c r="A13" s="32" t="s">
        <v>205</v>
      </c>
      <c r="B13" s="50"/>
      <c r="C13" s="252">
        <v>62.85</v>
      </c>
    </row>
    <row r="14" spans="1:3" x14ac:dyDescent="0.25">
      <c r="A14" s="68" t="s">
        <v>1430</v>
      </c>
      <c r="B14" s="69"/>
      <c r="C14" s="257"/>
    </row>
    <row r="15" spans="1:3" x14ac:dyDescent="0.25">
      <c r="A15" s="68" t="s">
        <v>1431</v>
      </c>
      <c r="B15" s="69"/>
      <c r="C15" s="258"/>
    </row>
    <row r="16" spans="1:3" x14ac:dyDescent="0.25">
      <c r="A16" s="68" t="s">
        <v>1432</v>
      </c>
      <c r="B16" s="69"/>
      <c r="C16" s="258"/>
    </row>
    <row r="17" spans="1:3" x14ac:dyDescent="0.25">
      <c r="A17" s="68" t="s">
        <v>1433</v>
      </c>
      <c r="B17" s="69"/>
      <c r="C17" s="258"/>
    </row>
    <row r="18" spans="1:3" x14ac:dyDescent="0.25">
      <c r="A18" s="68" t="s">
        <v>1434</v>
      </c>
      <c r="B18" s="69"/>
      <c r="C18" s="258"/>
    </row>
    <row r="19" spans="1:3" x14ac:dyDescent="0.25">
      <c r="A19" s="68" t="s">
        <v>22</v>
      </c>
      <c r="B19" s="69"/>
      <c r="C19" s="258"/>
    </row>
    <row r="20" spans="1:3" x14ac:dyDescent="0.25">
      <c r="A20" s="68" t="s">
        <v>31</v>
      </c>
      <c r="B20" s="69"/>
      <c r="C20" s="258"/>
    </row>
    <row r="21" spans="1:3" x14ac:dyDescent="0.25">
      <c r="A21" s="68" t="s">
        <v>1435</v>
      </c>
      <c r="B21" s="69"/>
      <c r="C21" s="258"/>
    </row>
    <row r="22" spans="1:3" x14ac:dyDescent="0.25">
      <c r="A22" s="68" t="s">
        <v>1436</v>
      </c>
      <c r="B22" s="69"/>
      <c r="C22" s="258"/>
    </row>
    <row r="23" spans="1:3" x14ac:dyDescent="0.25">
      <c r="A23" s="68" t="s">
        <v>1437</v>
      </c>
      <c r="B23" s="69"/>
      <c r="C23" s="258">
        <v>62.85</v>
      </c>
    </row>
    <row r="24" spans="1:3" x14ac:dyDescent="0.25">
      <c r="A24" s="68" t="s">
        <v>1438</v>
      </c>
      <c r="B24" s="69"/>
      <c r="C24" s="256"/>
    </row>
    <row r="25" spans="1:3" x14ac:dyDescent="0.25">
      <c r="A25" s="32" t="s">
        <v>209</v>
      </c>
      <c r="B25" s="50"/>
      <c r="C25" s="252">
        <v>0</v>
      </c>
    </row>
    <row r="26" spans="1:3" x14ac:dyDescent="0.25">
      <c r="A26" s="68" t="s">
        <v>46</v>
      </c>
      <c r="B26" s="69"/>
      <c r="C26" s="257"/>
    </row>
    <row r="27" spans="1:3" x14ac:dyDescent="0.25">
      <c r="A27" s="68" t="s">
        <v>1439</v>
      </c>
      <c r="B27" s="69"/>
      <c r="C27" s="258"/>
    </row>
    <row r="28" spans="1:3" ht="48" x14ac:dyDescent="0.25">
      <c r="A28" s="68" t="s">
        <v>1490</v>
      </c>
      <c r="B28" s="69"/>
      <c r="C28" s="258"/>
    </row>
    <row r="29" spans="1:3" x14ac:dyDescent="0.25">
      <c r="A29" s="68" t="s">
        <v>1440</v>
      </c>
      <c r="B29" s="69"/>
      <c r="C29" s="258"/>
    </row>
    <row r="30" spans="1:3" x14ac:dyDescent="0.25">
      <c r="A30" s="68" t="s">
        <v>47</v>
      </c>
      <c r="B30" s="69"/>
      <c r="C30" s="258"/>
    </row>
    <row r="31" spans="1:3" x14ac:dyDescent="0.25">
      <c r="A31" s="68" t="s">
        <v>1441</v>
      </c>
      <c r="B31" s="69"/>
      <c r="C31" s="258"/>
    </row>
    <row r="32" spans="1:3" x14ac:dyDescent="0.25">
      <c r="A32" s="68" t="s">
        <v>1442</v>
      </c>
      <c r="B32" s="69"/>
      <c r="C32" s="253"/>
    </row>
    <row r="33" spans="1:3" x14ac:dyDescent="0.25">
      <c r="A33" s="68" t="s">
        <v>1443</v>
      </c>
      <c r="B33" s="69"/>
      <c r="C33" s="253"/>
    </row>
    <row r="34" spans="1:3" x14ac:dyDescent="0.25">
      <c r="A34" s="68" t="s">
        <v>1444</v>
      </c>
      <c r="B34" s="69"/>
      <c r="C34" s="256"/>
    </row>
    <row r="35" spans="1:3" x14ac:dyDescent="0.25">
      <c r="A35" s="32" t="s">
        <v>214</v>
      </c>
      <c r="B35" s="50"/>
      <c r="C35" s="252">
        <v>0</v>
      </c>
    </row>
    <row r="36" spans="1:3" ht="36" x14ac:dyDescent="0.25">
      <c r="A36" s="68" t="s">
        <v>1445</v>
      </c>
      <c r="B36" s="69"/>
      <c r="C36" s="257"/>
    </row>
    <row r="37" spans="1:3" x14ac:dyDescent="0.25">
      <c r="A37" s="68" t="s">
        <v>1446</v>
      </c>
      <c r="B37" s="69"/>
      <c r="C37" s="253"/>
    </row>
    <row r="38" spans="1:3" x14ac:dyDescent="0.25">
      <c r="A38" s="68" t="s">
        <v>49</v>
      </c>
      <c r="B38" s="69"/>
      <c r="C38" s="259"/>
    </row>
    <row r="39" spans="1:3" x14ac:dyDescent="0.25">
      <c r="A39" s="32" t="s">
        <v>58</v>
      </c>
      <c r="B39" s="50"/>
      <c r="C39" s="252">
        <v>0</v>
      </c>
    </row>
    <row r="40" spans="1:3" x14ac:dyDescent="0.25">
      <c r="A40" s="68" t="s">
        <v>1447</v>
      </c>
      <c r="B40" s="69"/>
      <c r="C40" s="257"/>
    </row>
    <row r="41" spans="1:3" x14ac:dyDescent="0.25">
      <c r="A41" s="68" t="s">
        <v>1448</v>
      </c>
      <c r="B41" s="69"/>
      <c r="C41" s="258"/>
    </row>
    <row r="42" spans="1:3" ht="36" x14ac:dyDescent="0.25">
      <c r="A42" s="68" t="s">
        <v>1449</v>
      </c>
      <c r="B42" s="69"/>
      <c r="C42" s="258"/>
    </row>
    <row r="43" spans="1:3" x14ac:dyDescent="0.25">
      <c r="A43" s="68" t="s">
        <v>1450</v>
      </c>
      <c r="B43" s="69"/>
      <c r="C43" s="258"/>
    </row>
    <row r="44" spans="1:3" x14ac:dyDescent="0.25">
      <c r="A44" s="68" t="s">
        <v>59</v>
      </c>
      <c r="B44" s="69"/>
      <c r="C44" s="259"/>
    </row>
    <row r="45" spans="1:3" x14ac:dyDescent="0.25">
      <c r="A45" s="32" t="s">
        <v>63</v>
      </c>
      <c r="B45" s="50"/>
      <c r="C45" s="252">
        <v>0</v>
      </c>
    </row>
    <row r="46" spans="1:3" x14ac:dyDescent="0.25">
      <c r="A46" s="68" t="s">
        <v>68</v>
      </c>
      <c r="B46" s="69"/>
      <c r="C46" s="257"/>
    </row>
    <row r="47" spans="1:3" x14ac:dyDescent="0.25">
      <c r="A47" s="68" t="s">
        <v>151</v>
      </c>
      <c r="B47" s="69"/>
      <c r="C47" s="258"/>
    </row>
    <row r="48" spans="1:3" x14ac:dyDescent="0.25">
      <c r="A48" s="68" t="s">
        <v>69</v>
      </c>
      <c r="B48" s="69"/>
      <c r="C48" s="259"/>
    </row>
    <row r="49" spans="1:3" x14ac:dyDescent="0.25">
      <c r="A49" s="32" t="s">
        <v>70</v>
      </c>
      <c r="B49" s="50"/>
      <c r="C49" s="252">
        <v>0</v>
      </c>
    </row>
    <row r="50" spans="1:3" x14ac:dyDescent="0.25">
      <c r="A50" s="68" t="s">
        <v>1451</v>
      </c>
      <c r="B50" s="69"/>
      <c r="C50" s="257"/>
    </row>
    <row r="51" spans="1:3" x14ac:dyDescent="0.25">
      <c r="A51" s="68" t="s">
        <v>72</v>
      </c>
      <c r="B51" s="69"/>
      <c r="C51" s="259"/>
    </row>
    <row r="52" spans="1:3" x14ac:dyDescent="0.25">
      <c r="A52" s="32" t="s">
        <v>74</v>
      </c>
      <c r="B52" s="50"/>
      <c r="C52" s="252">
        <v>0</v>
      </c>
    </row>
    <row r="53" spans="1:3" ht="24" x14ac:dyDescent="0.25">
      <c r="A53" s="68" t="s">
        <v>1283</v>
      </c>
      <c r="B53" s="69"/>
      <c r="C53" s="257"/>
    </row>
    <row r="54" spans="1:3" x14ac:dyDescent="0.25">
      <c r="A54" s="68" t="s">
        <v>1452</v>
      </c>
      <c r="B54" s="69"/>
      <c r="C54" s="258"/>
    </row>
    <row r="55" spans="1:3" x14ac:dyDescent="0.25">
      <c r="A55" s="68"/>
      <c r="B55" s="69"/>
      <c r="C55" s="258"/>
    </row>
    <row r="56" spans="1:3" x14ac:dyDescent="0.25">
      <c r="A56" s="68" t="s">
        <v>1453</v>
      </c>
      <c r="B56" s="69"/>
      <c r="C56" s="258"/>
    </row>
    <row r="57" spans="1:3" ht="24" x14ac:dyDescent="0.25">
      <c r="A57" s="68" t="s">
        <v>1454</v>
      </c>
      <c r="B57" s="69"/>
      <c r="C57" s="258"/>
    </row>
    <row r="58" spans="1:3" x14ac:dyDescent="0.25">
      <c r="A58" s="68" t="s">
        <v>1455</v>
      </c>
      <c r="B58" s="69"/>
      <c r="C58" s="258"/>
    </row>
    <row r="59" spans="1:3" x14ac:dyDescent="0.25">
      <c r="A59" s="68" t="s">
        <v>1456</v>
      </c>
      <c r="B59" s="69"/>
      <c r="C59" s="258"/>
    </row>
    <row r="60" spans="1:3" x14ac:dyDescent="0.25">
      <c r="A60" s="68" t="s">
        <v>176</v>
      </c>
      <c r="B60" s="69"/>
      <c r="C60" s="253"/>
    </row>
    <row r="61" spans="1:3" ht="24" x14ac:dyDescent="0.25">
      <c r="A61" s="68" t="s">
        <v>1457</v>
      </c>
      <c r="B61" s="69"/>
      <c r="C61" s="253"/>
    </row>
    <row r="62" spans="1:3" x14ac:dyDescent="0.25">
      <c r="A62" s="68" t="s">
        <v>1458</v>
      </c>
      <c r="B62" s="69"/>
      <c r="C62" s="253"/>
    </row>
    <row r="63" spans="1:3" x14ac:dyDescent="0.25">
      <c r="A63" s="68" t="s">
        <v>474</v>
      </c>
      <c r="B63" s="69"/>
      <c r="C63" s="256"/>
    </row>
    <row r="64" spans="1:3" x14ac:dyDescent="0.25">
      <c r="A64" s="32" t="s">
        <v>232</v>
      </c>
      <c r="B64" s="50"/>
      <c r="C64" s="252">
        <v>0</v>
      </c>
    </row>
    <row r="65" spans="1:3" x14ac:dyDescent="0.25">
      <c r="A65" s="68" t="s">
        <v>1459</v>
      </c>
      <c r="B65" s="69"/>
      <c r="C65" s="257"/>
    </row>
    <row r="66" spans="1:3" ht="36" x14ac:dyDescent="0.25">
      <c r="A66" s="68" t="s">
        <v>1460</v>
      </c>
      <c r="B66" s="69"/>
      <c r="C66" s="258"/>
    </row>
    <row r="67" spans="1:3" x14ac:dyDescent="0.25">
      <c r="A67" s="68" t="s">
        <v>1461</v>
      </c>
      <c r="B67" s="69"/>
      <c r="C67" s="258"/>
    </row>
    <row r="68" spans="1:3" x14ac:dyDescent="0.25">
      <c r="A68" s="68" t="s">
        <v>1462</v>
      </c>
      <c r="B68" s="69"/>
      <c r="C68" s="258"/>
    </row>
    <row r="69" spans="1:3" x14ac:dyDescent="0.25">
      <c r="A69" s="68" t="s">
        <v>1463</v>
      </c>
      <c r="B69" s="69"/>
      <c r="C69" s="258"/>
    </row>
    <row r="70" spans="1:3" x14ac:dyDescent="0.25">
      <c r="A70" s="68" t="s">
        <v>1464</v>
      </c>
      <c r="B70" s="69"/>
      <c r="C70" s="258"/>
    </row>
    <row r="71" spans="1:3" x14ac:dyDescent="0.25">
      <c r="A71" s="68" t="s">
        <v>1465</v>
      </c>
      <c r="B71" s="69"/>
      <c r="C71" s="258"/>
    </row>
    <row r="72" spans="1:3" x14ac:dyDescent="0.25">
      <c r="A72" s="68" t="s">
        <v>104</v>
      </c>
      <c r="B72" s="69"/>
      <c r="C72" s="259"/>
    </row>
    <row r="73" spans="1:3" x14ac:dyDescent="0.25">
      <c r="A73" s="32" t="s">
        <v>112</v>
      </c>
      <c r="B73" s="50"/>
      <c r="C73" s="252">
        <v>0</v>
      </c>
    </row>
    <row r="74" spans="1:3" x14ac:dyDescent="0.25">
      <c r="A74" s="68" t="s">
        <v>1466</v>
      </c>
      <c r="B74" s="69"/>
      <c r="C74" s="257"/>
    </row>
    <row r="75" spans="1:3" x14ac:dyDescent="0.25">
      <c r="A75" s="68" t="s">
        <v>1467</v>
      </c>
      <c r="B75" s="69"/>
      <c r="C75" s="258"/>
    </row>
    <row r="76" spans="1:3" x14ac:dyDescent="0.25">
      <c r="A76" s="68" t="s">
        <v>1468</v>
      </c>
      <c r="B76" s="69"/>
      <c r="C76" s="258"/>
    </row>
    <row r="77" spans="1:3" x14ac:dyDescent="0.25">
      <c r="A77" s="68" t="s">
        <v>119</v>
      </c>
      <c r="B77" s="69"/>
      <c r="C77" s="258"/>
    </row>
    <row r="78" spans="1:3" x14ac:dyDescent="0.25">
      <c r="A78" s="68" t="s">
        <v>1469</v>
      </c>
      <c r="B78" s="69"/>
      <c r="C78" s="258"/>
    </row>
    <row r="79" spans="1:3" x14ac:dyDescent="0.25">
      <c r="A79" s="68" t="s">
        <v>1470</v>
      </c>
      <c r="B79" s="69"/>
      <c r="C79" s="256"/>
    </row>
    <row r="80" spans="1:3" x14ac:dyDescent="0.25">
      <c r="A80" s="32" t="s">
        <v>238</v>
      </c>
      <c r="B80" s="50"/>
      <c r="C80" s="252">
        <v>0</v>
      </c>
    </row>
    <row r="81" spans="1:3" x14ac:dyDescent="0.25">
      <c r="A81" s="68" t="s">
        <v>1471</v>
      </c>
      <c r="B81" s="69"/>
      <c r="C81" s="257"/>
    </row>
    <row r="82" spans="1:3" x14ac:dyDescent="0.25">
      <c r="A82" s="68" t="s">
        <v>1472</v>
      </c>
      <c r="B82" s="69"/>
      <c r="C82" s="258"/>
    </row>
    <row r="83" spans="1:3" x14ac:dyDescent="0.25">
      <c r="A83" s="68" t="s">
        <v>1473</v>
      </c>
      <c r="B83" s="69"/>
      <c r="C83" s="258"/>
    </row>
    <row r="84" spans="1:3" x14ac:dyDescent="0.25">
      <c r="A84" s="68" t="s">
        <v>1474</v>
      </c>
      <c r="B84" s="69"/>
      <c r="C84" s="258"/>
    </row>
    <row r="85" spans="1:3" x14ac:dyDescent="0.25">
      <c r="A85" s="68" t="s">
        <v>1475</v>
      </c>
      <c r="B85" s="69"/>
      <c r="C85" s="258"/>
    </row>
    <row r="86" spans="1:3" x14ac:dyDescent="0.25">
      <c r="A86" s="68" t="s">
        <v>1476</v>
      </c>
      <c r="B86" s="69"/>
      <c r="C86" s="253"/>
    </row>
    <row r="87" spans="1:3" x14ac:dyDescent="0.25">
      <c r="A87" s="68" t="s">
        <v>93</v>
      </c>
      <c r="B87" s="69"/>
      <c r="C87" s="259"/>
    </row>
    <row r="88" spans="1:3" x14ac:dyDescent="0.25">
      <c r="A88" s="32" t="s">
        <v>241</v>
      </c>
      <c r="B88" s="50"/>
      <c r="C88" s="252">
        <v>0</v>
      </c>
    </row>
    <row r="89" spans="1:3" ht="24" x14ac:dyDescent="0.25">
      <c r="A89" s="68" t="s">
        <v>1477</v>
      </c>
      <c r="B89" s="69"/>
      <c r="C89" s="257"/>
    </row>
    <row r="90" spans="1:3" x14ac:dyDescent="0.25">
      <c r="A90" s="68" t="s">
        <v>1478</v>
      </c>
      <c r="B90" s="69"/>
      <c r="C90" s="258"/>
    </row>
    <row r="91" spans="1:3" x14ac:dyDescent="0.25">
      <c r="A91" s="68" t="s">
        <v>121</v>
      </c>
      <c r="B91" s="69"/>
      <c r="C91" s="258"/>
    </row>
    <row r="92" spans="1:3" x14ac:dyDescent="0.25">
      <c r="A92" s="68" t="s">
        <v>124</v>
      </c>
      <c r="B92" s="69"/>
      <c r="C92" s="259"/>
    </row>
    <row r="93" spans="1:3" x14ac:dyDescent="0.25">
      <c r="A93" s="32" t="s">
        <v>126</v>
      </c>
      <c r="B93" s="50"/>
      <c r="C93" s="252">
        <v>0</v>
      </c>
    </row>
    <row r="94" spans="1:3" ht="36" x14ac:dyDescent="0.25">
      <c r="A94" s="260" t="s">
        <v>1479</v>
      </c>
      <c r="B94" s="69"/>
      <c r="C94" s="257"/>
    </row>
    <row r="95" spans="1:3" ht="48" x14ac:dyDescent="0.25">
      <c r="A95" s="68" t="s">
        <v>1480</v>
      </c>
      <c r="B95" s="261"/>
      <c r="C95" s="258"/>
    </row>
    <row r="96" spans="1:3" ht="36" x14ac:dyDescent="0.25">
      <c r="A96" s="68" t="s">
        <v>1481</v>
      </c>
      <c r="B96" s="261"/>
      <c r="C96" s="258"/>
    </row>
    <row r="97" spans="1:3" x14ac:dyDescent="0.25">
      <c r="A97" s="68" t="s">
        <v>1482</v>
      </c>
      <c r="B97" s="261"/>
      <c r="C97" s="258"/>
    </row>
    <row r="98" spans="1:3" x14ac:dyDescent="0.25">
      <c r="A98" s="68" t="s">
        <v>1483</v>
      </c>
      <c r="B98" s="261"/>
      <c r="C98" s="258"/>
    </row>
    <row r="99" spans="1:3" x14ac:dyDescent="0.25">
      <c r="A99" s="68" t="s">
        <v>1484</v>
      </c>
      <c r="B99" s="261"/>
      <c r="C99" s="258"/>
    </row>
    <row r="100" spans="1:3" x14ac:dyDescent="0.25">
      <c r="A100" s="68" t="s">
        <v>1485</v>
      </c>
      <c r="B100" s="261"/>
      <c r="C100" s="258"/>
    </row>
    <row r="101" spans="1:3" x14ac:dyDescent="0.25">
      <c r="A101" s="68" t="s">
        <v>1486</v>
      </c>
      <c r="B101" s="261"/>
      <c r="C101" s="253"/>
    </row>
    <row r="102" spans="1:3" ht="15.75" thickBot="1" x14ac:dyDescent="0.3">
      <c r="A102" s="262" t="s">
        <v>129</v>
      </c>
      <c r="B102" s="261"/>
      <c r="C102" s="259"/>
    </row>
    <row r="103" spans="1:3" ht="15.75" thickBot="1" x14ac:dyDescent="0.3">
      <c r="A103" s="70" t="s">
        <v>133</v>
      </c>
      <c r="B103" s="71"/>
      <c r="C103" s="264">
        <v>62.85</v>
      </c>
    </row>
    <row r="104" spans="1:3" x14ac:dyDescent="0.25">
      <c r="A104" s="32" t="s">
        <v>134</v>
      </c>
      <c r="B104" s="50"/>
      <c r="C104" s="252">
        <v>0</v>
      </c>
    </row>
    <row r="105" spans="1:3" x14ac:dyDescent="0.25">
      <c r="A105" s="68" t="s">
        <v>1487</v>
      </c>
      <c r="B105" s="69"/>
      <c r="C105" s="257"/>
    </row>
    <row r="106" spans="1:3" x14ac:dyDescent="0.25">
      <c r="A106" s="68" t="s">
        <v>151</v>
      </c>
      <c r="B106" s="69"/>
      <c r="C106" s="259"/>
    </row>
    <row r="107" spans="1:3" x14ac:dyDescent="0.25">
      <c r="A107" s="32" t="s">
        <v>136</v>
      </c>
      <c r="B107" s="50"/>
      <c r="C107" s="252">
        <v>0</v>
      </c>
    </row>
    <row r="108" spans="1:3" x14ac:dyDescent="0.25">
      <c r="A108" s="68" t="s">
        <v>151</v>
      </c>
      <c r="B108" s="69"/>
      <c r="C108" s="257"/>
    </row>
    <row r="109" spans="1:3" x14ac:dyDescent="0.25">
      <c r="A109" s="68" t="s">
        <v>151</v>
      </c>
      <c r="B109" s="69"/>
      <c r="C109" s="259"/>
    </row>
    <row r="110" spans="1:3" x14ac:dyDescent="0.25">
      <c r="A110" s="32" t="s">
        <v>140</v>
      </c>
      <c r="B110" s="50"/>
      <c r="C110" s="252">
        <v>0</v>
      </c>
    </row>
    <row r="111" spans="1:3" x14ac:dyDescent="0.25">
      <c r="A111" s="68" t="s">
        <v>1488</v>
      </c>
      <c r="B111" s="133"/>
      <c r="C111" s="257"/>
    </row>
    <row r="112" spans="1:3" x14ac:dyDescent="0.25">
      <c r="A112" s="68" t="s">
        <v>151</v>
      </c>
      <c r="B112" s="69"/>
      <c r="C112" s="259"/>
    </row>
    <row r="113" spans="1:3" x14ac:dyDescent="0.25">
      <c r="A113" s="32" t="s">
        <v>142</v>
      </c>
      <c r="B113" s="50"/>
      <c r="C113" s="252">
        <v>0</v>
      </c>
    </row>
    <row r="114" spans="1:3" x14ac:dyDescent="0.25">
      <c r="A114" s="68" t="s">
        <v>1489</v>
      </c>
      <c r="B114" s="133"/>
      <c r="C114" s="257"/>
    </row>
    <row r="115" spans="1:3" ht="15.75" thickBot="1" x14ac:dyDescent="0.3">
      <c r="A115" s="68" t="s">
        <v>151</v>
      </c>
      <c r="B115" s="69"/>
      <c r="C115" s="259"/>
    </row>
    <row r="116" spans="1:3" ht="15.75" thickBot="1" x14ac:dyDescent="0.3">
      <c r="A116" s="70" t="s">
        <v>145</v>
      </c>
      <c r="B116" s="71"/>
      <c r="C116" s="71">
        <v>0</v>
      </c>
    </row>
    <row r="117" spans="1:3" ht="15.75" thickBot="1" x14ac:dyDescent="0.3">
      <c r="A117" s="393" t="s">
        <v>146</v>
      </c>
      <c r="B117" s="74"/>
      <c r="C117" s="394">
        <v>62.85</v>
      </c>
    </row>
    <row r="118" spans="1:3" x14ac:dyDescent="0.25">
      <c r="A118" s="44"/>
      <c r="B118" s="66"/>
    </row>
  </sheetData>
  <conditionalFormatting sqref="A1:B117">
    <cfRule type="cellIs" dxfId="51" priority="21" operator="equal">
      <formula>0</formula>
    </cfRule>
  </conditionalFormatting>
  <conditionalFormatting sqref="C5">
    <cfRule type="cellIs" dxfId="50" priority="20" operator="equal">
      <formula>0</formula>
    </cfRule>
  </conditionalFormatting>
  <conditionalFormatting sqref="C13">
    <cfRule type="cellIs" dxfId="49" priority="19" operator="equal">
      <formula>0</formula>
    </cfRule>
  </conditionalFormatting>
  <conditionalFormatting sqref="C25">
    <cfRule type="cellIs" dxfId="48" priority="18" operator="equal">
      <formula>0</formula>
    </cfRule>
  </conditionalFormatting>
  <conditionalFormatting sqref="C35">
    <cfRule type="cellIs" dxfId="47" priority="17" operator="equal">
      <formula>0</formula>
    </cfRule>
  </conditionalFormatting>
  <conditionalFormatting sqref="C39">
    <cfRule type="cellIs" dxfId="46" priority="16" operator="equal">
      <formula>0</formula>
    </cfRule>
  </conditionalFormatting>
  <conditionalFormatting sqref="C45">
    <cfRule type="cellIs" dxfId="45" priority="15" operator="equal">
      <formula>0</formula>
    </cfRule>
  </conditionalFormatting>
  <conditionalFormatting sqref="C49">
    <cfRule type="cellIs" dxfId="44" priority="14" operator="equal">
      <formula>0</formula>
    </cfRule>
  </conditionalFormatting>
  <conditionalFormatting sqref="C52">
    <cfRule type="cellIs" dxfId="43" priority="13" operator="equal">
      <formula>0</formula>
    </cfRule>
  </conditionalFormatting>
  <conditionalFormatting sqref="C64">
    <cfRule type="cellIs" dxfId="42" priority="12" operator="equal">
      <formula>0</formula>
    </cfRule>
  </conditionalFormatting>
  <conditionalFormatting sqref="C73">
    <cfRule type="cellIs" dxfId="41" priority="11" operator="equal">
      <formula>0</formula>
    </cfRule>
  </conditionalFormatting>
  <conditionalFormatting sqref="C80">
    <cfRule type="cellIs" dxfId="40" priority="10" operator="equal">
      <formula>0</formula>
    </cfRule>
  </conditionalFormatting>
  <conditionalFormatting sqref="C88">
    <cfRule type="cellIs" dxfId="39" priority="9" operator="equal">
      <formula>0</formula>
    </cfRule>
  </conditionalFormatting>
  <conditionalFormatting sqref="C93">
    <cfRule type="cellIs" dxfId="38" priority="8" operator="equal">
      <formula>0</formula>
    </cfRule>
  </conditionalFormatting>
  <conditionalFormatting sqref="C104">
    <cfRule type="cellIs" dxfId="37" priority="7" operator="equal">
      <formula>0</formula>
    </cfRule>
  </conditionalFormatting>
  <conditionalFormatting sqref="C107">
    <cfRule type="cellIs" dxfId="36" priority="6" operator="equal">
      <formula>0</formula>
    </cfRule>
  </conditionalFormatting>
  <conditionalFormatting sqref="C110">
    <cfRule type="cellIs" dxfId="35" priority="5" operator="equal">
      <formula>0</formula>
    </cfRule>
  </conditionalFormatting>
  <conditionalFormatting sqref="C113">
    <cfRule type="cellIs" dxfId="34" priority="4" operator="equal">
      <formula>0</formula>
    </cfRule>
  </conditionalFormatting>
  <conditionalFormatting sqref="C117">
    <cfRule type="cellIs" dxfId="33" priority="3" operator="equal">
      <formula>0</formula>
    </cfRule>
  </conditionalFormatting>
  <conditionalFormatting sqref="C103">
    <cfRule type="cellIs" dxfId="32" priority="2" operator="equal">
      <formula>0</formula>
    </cfRule>
  </conditionalFormatting>
  <conditionalFormatting sqref="C116">
    <cfRule type="cellIs" dxfId="31" priority="1" operator="equal">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pane xSplit="2" ySplit="4" topLeftCell="C5" activePane="bottomRight" state="frozen"/>
      <selection pane="topRight" activeCell="C1" sqref="C1"/>
      <selection pane="bottomLeft" activeCell="A5" sqref="A5"/>
      <selection pane="bottomRight" activeCell="H2" sqref="H2"/>
    </sheetView>
  </sheetViews>
  <sheetFormatPr baseColWidth="10" defaultRowHeight="15" x14ac:dyDescent="0.25"/>
  <cols>
    <col min="1" max="1" width="32.85546875" style="76" customWidth="1"/>
    <col min="2" max="2" width="12.28515625" style="77" customWidth="1"/>
    <col min="3" max="6" width="11.85546875" style="51" bestFit="1" customWidth="1"/>
    <col min="7" max="7" width="13.140625" style="51" customWidth="1"/>
    <col min="8" max="9" width="11.85546875" style="51" bestFit="1" customWidth="1"/>
  </cols>
  <sheetData>
    <row r="1" spans="1:9" x14ac:dyDescent="0.25">
      <c r="A1" s="2" t="s">
        <v>7</v>
      </c>
      <c r="B1" s="40"/>
      <c r="C1" s="16"/>
      <c r="D1" s="16"/>
      <c r="E1" s="16"/>
      <c r="F1" s="16"/>
      <c r="G1" s="16"/>
      <c r="H1" s="16"/>
      <c r="I1" s="16"/>
    </row>
    <row r="2" spans="1:9" ht="92.25" customHeight="1" x14ac:dyDescent="0.25">
      <c r="A2" s="387" t="s">
        <v>151</v>
      </c>
      <c r="B2" s="388" t="s">
        <v>194</v>
      </c>
      <c r="C2" s="139" t="s">
        <v>1410</v>
      </c>
      <c r="D2" s="139" t="s">
        <v>1411</v>
      </c>
      <c r="E2" s="139" t="s">
        <v>1412</v>
      </c>
      <c r="F2" s="139" t="s">
        <v>1413</v>
      </c>
      <c r="G2" s="139" t="s">
        <v>1414</v>
      </c>
      <c r="H2" s="139" t="s">
        <v>1415</v>
      </c>
      <c r="I2" s="139" t="s">
        <v>1416</v>
      </c>
    </row>
    <row r="3" spans="1:9" x14ac:dyDescent="0.25">
      <c r="A3" s="45"/>
      <c r="B3" s="46"/>
      <c r="C3" s="31"/>
      <c r="D3" s="31"/>
      <c r="E3" s="31"/>
      <c r="F3" s="31"/>
      <c r="G3" s="31"/>
      <c r="H3" s="31"/>
      <c r="I3" s="31"/>
    </row>
    <row r="4" spans="1:9" x14ac:dyDescent="0.25">
      <c r="A4" s="47"/>
      <c r="B4" s="48"/>
      <c r="C4" s="31"/>
      <c r="D4" s="31"/>
      <c r="E4" s="31"/>
      <c r="F4" s="31"/>
      <c r="G4" s="31"/>
      <c r="H4" s="31"/>
      <c r="I4" s="31"/>
    </row>
    <row r="5" spans="1:9" x14ac:dyDescent="0.25">
      <c r="A5" s="125" t="s">
        <v>201</v>
      </c>
      <c r="B5" s="126"/>
      <c r="C5" s="252">
        <v>1288.6031</v>
      </c>
      <c r="D5" s="252"/>
      <c r="E5" s="252"/>
      <c r="F5" s="252">
        <v>233.20909099999997</v>
      </c>
      <c r="G5" s="252">
        <v>96.657141469999999</v>
      </c>
      <c r="H5" s="252">
        <v>300</v>
      </c>
      <c r="I5" s="252"/>
    </row>
    <row r="6" spans="1:9" x14ac:dyDescent="0.25">
      <c r="A6" s="68" t="s">
        <v>160</v>
      </c>
      <c r="B6" s="69"/>
      <c r="C6" s="254">
        <v>386.27548000000002</v>
      </c>
      <c r="D6" s="254"/>
      <c r="E6" s="254"/>
      <c r="F6" s="254">
        <v>74.428432999999998</v>
      </c>
      <c r="G6" s="254"/>
      <c r="H6" s="254"/>
      <c r="I6" s="254"/>
    </row>
    <row r="7" spans="1:9" x14ac:dyDescent="0.25">
      <c r="A7" s="68" t="s">
        <v>1424</v>
      </c>
      <c r="B7" s="69"/>
      <c r="C7" s="253"/>
      <c r="D7" s="253"/>
      <c r="E7" s="253"/>
      <c r="F7" s="253"/>
      <c r="G7" s="253"/>
      <c r="H7" s="253"/>
      <c r="I7" s="253"/>
    </row>
    <row r="8" spans="1:9" x14ac:dyDescent="0.25">
      <c r="A8" s="68" t="s">
        <v>1425</v>
      </c>
      <c r="B8" s="69"/>
      <c r="C8" s="253"/>
      <c r="D8" s="253"/>
      <c r="E8" s="253"/>
      <c r="F8" s="253"/>
      <c r="G8" s="253"/>
      <c r="H8" s="253"/>
      <c r="I8" s="253"/>
    </row>
    <row r="9" spans="1:9" x14ac:dyDescent="0.25">
      <c r="A9" s="68" t="s">
        <v>1426</v>
      </c>
      <c r="B9" s="69"/>
      <c r="C9" s="253">
        <v>516.05214000000001</v>
      </c>
      <c r="D9" s="253"/>
      <c r="E9" s="253"/>
      <c r="F9" s="253">
        <v>99.237910999999997</v>
      </c>
      <c r="G9" s="253">
        <v>96.657141469999999</v>
      </c>
      <c r="H9" s="253"/>
      <c r="I9" s="253"/>
    </row>
    <row r="10" spans="1:9" x14ac:dyDescent="0.25">
      <c r="A10" s="68" t="s">
        <v>1427</v>
      </c>
      <c r="B10" s="133"/>
      <c r="C10" s="253"/>
      <c r="D10" s="253"/>
      <c r="E10" s="253"/>
      <c r="F10" s="253"/>
      <c r="G10" s="253"/>
      <c r="H10" s="253"/>
      <c r="I10" s="253"/>
    </row>
    <row r="11" spans="1:9" ht="24" x14ac:dyDescent="0.25">
      <c r="A11" s="68" t="s">
        <v>1428</v>
      </c>
      <c r="B11" s="69"/>
      <c r="C11" s="253"/>
      <c r="D11" s="253"/>
      <c r="E11" s="253"/>
      <c r="F11" s="253"/>
      <c r="G11" s="253"/>
      <c r="H11" s="253"/>
      <c r="I11" s="253"/>
    </row>
    <row r="12" spans="1:9" x14ac:dyDescent="0.25">
      <c r="A12" s="68" t="s">
        <v>1429</v>
      </c>
      <c r="B12" s="69"/>
      <c r="C12" s="256">
        <v>386.27548000000002</v>
      </c>
      <c r="D12" s="256"/>
      <c r="E12" s="256"/>
      <c r="F12" s="256">
        <v>59.542746999999999</v>
      </c>
      <c r="G12" s="256"/>
      <c r="H12" s="256"/>
      <c r="I12" s="256"/>
    </row>
    <row r="13" spans="1:9" x14ac:dyDescent="0.25">
      <c r="A13" s="32" t="s">
        <v>205</v>
      </c>
      <c r="B13" s="50"/>
      <c r="C13" s="252">
        <v>1266.9736499999999</v>
      </c>
      <c r="D13" s="252"/>
      <c r="E13" s="252"/>
      <c r="F13" s="252">
        <v>297.71373299999999</v>
      </c>
      <c r="G13" s="252">
        <v>96.657141469999999</v>
      </c>
      <c r="H13" s="252">
        <v>200</v>
      </c>
      <c r="I13" s="252"/>
    </row>
    <row r="14" spans="1:9" x14ac:dyDescent="0.25">
      <c r="A14" s="68" t="s">
        <v>1430</v>
      </c>
      <c r="B14" s="69"/>
      <c r="C14" s="257"/>
      <c r="D14" s="257"/>
      <c r="E14" s="257"/>
      <c r="F14" s="257"/>
      <c r="G14" s="257"/>
      <c r="H14" s="257"/>
      <c r="I14" s="257"/>
    </row>
    <row r="15" spans="1:9" x14ac:dyDescent="0.25">
      <c r="A15" s="68" t="s">
        <v>1431</v>
      </c>
      <c r="B15" s="69"/>
      <c r="C15" s="258"/>
      <c r="D15" s="258"/>
      <c r="E15" s="258"/>
      <c r="F15" s="258"/>
      <c r="G15" s="258"/>
      <c r="H15" s="258"/>
      <c r="I15" s="258"/>
    </row>
    <row r="16" spans="1:9" x14ac:dyDescent="0.25">
      <c r="A16" s="68" t="s">
        <v>1432</v>
      </c>
      <c r="B16" s="69"/>
      <c r="C16" s="258"/>
      <c r="D16" s="258"/>
      <c r="E16" s="258"/>
      <c r="F16" s="258"/>
      <c r="G16" s="258"/>
      <c r="H16" s="258"/>
      <c r="I16" s="258"/>
    </row>
    <row r="17" spans="1:9" x14ac:dyDescent="0.25">
      <c r="A17" s="68" t="s">
        <v>1433</v>
      </c>
      <c r="B17" s="69"/>
      <c r="C17" s="258"/>
      <c r="D17" s="258"/>
      <c r="E17" s="258"/>
      <c r="F17" s="258"/>
      <c r="G17" s="258"/>
      <c r="H17" s="258"/>
      <c r="I17" s="258"/>
    </row>
    <row r="18" spans="1:9" x14ac:dyDescent="0.25">
      <c r="A18" s="68" t="s">
        <v>1434</v>
      </c>
      <c r="B18" s="69"/>
      <c r="C18" s="258"/>
      <c r="D18" s="258"/>
      <c r="E18" s="258"/>
      <c r="F18" s="258"/>
      <c r="G18" s="258"/>
      <c r="H18" s="258"/>
      <c r="I18" s="258"/>
    </row>
    <row r="19" spans="1:9" x14ac:dyDescent="0.25">
      <c r="A19" s="68" t="s">
        <v>22</v>
      </c>
      <c r="B19" s="69"/>
      <c r="C19" s="258">
        <v>494.42268999999999</v>
      </c>
      <c r="D19" s="258"/>
      <c r="E19" s="258"/>
      <c r="F19" s="258">
        <v>148.85686699999999</v>
      </c>
      <c r="G19" s="258">
        <v>96.657141469999999</v>
      </c>
      <c r="H19" s="258"/>
      <c r="I19" s="258"/>
    </row>
    <row r="20" spans="1:9" x14ac:dyDescent="0.25">
      <c r="A20" s="68" t="s">
        <v>31</v>
      </c>
      <c r="B20" s="69"/>
      <c r="C20" s="258">
        <v>386.27548000000002</v>
      </c>
      <c r="D20" s="258"/>
      <c r="E20" s="258"/>
      <c r="F20" s="258">
        <v>74.428432999999998</v>
      </c>
      <c r="G20" s="258"/>
      <c r="H20" s="258"/>
      <c r="I20" s="258"/>
    </row>
    <row r="21" spans="1:9" x14ac:dyDescent="0.25">
      <c r="A21" s="68" t="s">
        <v>1435</v>
      </c>
      <c r="B21" s="69"/>
      <c r="C21" s="258">
        <v>386.27548000000002</v>
      </c>
      <c r="D21" s="258"/>
      <c r="E21" s="258"/>
      <c r="F21" s="258">
        <v>74.428432999999998</v>
      </c>
      <c r="G21" s="258"/>
      <c r="H21" s="258"/>
      <c r="I21" s="258"/>
    </row>
    <row r="22" spans="1:9" x14ac:dyDescent="0.25">
      <c r="A22" s="68" t="s">
        <v>1436</v>
      </c>
      <c r="B22" s="69"/>
      <c r="C22" s="258"/>
      <c r="D22" s="258"/>
      <c r="E22" s="258"/>
      <c r="F22" s="258"/>
      <c r="G22" s="258"/>
      <c r="H22" s="258"/>
      <c r="I22" s="258"/>
    </row>
    <row r="23" spans="1:9" x14ac:dyDescent="0.25">
      <c r="A23" s="68" t="s">
        <v>1437</v>
      </c>
      <c r="B23" s="69"/>
      <c r="C23" s="258"/>
      <c r="D23" s="258"/>
      <c r="E23" s="258"/>
      <c r="F23" s="258"/>
      <c r="G23" s="258"/>
      <c r="H23" s="258"/>
      <c r="I23" s="258"/>
    </row>
    <row r="24" spans="1:9" x14ac:dyDescent="0.25">
      <c r="A24" s="68" t="s">
        <v>1438</v>
      </c>
      <c r="B24" s="69"/>
      <c r="C24" s="256"/>
      <c r="D24" s="256"/>
      <c r="E24" s="256"/>
      <c r="F24" s="256"/>
      <c r="G24" s="256"/>
      <c r="H24" s="256"/>
      <c r="I24" s="256"/>
    </row>
    <row r="25" spans="1:9" x14ac:dyDescent="0.25">
      <c r="A25" s="32" t="s">
        <v>209</v>
      </c>
      <c r="B25" s="50"/>
      <c r="C25" s="252">
        <v>1674.8785800000001</v>
      </c>
      <c r="D25" s="252"/>
      <c r="E25" s="252"/>
      <c r="F25" s="252">
        <v>322.523211</v>
      </c>
      <c r="G25" s="252">
        <v>96.657141469999999</v>
      </c>
      <c r="H25" s="252">
        <v>300</v>
      </c>
      <c r="I25" s="252"/>
    </row>
    <row r="26" spans="1:9" x14ac:dyDescent="0.25">
      <c r="A26" s="68" t="s">
        <v>46</v>
      </c>
      <c r="B26" s="69"/>
      <c r="C26" s="257">
        <v>516.05214000000001</v>
      </c>
      <c r="D26" s="257"/>
      <c r="E26" s="257"/>
      <c r="F26" s="257">
        <v>148.85686699999999</v>
      </c>
      <c r="G26" s="257">
        <v>96.657141469999999</v>
      </c>
      <c r="H26" s="257"/>
      <c r="I26" s="257"/>
    </row>
    <row r="27" spans="1:9" x14ac:dyDescent="0.25">
      <c r="A27" s="68" t="s">
        <v>1439</v>
      </c>
      <c r="B27" s="69"/>
      <c r="C27" s="258"/>
      <c r="D27" s="258"/>
      <c r="E27" s="258"/>
      <c r="F27" s="258"/>
      <c r="G27" s="258"/>
      <c r="H27" s="258"/>
      <c r="I27" s="258"/>
    </row>
    <row r="28" spans="1:9" ht="48" x14ac:dyDescent="0.25">
      <c r="A28" s="68" t="s">
        <v>1490</v>
      </c>
      <c r="B28" s="69"/>
      <c r="C28" s="258"/>
      <c r="D28" s="258"/>
      <c r="E28" s="258"/>
      <c r="F28" s="258"/>
      <c r="G28" s="258"/>
      <c r="H28" s="258"/>
      <c r="I28" s="258"/>
    </row>
    <row r="29" spans="1:9" x14ac:dyDescent="0.25">
      <c r="A29" s="68" t="s">
        <v>1440</v>
      </c>
      <c r="B29" s="69"/>
      <c r="C29" s="258">
        <v>386.27548000000002</v>
      </c>
      <c r="D29" s="258"/>
      <c r="E29" s="258"/>
      <c r="F29" s="258"/>
      <c r="G29" s="258"/>
      <c r="H29" s="258"/>
      <c r="I29" s="258"/>
    </row>
    <row r="30" spans="1:9" x14ac:dyDescent="0.25">
      <c r="A30" s="68" t="s">
        <v>47</v>
      </c>
      <c r="B30" s="69"/>
      <c r="C30" s="258">
        <v>386.27548000000002</v>
      </c>
      <c r="D30" s="258"/>
      <c r="E30" s="258"/>
      <c r="F30" s="258">
        <v>74.428432999999998</v>
      </c>
      <c r="G30" s="258"/>
      <c r="H30" s="258"/>
      <c r="I30" s="258"/>
    </row>
    <row r="31" spans="1:9" x14ac:dyDescent="0.25">
      <c r="A31" s="68" t="s">
        <v>1441</v>
      </c>
      <c r="B31" s="69"/>
      <c r="C31" s="258"/>
      <c r="D31" s="258"/>
      <c r="E31" s="258"/>
      <c r="F31" s="258"/>
      <c r="G31" s="258"/>
      <c r="H31" s="258"/>
      <c r="I31" s="258"/>
    </row>
    <row r="32" spans="1:9" x14ac:dyDescent="0.25">
      <c r="A32" s="68" t="s">
        <v>1442</v>
      </c>
      <c r="B32" s="69"/>
      <c r="C32" s="253"/>
      <c r="D32" s="253"/>
      <c r="E32" s="253"/>
      <c r="F32" s="253"/>
      <c r="G32" s="253"/>
      <c r="H32" s="253"/>
      <c r="I32" s="253"/>
    </row>
    <row r="33" spans="1:9" x14ac:dyDescent="0.25">
      <c r="A33" s="68" t="s">
        <v>1443</v>
      </c>
      <c r="B33" s="69"/>
      <c r="C33" s="253"/>
      <c r="D33" s="253"/>
      <c r="E33" s="253"/>
      <c r="F33" s="253"/>
      <c r="G33" s="253"/>
      <c r="H33" s="253"/>
      <c r="I33" s="253"/>
    </row>
    <row r="34" spans="1:9" x14ac:dyDescent="0.25">
      <c r="A34" s="68" t="s">
        <v>1444</v>
      </c>
      <c r="B34" s="69"/>
      <c r="C34" s="256">
        <v>386.27548000000002</v>
      </c>
      <c r="D34" s="256"/>
      <c r="E34" s="256"/>
      <c r="F34" s="256">
        <v>99.237910999999997</v>
      </c>
      <c r="G34" s="256"/>
      <c r="H34" s="256"/>
      <c r="I34" s="256"/>
    </row>
    <row r="35" spans="1:9" x14ac:dyDescent="0.25">
      <c r="A35" s="32" t="s">
        <v>214</v>
      </c>
      <c r="B35" s="50"/>
      <c r="C35" s="252">
        <v>772.55096000000003</v>
      </c>
      <c r="D35" s="252"/>
      <c r="E35" s="252"/>
      <c r="F35" s="252">
        <v>119.085494</v>
      </c>
      <c r="G35" s="252"/>
      <c r="H35" s="252">
        <v>100</v>
      </c>
      <c r="I35" s="252"/>
    </row>
    <row r="36" spans="1:9" ht="36" x14ac:dyDescent="0.25">
      <c r="A36" s="68" t="s">
        <v>1445</v>
      </c>
      <c r="B36" s="69"/>
      <c r="C36" s="257"/>
      <c r="D36" s="257"/>
      <c r="E36" s="257"/>
      <c r="F36" s="257"/>
      <c r="G36" s="257"/>
      <c r="H36" s="257"/>
      <c r="I36" s="257"/>
    </row>
    <row r="37" spans="1:9" x14ac:dyDescent="0.25">
      <c r="A37" s="68" t="s">
        <v>1446</v>
      </c>
      <c r="B37" s="69"/>
      <c r="C37" s="253">
        <v>386.27548000000002</v>
      </c>
      <c r="D37" s="253"/>
      <c r="E37" s="253"/>
      <c r="F37" s="253">
        <v>59.542746999999999</v>
      </c>
      <c r="G37" s="253"/>
      <c r="H37" s="253"/>
      <c r="I37" s="253"/>
    </row>
    <row r="38" spans="1:9" x14ac:dyDescent="0.25">
      <c r="A38" s="68" t="s">
        <v>49</v>
      </c>
      <c r="B38" s="69"/>
      <c r="C38" s="259">
        <v>386.27548000000002</v>
      </c>
      <c r="D38" s="259"/>
      <c r="E38" s="259"/>
      <c r="F38" s="259">
        <v>59.542746999999999</v>
      </c>
      <c r="G38" s="259"/>
      <c r="H38" s="259"/>
      <c r="I38" s="259"/>
    </row>
    <row r="39" spans="1:9" x14ac:dyDescent="0.25">
      <c r="A39" s="32" t="s">
        <v>58</v>
      </c>
      <c r="B39" s="50"/>
      <c r="C39" s="252">
        <v>772.55096000000003</v>
      </c>
      <c r="D39" s="252"/>
      <c r="E39" s="252"/>
      <c r="F39" s="252">
        <v>74.428432999999998</v>
      </c>
      <c r="G39" s="252"/>
      <c r="H39" s="252"/>
      <c r="I39" s="252">
        <v>100</v>
      </c>
    </row>
    <row r="40" spans="1:9" x14ac:dyDescent="0.25">
      <c r="A40" s="68" t="s">
        <v>1447</v>
      </c>
      <c r="B40" s="69"/>
      <c r="C40" s="257"/>
      <c r="D40" s="257"/>
      <c r="E40" s="257"/>
      <c r="F40" s="257"/>
      <c r="G40" s="257"/>
      <c r="H40" s="257"/>
      <c r="I40" s="257"/>
    </row>
    <row r="41" spans="1:9" x14ac:dyDescent="0.25">
      <c r="A41" s="68" t="s">
        <v>1448</v>
      </c>
      <c r="B41" s="69"/>
      <c r="C41" s="258"/>
      <c r="D41" s="258"/>
      <c r="E41" s="258"/>
      <c r="F41" s="258"/>
      <c r="G41" s="258"/>
      <c r="H41" s="258"/>
      <c r="I41" s="258"/>
    </row>
    <row r="42" spans="1:9" ht="36" x14ac:dyDescent="0.25">
      <c r="A42" s="68" t="s">
        <v>1449</v>
      </c>
      <c r="B42" s="69"/>
      <c r="C42" s="258"/>
      <c r="D42" s="258"/>
      <c r="E42" s="258"/>
      <c r="F42" s="258"/>
      <c r="G42" s="258"/>
      <c r="H42" s="258"/>
      <c r="I42" s="258"/>
    </row>
    <row r="43" spans="1:9" x14ac:dyDescent="0.25">
      <c r="A43" s="68" t="s">
        <v>1450</v>
      </c>
      <c r="B43" s="69"/>
      <c r="C43" s="258">
        <v>386.27548000000002</v>
      </c>
      <c r="D43" s="258"/>
      <c r="E43" s="258"/>
      <c r="F43" s="258"/>
      <c r="G43" s="258"/>
      <c r="H43" s="258"/>
      <c r="I43" s="258"/>
    </row>
    <row r="44" spans="1:9" x14ac:dyDescent="0.25">
      <c r="A44" s="68" t="s">
        <v>59</v>
      </c>
      <c r="B44" s="69"/>
      <c r="C44" s="259">
        <v>386.27548000000002</v>
      </c>
      <c r="D44" s="259"/>
      <c r="E44" s="259"/>
      <c r="F44" s="259">
        <v>74.428432999999998</v>
      </c>
      <c r="G44" s="259"/>
      <c r="H44" s="259"/>
      <c r="I44" s="259"/>
    </row>
    <row r="45" spans="1:9" x14ac:dyDescent="0.25">
      <c r="A45" s="32" t="s">
        <v>63</v>
      </c>
      <c r="B45" s="50"/>
      <c r="C45" s="252">
        <v>386.27548000000002</v>
      </c>
      <c r="D45" s="252"/>
      <c r="E45" s="252"/>
      <c r="F45" s="252">
        <v>59.542746999999999</v>
      </c>
      <c r="G45" s="252"/>
      <c r="H45" s="252">
        <v>100</v>
      </c>
      <c r="I45" s="252"/>
    </row>
    <row r="46" spans="1:9" x14ac:dyDescent="0.25">
      <c r="A46" s="68" t="s">
        <v>68</v>
      </c>
      <c r="B46" s="69"/>
      <c r="C46" s="257"/>
      <c r="D46" s="257"/>
      <c r="E46" s="257"/>
      <c r="F46" s="257"/>
      <c r="G46" s="257"/>
      <c r="H46" s="257"/>
      <c r="I46" s="257"/>
    </row>
    <row r="47" spans="1:9" x14ac:dyDescent="0.25">
      <c r="A47" s="68" t="s">
        <v>151</v>
      </c>
      <c r="B47" s="69"/>
      <c r="C47" s="258"/>
      <c r="D47" s="258"/>
      <c r="E47" s="258"/>
      <c r="F47" s="258"/>
      <c r="G47" s="258"/>
      <c r="H47" s="258"/>
      <c r="I47" s="258"/>
    </row>
    <row r="48" spans="1:9" x14ac:dyDescent="0.25">
      <c r="A48" s="68" t="s">
        <v>69</v>
      </c>
      <c r="B48" s="69"/>
      <c r="C48" s="259">
        <v>386.27548000000002</v>
      </c>
      <c r="D48" s="259"/>
      <c r="E48" s="259"/>
      <c r="F48" s="259">
        <v>59.542746999999999</v>
      </c>
      <c r="G48" s="259"/>
      <c r="H48" s="259"/>
      <c r="I48" s="259"/>
    </row>
    <row r="49" spans="1:9" x14ac:dyDescent="0.25">
      <c r="A49" s="32" t="s">
        <v>70</v>
      </c>
      <c r="B49" s="50"/>
      <c r="C49" s="252">
        <v>386.27548000000002</v>
      </c>
      <c r="D49" s="252"/>
      <c r="E49" s="252"/>
      <c r="F49" s="252"/>
      <c r="G49" s="252"/>
      <c r="H49" s="252"/>
      <c r="I49" s="252"/>
    </row>
    <row r="50" spans="1:9" x14ac:dyDescent="0.25">
      <c r="A50" s="68" t="s">
        <v>1451</v>
      </c>
      <c r="B50" s="69"/>
      <c r="C50" s="257"/>
      <c r="D50" s="257"/>
      <c r="E50" s="257"/>
      <c r="F50" s="257"/>
      <c r="G50" s="257"/>
      <c r="H50" s="257"/>
      <c r="I50" s="257"/>
    </row>
    <row r="51" spans="1:9" x14ac:dyDescent="0.25">
      <c r="A51" s="68" t="s">
        <v>72</v>
      </c>
      <c r="B51" s="69"/>
      <c r="C51" s="259">
        <v>386.27548000000002</v>
      </c>
      <c r="D51" s="259"/>
      <c r="E51" s="259"/>
      <c r="F51" s="259"/>
      <c r="G51" s="259"/>
      <c r="H51" s="259"/>
      <c r="I51" s="259"/>
    </row>
    <row r="52" spans="1:9" x14ac:dyDescent="0.25">
      <c r="A52" s="32" t="s">
        <v>74</v>
      </c>
      <c r="B52" s="50"/>
      <c r="C52" s="252">
        <v>988.84538999999995</v>
      </c>
      <c r="D52" s="252">
        <v>152.43</v>
      </c>
      <c r="E52" s="252"/>
      <c r="F52" s="252">
        <v>446.57060000000001</v>
      </c>
      <c r="G52" s="252">
        <v>96.657141469999999</v>
      </c>
      <c r="H52" s="252">
        <v>100</v>
      </c>
      <c r="I52" s="252">
        <v>300</v>
      </c>
    </row>
    <row r="53" spans="1:9" ht="24" x14ac:dyDescent="0.25">
      <c r="A53" s="68" t="s">
        <v>1283</v>
      </c>
      <c r="B53" s="69"/>
      <c r="C53" s="257"/>
      <c r="D53" s="257"/>
      <c r="E53" s="257"/>
      <c r="F53" s="257"/>
      <c r="G53" s="257"/>
      <c r="H53" s="257"/>
      <c r="I53" s="257"/>
    </row>
    <row r="54" spans="1:9" x14ac:dyDescent="0.25">
      <c r="A54" s="68" t="s">
        <v>1452</v>
      </c>
      <c r="B54" s="69"/>
      <c r="C54" s="258"/>
      <c r="D54" s="258"/>
      <c r="E54" s="258"/>
      <c r="F54" s="258"/>
      <c r="G54" s="258"/>
      <c r="H54" s="258"/>
      <c r="I54" s="258"/>
    </row>
    <row r="55" spans="1:9" x14ac:dyDescent="0.25">
      <c r="A55" s="68"/>
      <c r="B55" s="69"/>
      <c r="C55" s="258"/>
      <c r="D55" s="258"/>
      <c r="E55" s="258"/>
      <c r="F55" s="258"/>
      <c r="G55" s="258"/>
      <c r="H55" s="258"/>
      <c r="I55" s="258"/>
    </row>
    <row r="56" spans="1:9" x14ac:dyDescent="0.25">
      <c r="A56" s="68" t="s">
        <v>1453</v>
      </c>
      <c r="B56" s="69"/>
      <c r="C56" s="258"/>
      <c r="D56" s="258"/>
      <c r="E56" s="258"/>
      <c r="F56" s="258"/>
      <c r="G56" s="258"/>
      <c r="H56" s="258"/>
      <c r="I56" s="258"/>
    </row>
    <row r="57" spans="1:9" ht="24" x14ac:dyDescent="0.25">
      <c r="A57" s="68" t="s">
        <v>1454</v>
      </c>
      <c r="B57" s="69"/>
      <c r="C57" s="258"/>
      <c r="D57" s="258"/>
      <c r="E57" s="258"/>
      <c r="F57" s="258"/>
      <c r="G57" s="258"/>
      <c r="H57" s="258"/>
      <c r="I57" s="258"/>
    </row>
    <row r="58" spans="1:9" x14ac:dyDescent="0.25">
      <c r="A58" s="68" t="s">
        <v>1455</v>
      </c>
      <c r="B58" s="69"/>
      <c r="C58" s="258"/>
      <c r="D58" s="258"/>
      <c r="E58" s="258"/>
      <c r="F58" s="258"/>
      <c r="G58" s="258"/>
      <c r="H58" s="258"/>
      <c r="I58" s="258"/>
    </row>
    <row r="59" spans="1:9" x14ac:dyDescent="0.25">
      <c r="A59" s="68" t="s">
        <v>1456</v>
      </c>
      <c r="B59" s="69"/>
      <c r="C59" s="258"/>
      <c r="D59" s="258"/>
      <c r="E59" s="258"/>
      <c r="F59" s="258"/>
      <c r="G59" s="258"/>
      <c r="H59" s="258"/>
      <c r="I59" s="258"/>
    </row>
    <row r="60" spans="1:9" x14ac:dyDescent="0.25">
      <c r="A60" s="68" t="s">
        <v>176</v>
      </c>
      <c r="B60" s="69"/>
      <c r="C60" s="253"/>
      <c r="D60" s="253"/>
      <c r="E60" s="253"/>
      <c r="F60" s="253"/>
      <c r="G60" s="253"/>
      <c r="H60" s="253"/>
      <c r="I60" s="253"/>
    </row>
    <row r="61" spans="1:9" ht="24" x14ac:dyDescent="0.25">
      <c r="A61" s="68" t="s">
        <v>1457</v>
      </c>
      <c r="B61" s="69"/>
      <c r="C61" s="253"/>
      <c r="D61" s="253"/>
      <c r="E61" s="253"/>
      <c r="F61" s="253"/>
      <c r="G61" s="253"/>
      <c r="H61" s="253">
        <v>50</v>
      </c>
      <c r="I61" s="253"/>
    </row>
    <row r="62" spans="1:9" x14ac:dyDescent="0.25">
      <c r="A62" s="68" t="s">
        <v>1458</v>
      </c>
      <c r="B62" s="69"/>
      <c r="C62" s="253"/>
      <c r="D62" s="253"/>
      <c r="E62" s="253"/>
      <c r="F62" s="253"/>
      <c r="G62" s="253"/>
      <c r="H62" s="253"/>
      <c r="I62" s="253"/>
    </row>
    <row r="63" spans="1:9" x14ac:dyDescent="0.25">
      <c r="A63" s="68" t="s">
        <v>474</v>
      </c>
      <c r="B63" s="69"/>
      <c r="C63" s="256">
        <v>988.84538999999995</v>
      </c>
      <c r="D63" s="256">
        <v>152.43</v>
      </c>
      <c r="E63" s="256"/>
      <c r="F63" s="256">
        <v>446.57060000000001</v>
      </c>
      <c r="G63" s="256">
        <v>96.657141469999999</v>
      </c>
      <c r="H63" s="256">
        <v>50</v>
      </c>
      <c r="I63" s="256"/>
    </row>
    <row r="64" spans="1:9" x14ac:dyDescent="0.25">
      <c r="A64" s="32" t="s">
        <v>232</v>
      </c>
      <c r="B64" s="50"/>
      <c r="C64" s="252">
        <v>1010.47582</v>
      </c>
      <c r="D64" s="252">
        <v>230.94</v>
      </c>
      <c r="E64" s="252"/>
      <c r="F64" s="252">
        <v>208.39961399999999</v>
      </c>
      <c r="G64" s="252">
        <v>96.657141469999999</v>
      </c>
      <c r="H64" s="252"/>
      <c r="I64" s="252">
        <v>200</v>
      </c>
    </row>
    <row r="65" spans="1:9" x14ac:dyDescent="0.25">
      <c r="A65" s="68" t="s">
        <v>1459</v>
      </c>
      <c r="B65" s="69"/>
      <c r="C65" s="257"/>
      <c r="D65" s="257"/>
      <c r="E65" s="257"/>
      <c r="F65" s="257"/>
      <c r="G65" s="257"/>
      <c r="H65" s="257"/>
      <c r="I65" s="257"/>
    </row>
    <row r="66" spans="1:9" ht="36" x14ac:dyDescent="0.25">
      <c r="A66" s="68" t="s">
        <v>1460</v>
      </c>
      <c r="B66" s="69"/>
      <c r="C66" s="258"/>
      <c r="D66" s="258"/>
      <c r="E66" s="258"/>
      <c r="F66" s="258"/>
      <c r="G66" s="258"/>
      <c r="H66" s="258"/>
      <c r="I66" s="258"/>
    </row>
    <row r="67" spans="1:9" x14ac:dyDescent="0.25">
      <c r="A67" s="68" t="s">
        <v>1461</v>
      </c>
      <c r="B67" s="69"/>
      <c r="C67" s="258"/>
      <c r="D67" s="258"/>
      <c r="E67" s="258"/>
      <c r="F67" s="258"/>
      <c r="G67" s="258">
        <v>0</v>
      </c>
      <c r="H67" s="258"/>
      <c r="I67" s="258"/>
    </row>
    <row r="68" spans="1:9" x14ac:dyDescent="0.25">
      <c r="A68" s="68" t="s">
        <v>1462</v>
      </c>
      <c r="B68" s="69"/>
      <c r="C68" s="258"/>
      <c r="D68" s="258"/>
      <c r="E68" s="258"/>
      <c r="F68" s="258"/>
      <c r="G68" s="258"/>
      <c r="H68" s="258"/>
      <c r="I68" s="258"/>
    </row>
    <row r="69" spans="1:9" x14ac:dyDescent="0.25">
      <c r="A69" s="68" t="s">
        <v>1463</v>
      </c>
      <c r="B69" s="69"/>
      <c r="C69" s="258"/>
      <c r="D69" s="258"/>
      <c r="E69" s="258"/>
      <c r="F69" s="258"/>
      <c r="G69" s="258"/>
      <c r="H69" s="258"/>
      <c r="I69" s="258"/>
    </row>
    <row r="70" spans="1:9" x14ac:dyDescent="0.25">
      <c r="A70" s="68" t="s">
        <v>1464</v>
      </c>
      <c r="B70" s="69"/>
      <c r="C70" s="258"/>
      <c r="D70" s="258"/>
      <c r="E70" s="258"/>
      <c r="F70" s="258"/>
      <c r="G70" s="258"/>
      <c r="H70" s="258"/>
      <c r="I70" s="258"/>
    </row>
    <row r="71" spans="1:9" x14ac:dyDescent="0.25">
      <c r="A71" s="68" t="s">
        <v>1465</v>
      </c>
      <c r="B71" s="69"/>
      <c r="C71" s="258">
        <v>624.20033999999998</v>
      </c>
      <c r="D71" s="258">
        <v>230.94</v>
      </c>
      <c r="E71" s="258"/>
      <c r="F71" s="258">
        <v>148.85686699999999</v>
      </c>
      <c r="G71" s="258">
        <v>96.657141469999999</v>
      </c>
      <c r="H71" s="258"/>
      <c r="I71" s="258"/>
    </row>
    <row r="72" spans="1:9" x14ac:dyDescent="0.25">
      <c r="A72" s="68" t="s">
        <v>104</v>
      </c>
      <c r="B72" s="69"/>
      <c r="C72" s="259">
        <v>386.27548000000002</v>
      </c>
      <c r="D72" s="259"/>
      <c r="E72" s="259"/>
      <c r="F72" s="259">
        <v>59.542746999999999</v>
      </c>
      <c r="G72" s="259"/>
      <c r="H72" s="259"/>
      <c r="I72" s="259"/>
    </row>
    <row r="73" spans="1:9" x14ac:dyDescent="0.25">
      <c r="A73" s="32" t="s">
        <v>112</v>
      </c>
      <c r="B73" s="50"/>
      <c r="C73" s="252">
        <v>772.55096000000003</v>
      </c>
      <c r="D73" s="252">
        <v>216.63</v>
      </c>
      <c r="E73" s="252"/>
      <c r="F73" s="252">
        <v>133.97118</v>
      </c>
      <c r="G73" s="252"/>
      <c r="H73" s="252">
        <v>100</v>
      </c>
      <c r="I73" s="252"/>
    </row>
    <row r="74" spans="1:9" x14ac:dyDescent="0.25">
      <c r="A74" s="68" t="s">
        <v>1466</v>
      </c>
      <c r="B74" s="69"/>
      <c r="C74" s="257"/>
      <c r="D74" s="257"/>
      <c r="E74" s="257"/>
      <c r="F74" s="257"/>
      <c r="G74" s="257"/>
      <c r="H74" s="257"/>
      <c r="I74" s="257"/>
    </row>
    <row r="75" spans="1:9" x14ac:dyDescent="0.25">
      <c r="A75" s="68" t="s">
        <v>1467</v>
      </c>
      <c r="B75" s="69"/>
      <c r="C75" s="258"/>
      <c r="D75" s="258"/>
      <c r="E75" s="258"/>
      <c r="F75" s="258"/>
      <c r="G75" s="258"/>
      <c r="H75" s="258"/>
      <c r="I75" s="258"/>
    </row>
    <row r="76" spans="1:9" x14ac:dyDescent="0.25">
      <c r="A76" s="68" t="s">
        <v>1468</v>
      </c>
      <c r="B76" s="69"/>
      <c r="C76" s="258"/>
      <c r="D76" s="258"/>
      <c r="E76" s="258"/>
      <c r="F76" s="258"/>
      <c r="G76" s="258"/>
      <c r="H76" s="258"/>
      <c r="I76" s="258"/>
    </row>
    <row r="77" spans="1:9" x14ac:dyDescent="0.25">
      <c r="A77" s="68" t="s">
        <v>119</v>
      </c>
      <c r="B77" s="69"/>
      <c r="C77" s="258">
        <v>386.27548000000002</v>
      </c>
      <c r="D77" s="258"/>
      <c r="E77" s="258"/>
      <c r="F77" s="258">
        <v>74.428432999999998</v>
      </c>
      <c r="G77" s="258"/>
      <c r="H77" s="258"/>
      <c r="I77" s="258"/>
    </row>
    <row r="78" spans="1:9" x14ac:dyDescent="0.25">
      <c r="A78" s="68" t="s">
        <v>1469</v>
      </c>
      <c r="B78" s="69"/>
      <c r="C78" s="258"/>
      <c r="D78" s="258"/>
      <c r="E78" s="258"/>
      <c r="F78" s="258"/>
      <c r="G78" s="258"/>
      <c r="H78" s="258"/>
      <c r="I78" s="258"/>
    </row>
    <row r="79" spans="1:9" x14ac:dyDescent="0.25">
      <c r="A79" s="68" t="s">
        <v>1470</v>
      </c>
      <c r="B79" s="69"/>
      <c r="C79" s="256">
        <v>386.27548000000002</v>
      </c>
      <c r="D79" s="256">
        <v>216.63</v>
      </c>
      <c r="E79" s="256"/>
      <c r="F79" s="256">
        <v>59.542746999999999</v>
      </c>
      <c r="G79" s="256">
        <v>0</v>
      </c>
      <c r="H79" s="256"/>
      <c r="I79" s="256"/>
    </row>
    <row r="80" spans="1:9" x14ac:dyDescent="0.25">
      <c r="A80" s="32" t="s">
        <v>238</v>
      </c>
      <c r="B80" s="50"/>
      <c r="C80" s="252">
        <v>1118.62303</v>
      </c>
      <c r="D80" s="252"/>
      <c r="E80" s="252">
        <v>100</v>
      </c>
      <c r="F80" s="252">
        <v>248.09477799999999</v>
      </c>
      <c r="G80" s="252"/>
      <c r="H80" s="252"/>
      <c r="I80" s="252">
        <v>200</v>
      </c>
    </row>
    <row r="81" spans="1:9" x14ac:dyDescent="0.25">
      <c r="A81" s="68" t="s">
        <v>1471</v>
      </c>
      <c r="B81" s="69"/>
      <c r="C81" s="257">
        <v>624.20033999999998</v>
      </c>
      <c r="D81" s="257"/>
      <c r="E81" s="257">
        <v>100</v>
      </c>
      <c r="F81" s="257"/>
      <c r="G81" s="257"/>
      <c r="H81" s="257"/>
      <c r="I81" s="257"/>
    </row>
    <row r="82" spans="1:9" x14ac:dyDescent="0.25">
      <c r="A82" s="68" t="s">
        <v>1472</v>
      </c>
      <c r="B82" s="69"/>
      <c r="C82" s="258"/>
      <c r="D82" s="258"/>
      <c r="E82" s="258"/>
      <c r="F82" s="258"/>
      <c r="G82" s="258"/>
      <c r="H82" s="258"/>
      <c r="I82" s="258"/>
    </row>
    <row r="83" spans="1:9" x14ac:dyDescent="0.25">
      <c r="A83" s="68" t="s">
        <v>1473</v>
      </c>
      <c r="B83" s="69"/>
      <c r="C83" s="258"/>
      <c r="D83" s="258"/>
      <c r="E83" s="258"/>
      <c r="F83" s="258"/>
      <c r="G83" s="258"/>
      <c r="H83" s="258"/>
      <c r="I83" s="258"/>
    </row>
    <row r="84" spans="1:9" x14ac:dyDescent="0.25">
      <c r="A84" s="68" t="s">
        <v>1474</v>
      </c>
      <c r="B84" s="69"/>
      <c r="C84" s="258"/>
      <c r="D84" s="258"/>
      <c r="E84" s="258"/>
      <c r="F84" s="258">
        <v>148.85686699999999</v>
      </c>
      <c r="G84" s="258"/>
      <c r="H84" s="258"/>
      <c r="I84" s="258"/>
    </row>
    <row r="85" spans="1:9" x14ac:dyDescent="0.25">
      <c r="A85" s="68" t="s">
        <v>1475</v>
      </c>
      <c r="B85" s="69"/>
      <c r="C85" s="258"/>
      <c r="D85" s="258"/>
      <c r="E85" s="258"/>
      <c r="F85" s="258"/>
      <c r="G85" s="258"/>
      <c r="H85" s="258"/>
      <c r="I85" s="258"/>
    </row>
    <row r="86" spans="1:9" x14ac:dyDescent="0.25">
      <c r="A86" s="68" t="s">
        <v>1476</v>
      </c>
      <c r="B86" s="69"/>
      <c r="C86" s="253">
        <v>494.42268999999999</v>
      </c>
      <c r="D86" s="253"/>
      <c r="E86" s="253"/>
      <c r="F86" s="253">
        <v>99.237910999999997</v>
      </c>
      <c r="G86" s="253"/>
      <c r="H86" s="253"/>
      <c r="I86" s="253"/>
    </row>
    <row r="87" spans="1:9" x14ac:dyDescent="0.25">
      <c r="A87" s="68" t="s">
        <v>93</v>
      </c>
      <c r="B87" s="69"/>
      <c r="C87" s="259"/>
      <c r="D87" s="259"/>
      <c r="E87" s="259"/>
      <c r="F87" s="259"/>
      <c r="G87" s="259"/>
      <c r="H87" s="259"/>
      <c r="I87" s="259"/>
    </row>
    <row r="88" spans="1:9" x14ac:dyDescent="0.25">
      <c r="A88" s="32" t="s">
        <v>241</v>
      </c>
      <c r="B88" s="50"/>
      <c r="C88" s="252">
        <v>902.32762000000002</v>
      </c>
      <c r="D88" s="252"/>
      <c r="E88" s="252"/>
      <c r="F88" s="252">
        <v>99.237910999999997</v>
      </c>
      <c r="G88" s="252">
        <v>96.657141469999999</v>
      </c>
      <c r="H88" s="252"/>
      <c r="I88" s="252">
        <v>100</v>
      </c>
    </row>
    <row r="89" spans="1:9" ht="24" x14ac:dyDescent="0.25">
      <c r="A89" s="68" t="s">
        <v>1477</v>
      </c>
      <c r="B89" s="69"/>
      <c r="C89" s="257"/>
      <c r="D89" s="257"/>
      <c r="E89" s="257"/>
      <c r="F89" s="257"/>
      <c r="G89" s="257"/>
      <c r="H89" s="257"/>
      <c r="I89" s="257"/>
    </row>
    <row r="90" spans="1:9" x14ac:dyDescent="0.25">
      <c r="A90" s="68" t="s">
        <v>1478</v>
      </c>
      <c r="B90" s="69"/>
      <c r="C90" s="258"/>
      <c r="D90" s="258"/>
      <c r="E90" s="258"/>
      <c r="F90" s="258"/>
      <c r="G90" s="258"/>
      <c r="H90" s="258"/>
      <c r="I90" s="258"/>
    </row>
    <row r="91" spans="1:9" x14ac:dyDescent="0.25">
      <c r="A91" s="68" t="s">
        <v>121</v>
      </c>
      <c r="B91" s="69"/>
      <c r="C91" s="258">
        <v>516.05214000000001</v>
      </c>
      <c r="D91" s="258"/>
      <c r="E91" s="258"/>
      <c r="F91" s="258">
        <v>99.237910999999997</v>
      </c>
      <c r="G91" s="258">
        <v>96.657141469999999</v>
      </c>
      <c r="H91" s="258"/>
      <c r="I91" s="258"/>
    </row>
    <row r="92" spans="1:9" x14ac:dyDescent="0.25">
      <c r="A92" s="68" t="s">
        <v>124</v>
      </c>
      <c r="B92" s="69"/>
      <c r="C92" s="259">
        <v>386.27548000000002</v>
      </c>
      <c r="D92" s="259"/>
      <c r="E92" s="259"/>
      <c r="F92" s="259"/>
      <c r="G92" s="259"/>
      <c r="H92" s="259"/>
      <c r="I92" s="259"/>
    </row>
    <row r="93" spans="1:9" x14ac:dyDescent="0.25">
      <c r="A93" s="32" t="s">
        <v>126</v>
      </c>
      <c r="B93" s="50"/>
      <c r="C93" s="252">
        <v>772.55096000000003</v>
      </c>
      <c r="D93" s="252"/>
      <c r="E93" s="252"/>
      <c r="F93" s="252">
        <v>322.523211</v>
      </c>
      <c r="G93" s="252">
        <v>96.657141469999999</v>
      </c>
      <c r="H93" s="252"/>
      <c r="I93" s="252">
        <v>200</v>
      </c>
    </row>
    <row r="94" spans="1:9" ht="36" x14ac:dyDescent="0.25">
      <c r="A94" s="260" t="s">
        <v>1479</v>
      </c>
      <c r="B94" s="69"/>
      <c r="C94" s="257"/>
      <c r="D94" s="257"/>
      <c r="E94" s="257"/>
      <c r="F94" s="257"/>
      <c r="G94" s="257"/>
      <c r="H94" s="257"/>
      <c r="I94" s="257"/>
    </row>
    <row r="95" spans="1:9" ht="48" x14ac:dyDescent="0.25">
      <c r="A95" s="68" t="s">
        <v>1480</v>
      </c>
      <c r="B95" s="261"/>
      <c r="C95" s="258"/>
      <c r="D95" s="258"/>
      <c r="E95" s="258"/>
      <c r="F95" s="258"/>
      <c r="G95" s="258"/>
      <c r="H95" s="258"/>
      <c r="I95" s="258"/>
    </row>
    <row r="96" spans="1:9" ht="36" x14ac:dyDescent="0.25">
      <c r="A96" s="68" t="s">
        <v>1481</v>
      </c>
      <c r="B96" s="261"/>
      <c r="C96" s="258"/>
      <c r="D96" s="258"/>
      <c r="E96" s="258"/>
      <c r="F96" s="258"/>
      <c r="G96" s="258"/>
      <c r="H96" s="258"/>
      <c r="I96" s="258"/>
    </row>
    <row r="97" spans="1:9" x14ac:dyDescent="0.25">
      <c r="A97" s="68" t="s">
        <v>1482</v>
      </c>
      <c r="B97" s="261"/>
      <c r="C97" s="258"/>
      <c r="D97" s="258"/>
      <c r="E97" s="258"/>
      <c r="F97" s="258"/>
      <c r="G97" s="258"/>
      <c r="H97" s="258"/>
      <c r="I97" s="258"/>
    </row>
    <row r="98" spans="1:9" x14ac:dyDescent="0.25">
      <c r="A98" s="68" t="s">
        <v>1483</v>
      </c>
      <c r="B98" s="261"/>
      <c r="C98" s="258"/>
      <c r="D98" s="258"/>
      <c r="E98" s="258"/>
      <c r="F98" s="258"/>
      <c r="G98" s="258"/>
      <c r="H98" s="258"/>
      <c r="I98" s="258"/>
    </row>
    <row r="99" spans="1:9" x14ac:dyDescent="0.25">
      <c r="A99" s="68" t="s">
        <v>1484</v>
      </c>
      <c r="B99" s="261"/>
      <c r="C99" s="258"/>
      <c r="D99" s="258"/>
      <c r="E99" s="258"/>
      <c r="F99" s="258">
        <v>99.237910999999997</v>
      </c>
      <c r="G99" s="258"/>
      <c r="H99" s="258"/>
      <c r="I99" s="258"/>
    </row>
    <row r="100" spans="1:9" x14ac:dyDescent="0.25">
      <c r="A100" s="68" t="s">
        <v>1485</v>
      </c>
      <c r="B100" s="261"/>
      <c r="C100" s="258"/>
      <c r="D100" s="258"/>
      <c r="E100" s="258"/>
      <c r="F100" s="258"/>
      <c r="G100" s="258"/>
      <c r="H100" s="258"/>
      <c r="I100" s="258"/>
    </row>
    <row r="101" spans="1:9" x14ac:dyDescent="0.25">
      <c r="A101" s="68" t="s">
        <v>1486</v>
      </c>
      <c r="B101" s="261"/>
      <c r="C101" s="253">
        <v>386.27548000000002</v>
      </c>
      <c r="D101" s="253"/>
      <c r="E101" s="253"/>
      <c r="F101" s="253">
        <v>148.85686699999999</v>
      </c>
      <c r="G101" s="253">
        <v>96.657141469999999</v>
      </c>
      <c r="H101" s="253"/>
      <c r="I101" s="253"/>
    </row>
    <row r="102" spans="1:9" ht="15.75" thickBot="1" x14ac:dyDescent="0.3">
      <c r="A102" s="262" t="s">
        <v>129</v>
      </c>
      <c r="B102" s="261"/>
      <c r="C102" s="259">
        <v>386.27548000000002</v>
      </c>
      <c r="D102" s="259"/>
      <c r="E102" s="259"/>
      <c r="F102" s="259">
        <v>74.428432999999998</v>
      </c>
      <c r="G102" s="259"/>
      <c r="H102" s="259"/>
      <c r="I102" s="259"/>
    </row>
    <row r="103" spans="1:9" ht="15.75" thickBot="1" x14ac:dyDescent="0.3">
      <c r="A103" s="70" t="s">
        <v>133</v>
      </c>
      <c r="B103" s="71"/>
      <c r="C103" s="264">
        <v>12113.481990000004</v>
      </c>
      <c r="D103" s="264"/>
      <c r="E103" s="264">
        <v>100</v>
      </c>
      <c r="F103" s="264">
        <v>2565.3000030000003</v>
      </c>
      <c r="G103" s="264">
        <v>676.59999029000005</v>
      </c>
      <c r="H103" s="264">
        <v>1200</v>
      </c>
      <c r="I103" s="264">
        <v>1100</v>
      </c>
    </row>
    <row r="104" spans="1:9" x14ac:dyDescent="0.25">
      <c r="A104" s="32" t="s">
        <v>134</v>
      </c>
      <c r="B104" s="50"/>
      <c r="C104" s="252"/>
      <c r="D104" s="252"/>
      <c r="E104" s="252"/>
      <c r="F104" s="252"/>
      <c r="G104" s="252"/>
      <c r="H104" s="252"/>
      <c r="I104" s="252"/>
    </row>
    <row r="105" spans="1:9" x14ac:dyDescent="0.25">
      <c r="A105" s="68" t="s">
        <v>1487</v>
      </c>
      <c r="B105" s="69"/>
      <c r="C105" s="257"/>
      <c r="D105" s="257"/>
      <c r="E105" s="257"/>
      <c r="F105" s="257"/>
      <c r="G105" s="257"/>
      <c r="H105" s="257"/>
      <c r="I105" s="257"/>
    </row>
    <row r="106" spans="1:9" x14ac:dyDescent="0.25">
      <c r="A106" s="68" t="s">
        <v>151</v>
      </c>
      <c r="B106" s="69"/>
      <c r="C106" s="259"/>
      <c r="D106" s="259"/>
      <c r="E106" s="259"/>
      <c r="F106" s="259"/>
      <c r="G106" s="259"/>
      <c r="H106" s="259"/>
      <c r="I106" s="259"/>
    </row>
    <row r="107" spans="1:9" x14ac:dyDescent="0.25">
      <c r="A107" s="32" t="s">
        <v>136</v>
      </c>
      <c r="B107" s="50"/>
      <c r="C107" s="252">
        <v>0</v>
      </c>
      <c r="D107" s="252"/>
      <c r="E107" s="252"/>
      <c r="F107" s="252"/>
      <c r="G107" s="252"/>
      <c r="H107" s="252"/>
      <c r="I107" s="252"/>
    </row>
    <row r="108" spans="1:9" x14ac:dyDescent="0.25">
      <c r="A108" s="68" t="s">
        <v>151</v>
      </c>
      <c r="B108" s="69"/>
      <c r="C108" s="257"/>
      <c r="D108" s="257"/>
      <c r="E108" s="257"/>
      <c r="F108" s="257"/>
      <c r="G108" s="257"/>
      <c r="H108" s="257"/>
      <c r="I108" s="257"/>
    </row>
    <row r="109" spans="1:9" x14ac:dyDescent="0.25">
      <c r="A109" s="68" t="s">
        <v>151</v>
      </c>
      <c r="B109" s="69"/>
      <c r="C109" s="259"/>
      <c r="D109" s="259"/>
      <c r="E109" s="259"/>
      <c r="F109" s="259"/>
      <c r="G109" s="259"/>
      <c r="H109" s="259"/>
      <c r="I109" s="259"/>
    </row>
    <row r="110" spans="1:9" x14ac:dyDescent="0.25">
      <c r="A110" s="32" t="s">
        <v>140</v>
      </c>
      <c r="B110" s="50"/>
      <c r="C110" s="252">
        <v>0</v>
      </c>
      <c r="D110" s="252"/>
      <c r="E110" s="252"/>
      <c r="F110" s="252"/>
      <c r="G110" s="252"/>
      <c r="H110" s="252"/>
      <c r="I110" s="252">
        <v>100</v>
      </c>
    </row>
    <row r="111" spans="1:9" x14ac:dyDescent="0.25">
      <c r="A111" s="68" t="s">
        <v>1488</v>
      </c>
      <c r="B111" s="133"/>
      <c r="C111" s="257"/>
      <c r="D111" s="257"/>
      <c r="E111" s="257"/>
      <c r="F111" s="257"/>
      <c r="G111" s="257"/>
      <c r="H111" s="257"/>
      <c r="I111" s="257"/>
    </row>
    <row r="112" spans="1:9" x14ac:dyDescent="0.25">
      <c r="A112" s="68" t="s">
        <v>151</v>
      </c>
      <c r="B112" s="69"/>
      <c r="C112" s="259"/>
      <c r="D112" s="259"/>
      <c r="E112" s="259"/>
      <c r="F112" s="259"/>
      <c r="G112" s="259"/>
      <c r="H112" s="259"/>
      <c r="I112" s="259"/>
    </row>
    <row r="113" spans="1:9" x14ac:dyDescent="0.25">
      <c r="A113" s="32" t="s">
        <v>142</v>
      </c>
      <c r="B113" s="50"/>
      <c r="C113" s="252">
        <v>0</v>
      </c>
      <c r="D113" s="252"/>
      <c r="E113" s="252"/>
      <c r="F113" s="252"/>
      <c r="G113" s="252"/>
      <c r="H113" s="252"/>
      <c r="I113" s="252"/>
    </row>
    <row r="114" spans="1:9" x14ac:dyDescent="0.25">
      <c r="A114" s="68" t="s">
        <v>1489</v>
      </c>
      <c r="B114" s="133"/>
      <c r="C114" s="257"/>
      <c r="D114" s="257"/>
      <c r="E114" s="257"/>
      <c r="F114" s="257"/>
      <c r="G114" s="257"/>
      <c r="H114" s="257"/>
      <c r="I114" s="257"/>
    </row>
    <row r="115" spans="1:9" ht="15.75" thickBot="1" x14ac:dyDescent="0.3">
      <c r="A115" s="68" t="s">
        <v>151</v>
      </c>
      <c r="B115" s="69"/>
      <c r="C115" s="259"/>
      <c r="D115" s="259"/>
      <c r="E115" s="259"/>
      <c r="F115" s="259"/>
      <c r="G115" s="259"/>
      <c r="H115" s="259"/>
      <c r="I115" s="259"/>
    </row>
    <row r="116" spans="1:9" ht="15.75" thickBot="1" x14ac:dyDescent="0.3">
      <c r="A116" s="70" t="s">
        <v>145</v>
      </c>
      <c r="B116" s="71"/>
      <c r="C116" s="71">
        <v>0</v>
      </c>
      <c r="D116" s="71">
        <v>0</v>
      </c>
      <c r="E116" s="71">
        <v>0</v>
      </c>
      <c r="F116" s="71">
        <v>0</v>
      </c>
      <c r="G116" s="71">
        <v>0</v>
      </c>
      <c r="H116" s="71">
        <v>0</v>
      </c>
      <c r="I116" s="71">
        <v>100</v>
      </c>
    </row>
    <row r="117" spans="1:9" ht="15.75" thickBot="1" x14ac:dyDescent="0.3">
      <c r="A117" s="393" t="s">
        <v>146</v>
      </c>
      <c r="B117" s="74"/>
      <c r="C117" s="394">
        <v>12113.481990000004</v>
      </c>
      <c r="D117" s="394">
        <v>600</v>
      </c>
      <c r="E117" s="394">
        <v>100</v>
      </c>
      <c r="F117" s="394">
        <v>2565.3000030000003</v>
      </c>
      <c r="G117" s="394">
        <v>676.59999029000005</v>
      </c>
      <c r="H117" s="394">
        <v>1200</v>
      </c>
      <c r="I117" s="394">
        <v>1200</v>
      </c>
    </row>
    <row r="118" spans="1:9" x14ac:dyDescent="0.25">
      <c r="A118" s="44"/>
      <c r="B118" s="66"/>
    </row>
  </sheetData>
  <conditionalFormatting sqref="A1:B117 C5:I5 C13:I13 C25:I25 C35:I35 C39:I39 C45:I45 C49:I49 C52:I52 C64:I64 C73:I73 C80:I80 C88:I88 C93:I93 C107:I107 C110:I110 C113:I113 C103:I104 C116:I117">
    <cfRule type="cellIs" dxfId="30" priority="1" operator="equal">
      <formula>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pane xSplit="2" ySplit="4" topLeftCell="C62" activePane="bottomRight" state="frozen"/>
      <selection pane="topRight" activeCell="C1" sqref="C1"/>
      <selection pane="bottomLeft" activeCell="A5" sqref="A5"/>
      <selection pane="bottomRight" activeCell="A70" sqref="A70"/>
    </sheetView>
  </sheetViews>
  <sheetFormatPr baseColWidth="10" defaultRowHeight="15" x14ac:dyDescent="0.25"/>
  <cols>
    <col min="1" max="1" width="32.85546875" style="76" customWidth="1"/>
    <col min="2" max="2" width="12.28515625" style="77" customWidth="1"/>
    <col min="3" max="3" width="11.85546875" style="51" bestFit="1" customWidth="1"/>
  </cols>
  <sheetData>
    <row r="1" spans="1:3" x14ac:dyDescent="0.25">
      <c r="A1" s="2" t="s">
        <v>7</v>
      </c>
      <c r="B1" s="40"/>
      <c r="C1" s="16"/>
    </row>
    <row r="2" spans="1:3" ht="60" x14ac:dyDescent="0.25">
      <c r="A2" s="387" t="s">
        <v>151</v>
      </c>
      <c r="B2" s="388" t="s">
        <v>194</v>
      </c>
      <c r="C2" s="139" t="s">
        <v>1417</v>
      </c>
    </row>
    <row r="3" spans="1:3" x14ac:dyDescent="0.25">
      <c r="A3" s="45"/>
      <c r="B3" s="46"/>
      <c r="C3" s="31" t="s">
        <v>1421</v>
      </c>
    </row>
    <row r="4" spans="1:3" x14ac:dyDescent="0.25">
      <c r="A4" s="47"/>
      <c r="B4" s="48"/>
      <c r="C4" s="31" t="s">
        <v>1021</v>
      </c>
    </row>
    <row r="5" spans="1:3" x14ac:dyDescent="0.25">
      <c r="A5" s="125" t="s">
        <v>201</v>
      </c>
      <c r="B5" s="126"/>
      <c r="C5" s="252"/>
    </row>
    <row r="6" spans="1:3" x14ac:dyDescent="0.25">
      <c r="A6" s="68" t="s">
        <v>160</v>
      </c>
      <c r="B6" s="69"/>
      <c r="C6" s="254"/>
    </row>
    <row r="7" spans="1:3" x14ac:dyDescent="0.25">
      <c r="A7" s="68" t="s">
        <v>1424</v>
      </c>
      <c r="B7" s="69"/>
      <c r="C7" s="253"/>
    </row>
    <row r="8" spans="1:3" x14ac:dyDescent="0.25">
      <c r="A8" s="68" t="s">
        <v>1425</v>
      </c>
      <c r="B8" s="69"/>
      <c r="C8" s="253"/>
    </row>
    <row r="9" spans="1:3" x14ac:dyDescent="0.25">
      <c r="A9" s="68" t="s">
        <v>1426</v>
      </c>
      <c r="B9" s="69"/>
      <c r="C9" s="253"/>
    </row>
    <row r="10" spans="1:3" x14ac:dyDescent="0.25">
      <c r="A10" s="68" t="s">
        <v>1427</v>
      </c>
      <c r="B10" s="133"/>
      <c r="C10" s="253"/>
    </row>
    <row r="11" spans="1:3" ht="24" x14ac:dyDescent="0.25">
      <c r="A11" s="68" t="s">
        <v>1428</v>
      </c>
      <c r="B11" s="69"/>
      <c r="C11" s="253"/>
    </row>
    <row r="12" spans="1:3" x14ac:dyDescent="0.25">
      <c r="A12" s="68" t="s">
        <v>1429</v>
      </c>
      <c r="B12" s="69"/>
      <c r="C12" s="256"/>
    </row>
    <row r="13" spans="1:3" x14ac:dyDescent="0.25">
      <c r="A13" s="32" t="s">
        <v>205</v>
      </c>
      <c r="B13" s="50"/>
      <c r="C13" s="252"/>
    </row>
    <row r="14" spans="1:3" x14ac:dyDescent="0.25">
      <c r="A14" s="68" t="s">
        <v>1430</v>
      </c>
      <c r="B14" s="69"/>
      <c r="C14" s="257"/>
    </row>
    <row r="15" spans="1:3" x14ac:dyDescent="0.25">
      <c r="A15" s="68" t="s">
        <v>1431</v>
      </c>
      <c r="B15" s="69"/>
      <c r="C15" s="258"/>
    </row>
    <row r="16" spans="1:3" x14ac:dyDescent="0.25">
      <c r="A16" s="68" t="s">
        <v>1432</v>
      </c>
      <c r="B16" s="69"/>
      <c r="C16" s="258"/>
    </row>
    <row r="17" spans="1:3" x14ac:dyDescent="0.25">
      <c r="A17" s="68" t="s">
        <v>1433</v>
      </c>
      <c r="B17" s="69"/>
      <c r="C17" s="258"/>
    </row>
    <row r="18" spans="1:3" x14ac:dyDescent="0.25">
      <c r="A18" s="68" t="s">
        <v>1434</v>
      </c>
      <c r="B18" s="69"/>
      <c r="C18" s="258"/>
    </row>
    <row r="19" spans="1:3" x14ac:dyDescent="0.25">
      <c r="A19" s="68" t="s">
        <v>22</v>
      </c>
      <c r="B19" s="69"/>
      <c r="C19" s="258"/>
    </row>
    <row r="20" spans="1:3" x14ac:dyDescent="0.25">
      <c r="A20" s="68" t="s">
        <v>31</v>
      </c>
      <c r="B20" s="69"/>
      <c r="C20" s="258"/>
    </row>
    <row r="21" spans="1:3" x14ac:dyDescent="0.25">
      <c r="A21" s="68" t="s">
        <v>1435</v>
      </c>
      <c r="B21" s="69"/>
      <c r="C21" s="258"/>
    </row>
    <row r="22" spans="1:3" x14ac:dyDescent="0.25">
      <c r="A22" s="68" t="s">
        <v>1436</v>
      </c>
      <c r="B22" s="69"/>
      <c r="C22" s="258"/>
    </row>
    <row r="23" spans="1:3" x14ac:dyDescent="0.25">
      <c r="A23" s="68" t="s">
        <v>1437</v>
      </c>
      <c r="B23" s="69"/>
      <c r="C23" s="258"/>
    </row>
    <row r="24" spans="1:3" x14ac:dyDescent="0.25">
      <c r="A24" s="68" t="s">
        <v>1438</v>
      </c>
      <c r="B24" s="69"/>
      <c r="C24" s="256"/>
    </row>
    <row r="25" spans="1:3" x14ac:dyDescent="0.25">
      <c r="A25" s="32" t="s">
        <v>209</v>
      </c>
      <c r="B25" s="50"/>
      <c r="C25" s="252"/>
    </row>
    <row r="26" spans="1:3" x14ac:dyDescent="0.25">
      <c r="A26" s="68" t="s">
        <v>46</v>
      </c>
      <c r="B26" s="69"/>
      <c r="C26" s="257"/>
    </row>
    <row r="27" spans="1:3" x14ac:dyDescent="0.25">
      <c r="A27" s="68" t="s">
        <v>1439</v>
      </c>
      <c r="B27" s="69"/>
      <c r="C27" s="258"/>
    </row>
    <row r="28" spans="1:3" ht="48" x14ac:dyDescent="0.25">
      <c r="A28" s="68" t="s">
        <v>1490</v>
      </c>
      <c r="B28" s="69"/>
      <c r="C28" s="258"/>
    </row>
    <row r="29" spans="1:3" x14ac:dyDescent="0.25">
      <c r="A29" s="68" t="s">
        <v>1440</v>
      </c>
      <c r="B29" s="69"/>
      <c r="C29" s="258"/>
    </row>
    <row r="30" spans="1:3" x14ac:dyDescent="0.25">
      <c r="A30" s="68" t="s">
        <v>47</v>
      </c>
      <c r="B30" s="69"/>
      <c r="C30" s="258"/>
    </row>
    <row r="31" spans="1:3" x14ac:dyDescent="0.25">
      <c r="A31" s="68" t="s">
        <v>1441</v>
      </c>
      <c r="B31" s="69"/>
      <c r="C31" s="258"/>
    </row>
    <row r="32" spans="1:3" x14ac:dyDescent="0.25">
      <c r="A32" s="68" t="s">
        <v>1442</v>
      </c>
      <c r="B32" s="69"/>
      <c r="C32" s="253"/>
    </row>
    <row r="33" spans="1:3" x14ac:dyDescent="0.25">
      <c r="A33" s="68" t="s">
        <v>1443</v>
      </c>
      <c r="B33" s="69"/>
      <c r="C33" s="253"/>
    </row>
    <row r="34" spans="1:3" x14ac:dyDescent="0.25">
      <c r="A34" s="68" t="s">
        <v>1444</v>
      </c>
      <c r="B34" s="69"/>
      <c r="C34" s="256"/>
    </row>
    <row r="35" spans="1:3" x14ac:dyDescent="0.25">
      <c r="A35" s="32" t="s">
        <v>214</v>
      </c>
      <c r="B35" s="50"/>
      <c r="C35" s="252"/>
    </row>
    <row r="36" spans="1:3" ht="36" x14ac:dyDescent="0.25">
      <c r="A36" s="68" t="s">
        <v>1445</v>
      </c>
      <c r="B36" s="69"/>
      <c r="C36" s="257"/>
    </row>
    <row r="37" spans="1:3" x14ac:dyDescent="0.25">
      <c r="A37" s="68" t="s">
        <v>1446</v>
      </c>
      <c r="B37" s="69"/>
      <c r="C37" s="253"/>
    </row>
    <row r="38" spans="1:3" x14ac:dyDescent="0.25">
      <c r="A38" s="68" t="s">
        <v>49</v>
      </c>
      <c r="B38" s="69"/>
      <c r="C38" s="259"/>
    </row>
    <row r="39" spans="1:3" x14ac:dyDescent="0.25">
      <c r="A39" s="32" t="s">
        <v>58</v>
      </c>
      <c r="B39" s="50"/>
      <c r="C39" s="252"/>
    </row>
    <row r="40" spans="1:3" x14ac:dyDescent="0.25">
      <c r="A40" s="68" t="s">
        <v>1447</v>
      </c>
      <c r="B40" s="69"/>
      <c r="C40" s="257"/>
    </row>
    <row r="41" spans="1:3" x14ac:dyDescent="0.25">
      <c r="A41" s="68" t="s">
        <v>1448</v>
      </c>
      <c r="B41" s="69"/>
      <c r="C41" s="258"/>
    </row>
    <row r="42" spans="1:3" ht="36" x14ac:dyDescent="0.25">
      <c r="A42" s="68" t="s">
        <v>1449</v>
      </c>
      <c r="B42" s="69"/>
      <c r="C42" s="258"/>
    </row>
    <row r="43" spans="1:3" x14ac:dyDescent="0.25">
      <c r="A43" s="68" t="s">
        <v>1450</v>
      </c>
      <c r="B43" s="69"/>
      <c r="C43" s="258"/>
    </row>
    <row r="44" spans="1:3" x14ac:dyDescent="0.25">
      <c r="A44" s="68" t="s">
        <v>59</v>
      </c>
      <c r="B44" s="69"/>
      <c r="C44" s="259"/>
    </row>
    <row r="45" spans="1:3" x14ac:dyDescent="0.25">
      <c r="A45" s="32" t="s">
        <v>63</v>
      </c>
      <c r="B45" s="50"/>
      <c r="C45" s="252"/>
    </row>
    <row r="46" spans="1:3" x14ac:dyDescent="0.25">
      <c r="A46" s="68" t="s">
        <v>68</v>
      </c>
      <c r="B46" s="69"/>
      <c r="C46" s="257"/>
    </row>
    <row r="47" spans="1:3" x14ac:dyDescent="0.25">
      <c r="A47" s="68" t="s">
        <v>151</v>
      </c>
      <c r="B47" s="69"/>
      <c r="C47" s="258"/>
    </row>
    <row r="48" spans="1:3" x14ac:dyDescent="0.25">
      <c r="A48" s="68" t="s">
        <v>69</v>
      </c>
      <c r="B48" s="69"/>
      <c r="C48" s="259"/>
    </row>
    <row r="49" spans="1:3" x14ac:dyDescent="0.25">
      <c r="A49" s="32" t="s">
        <v>70</v>
      </c>
      <c r="B49" s="50"/>
      <c r="C49" s="252"/>
    </row>
    <row r="50" spans="1:3" x14ac:dyDescent="0.25">
      <c r="A50" s="68" t="s">
        <v>1451</v>
      </c>
      <c r="B50" s="69"/>
      <c r="C50" s="257"/>
    </row>
    <row r="51" spans="1:3" x14ac:dyDescent="0.25">
      <c r="A51" s="68" t="s">
        <v>72</v>
      </c>
      <c r="B51" s="69"/>
      <c r="C51" s="259"/>
    </row>
    <row r="52" spans="1:3" x14ac:dyDescent="0.25">
      <c r="A52" s="32" t="s">
        <v>74</v>
      </c>
      <c r="B52" s="50"/>
      <c r="C52" s="252">
        <v>70</v>
      </c>
    </row>
    <row r="53" spans="1:3" ht="24" x14ac:dyDescent="0.25">
      <c r="A53" s="68" t="s">
        <v>1283</v>
      </c>
      <c r="B53" s="69"/>
      <c r="C53" s="257"/>
    </row>
    <row r="54" spans="1:3" x14ac:dyDescent="0.25">
      <c r="A54" s="68" t="s">
        <v>1452</v>
      </c>
      <c r="B54" s="69"/>
      <c r="C54" s="258"/>
    </row>
    <row r="55" spans="1:3" x14ac:dyDescent="0.25">
      <c r="A55" s="68"/>
      <c r="B55" s="69"/>
      <c r="C55" s="258"/>
    </row>
    <row r="56" spans="1:3" x14ac:dyDescent="0.25">
      <c r="A56" s="68" t="s">
        <v>1453</v>
      </c>
      <c r="B56" s="69"/>
      <c r="C56" s="258"/>
    </row>
    <row r="57" spans="1:3" ht="24" x14ac:dyDescent="0.25">
      <c r="A57" s="68" t="s">
        <v>1454</v>
      </c>
      <c r="B57" s="69"/>
      <c r="C57" s="258"/>
    </row>
    <row r="58" spans="1:3" x14ac:dyDescent="0.25">
      <c r="A58" s="68" t="s">
        <v>1455</v>
      </c>
      <c r="B58" s="69"/>
      <c r="C58" s="258"/>
    </row>
    <row r="59" spans="1:3" x14ac:dyDescent="0.25">
      <c r="A59" s="68" t="s">
        <v>1456</v>
      </c>
      <c r="B59" s="69"/>
      <c r="C59" s="258"/>
    </row>
    <row r="60" spans="1:3" x14ac:dyDescent="0.25">
      <c r="A60" s="68" t="s">
        <v>176</v>
      </c>
      <c r="B60" s="69"/>
      <c r="C60" s="253">
        <v>70</v>
      </c>
    </row>
    <row r="61" spans="1:3" ht="24" x14ac:dyDescent="0.25">
      <c r="A61" s="68" t="s">
        <v>1457</v>
      </c>
      <c r="B61" s="69"/>
      <c r="C61" s="253"/>
    </row>
    <row r="62" spans="1:3" x14ac:dyDescent="0.25">
      <c r="A62" s="68" t="s">
        <v>1458</v>
      </c>
      <c r="B62" s="69"/>
      <c r="C62" s="253"/>
    </row>
    <row r="63" spans="1:3" x14ac:dyDescent="0.25">
      <c r="A63" s="68" t="s">
        <v>474</v>
      </c>
      <c r="B63" s="69"/>
      <c r="C63" s="256"/>
    </row>
    <row r="64" spans="1:3" x14ac:dyDescent="0.25">
      <c r="A64" s="32" t="s">
        <v>232</v>
      </c>
      <c r="B64" s="50"/>
      <c r="C64" s="252">
        <v>70</v>
      </c>
    </row>
    <row r="65" spans="1:3" x14ac:dyDescent="0.25">
      <c r="A65" s="68" t="s">
        <v>1459</v>
      </c>
      <c r="B65" s="69"/>
      <c r="C65" s="257"/>
    </row>
    <row r="66" spans="1:3" ht="36" x14ac:dyDescent="0.25">
      <c r="A66" s="68" t="s">
        <v>1460</v>
      </c>
      <c r="B66" s="69"/>
      <c r="C66" s="258"/>
    </row>
    <row r="67" spans="1:3" x14ac:dyDescent="0.25">
      <c r="A67" s="68" t="s">
        <v>1461</v>
      </c>
      <c r="B67" s="69"/>
      <c r="C67" s="258"/>
    </row>
    <row r="68" spans="1:3" x14ac:dyDescent="0.25">
      <c r="A68" s="68" t="s">
        <v>1462</v>
      </c>
      <c r="B68" s="69"/>
      <c r="C68" s="258"/>
    </row>
    <row r="69" spans="1:3" x14ac:dyDescent="0.25">
      <c r="A69" s="68" t="s">
        <v>1463</v>
      </c>
      <c r="B69" s="69"/>
      <c r="C69" s="258"/>
    </row>
    <row r="70" spans="1:3" x14ac:dyDescent="0.25">
      <c r="A70" s="68" t="s">
        <v>1464</v>
      </c>
      <c r="B70" s="69"/>
      <c r="C70" s="258"/>
    </row>
    <row r="71" spans="1:3" x14ac:dyDescent="0.25">
      <c r="A71" s="68" t="s">
        <v>1465</v>
      </c>
      <c r="B71" s="69"/>
      <c r="C71" s="258"/>
    </row>
    <row r="72" spans="1:3" x14ac:dyDescent="0.25">
      <c r="A72" s="68" t="s">
        <v>104</v>
      </c>
      <c r="B72" s="69"/>
      <c r="C72" s="259"/>
    </row>
    <row r="73" spans="1:3" x14ac:dyDescent="0.25">
      <c r="A73" s="32" t="s">
        <v>112</v>
      </c>
      <c r="B73" s="50"/>
      <c r="C73" s="252"/>
    </row>
    <row r="74" spans="1:3" x14ac:dyDescent="0.25">
      <c r="A74" s="68" t="s">
        <v>1466</v>
      </c>
      <c r="B74" s="69"/>
      <c r="C74" s="257"/>
    </row>
    <row r="75" spans="1:3" x14ac:dyDescent="0.25">
      <c r="A75" s="68" t="s">
        <v>1467</v>
      </c>
      <c r="B75" s="69"/>
      <c r="C75" s="258"/>
    </row>
    <row r="76" spans="1:3" x14ac:dyDescent="0.25">
      <c r="A76" s="68" t="s">
        <v>1468</v>
      </c>
      <c r="B76" s="69"/>
      <c r="C76" s="258"/>
    </row>
    <row r="77" spans="1:3" x14ac:dyDescent="0.25">
      <c r="A77" s="68" t="s">
        <v>119</v>
      </c>
      <c r="B77" s="69"/>
      <c r="C77" s="258"/>
    </row>
    <row r="78" spans="1:3" x14ac:dyDescent="0.25">
      <c r="A78" s="68" t="s">
        <v>1469</v>
      </c>
      <c r="B78" s="69"/>
      <c r="C78" s="258"/>
    </row>
    <row r="79" spans="1:3" x14ac:dyDescent="0.25">
      <c r="A79" s="68" t="s">
        <v>1470</v>
      </c>
      <c r="B79" s="69"/>
      <c r="C79" s="256"/>
    </row>
    <row r="80" spans="1:3" x14ac:dyDescent="0.25">
      <c r="A80" s="32" t="s">
        <v>238</v>
      </c>
      <c r="B80" s="50"/>
      <c r="C80" s="252"/>
    </row>
    <row r="81" spans="1:3" x14ac:dyDescent="0.25">
      <c r="A81" s="68" t="s">
        <v>1471</v>
      </c>
      <c r="B81" s="69"/>
      <c r="C81" s="257"/>
    </row>
    <row r="82" spans="1:3" x14ac:dyDescent="0.25">
      <c r="A82" s="68" t="s">
        <v>1472</v>
      </c>
      <c r="B82" s="69"/>
      <c r="C82" s="258"/>
    </row>
    <row r="83" spans="1:3" x14ac:dyDescent="0.25">
      <c r="A83" s="68" t="s">
        <v>1473</v>
      </c>
      <c r="B83" s="69"/>
      <c r="C83" s="258"/>
    </row>
    <row r="84" spans="1:3" x14ac:dyDescent="0.25">
      <c r="A84" s="68" t="s">
        <v>1474</v>
      </c>
      <c r="B84" s="69"/>
      <c r="C84" s="258"/>
    </row>
    <row r="85" spans="1:3" x14ac:dyDescent="0.25">
      <c r="A85" s="68" t="s">
        <v>1475</v>
      </c>
      <c r="B85" s="69"/>
      <c r="C85" s="258"/>
    </row>
    <row r="86" spans="1:3" x14ac:dyDescent="0.25">
      <c r="A86" s="68" t="s">
        <v>1476</v>
      </c>
      <c r="B86" s="69"/>
      <c r="C86" s="253"/>
    </row>
    <row r="87" spans="1:3" x14ac:dyDescent="0.25">
      <c r="A87" s="68" t="s">
        <v>93</v>
      </c>
      <c r="B87" s="69"/>
      <c r="C87" s="259"/>
    </row>
    <row r="88" spans="1:3" x14ac:dyDescent="0.25">
      <c r="A88" s="32" t="s">
        <v>241</v>
      </c>
      <c r="B88" s="50"/>
      <c r="C88" s="252"/>
    </row>
    <row r="89" spans="1:3" ht="24" x14ac:dyDescent="0.25">
      <c r="A89" s="68" t="s">
        <v>1477</v>
      </c>
      <c r="B89" s="69"/>
      <c r="C89" s="257"/>
    </row>
    <row r="90" spans="1:3" x14ac:dyDescent="0.25">
      <c r="A90" s="68" t="s">
        <v>1478</v>
      </c>
      <c r="B90" s="69"/>
      <c r="C90" s="258"/>
    </row>
    <row r="91" spans="1:3" x14ac:dyDescent="0.25">
      <c r="A91" s="68" t="s">
        <v>121</v>
      </c>
      <c r="B91" s="69"/>
      <c r="C91" s="258"/>
    </row>
    <row r="92" spans="1:3" x14ac:dyDescent="0.25">
      <c r="A92" s="68" t="s">
        <v>124</v>
      </c>
      <c r="B92" s="69"/>
      <c r="C92" s="259"/>
    </row>
    <row r="93" spans="1:3" x14ac:dyDescent="0.25">
      <c r="A93" s="32" t="s">
        <v>126</v>
      </c>
      <c r="B93" s="50"/>
      <c r="C93" s="252"/>
    </row>
    <row r="94" spans="1:3" ht="36" x14ac:dyDescent="0.25">
      <c r="A94" s="260" t="s">
        <v>1479</v>
      </c>
      <c r="B94" s="69"/>
      <c r="C94" s="257"/>
    </row>
    <row r="95" spans="1:3" ht="48" x14ac:dyDescent="0.25">
      <c r="A95" s="68" t="s">
        <v>1480</v>
      </c>
      <c r="B95" s="261"/>
      <c r="C95" s="258"/>
    </row>
    <row r="96" spans="1:3" ht="36" x14ac:dyDescent="0.25">
      <c r="A96" s="68" t="s">
        <v>1481</v>
      </c>
      <c r="B96" s="261"/>
      <c r="C96" s="258"/>
    </row>
    <row r="97" spans="1:3" x14ac:dyDescent="0.25">
      <c r="A97" s="68" t="s">
        <v>1482</v>
      </c>
      <c r="B97" s="261"/>
      <c r="C97" s="258"/>
    </row>
    <row r="98" spans="1:3" x14ac:dyDescent="0.25">
      <c r="A98" s="68" t="s">
        <v>1483</v>
      </c>
      <c r="B98" s="261"/>
      <c r="C98" s="258"/>
    </row>
    <row r="99" spans="1:3" x14ac:dyDescent="0.25">
      <c r="A99" s="68" t="s">
        <v>1484</v>
      </c>
      <c r="B99" s="261"/>
      <c r="C99" s="258"/>
    </row>
    <row r="100" spans="1:3" x14ac:dyDescent="0.25">
      <c r="A100" s="68" t="s">
        <v>1485</v>
      </c>
      <c r="B100" s="261"/>
      <c r="C100" s="258"/>
    </row>
    <row r="101" spans="1:3" x14ac:dyDescent="0.25">
      <c r="A101" s="68" t="s">
        <v>1486</v>
      </c>
      <c r="B101" s="261"/>
      <c r="C101" s="253"/>
    </row>
    <row r="102" spans="1:3" ht="15.75" thickBot="1" x14ac:dyDescent="0.3">
      <c r="A102" s="262" t="s">
        <v>129</v>
      </c>
      <c r="B102" s="261"/>
      <c r="C102" s="259"/>
    </row>
    <row r="103" spans="1:3" ht="15.75" thickBot="1" x14ac:dyDescent="0.3">
      <c r="A103" s="70" t="s">
        <v>133</v>
      </c>
      <c r="B103" s="71"/>
      <c r="C103" s="264">
        <v>70</v>
      </c>
    </row>
    <row r="104" spans="1:3" x14ac:dyDescent="0.25">
      <c r="A104" s="32" t="s">
        <v>134</v>
      </c>
      <c r="B104" s="50"/>
      <c r="C104" s="252"/>
    </row>
    <row r="105" spans="1:3" x14ac:dyDescent="0.25">
      <c r="A105" s="68" t="s">
        <v>1487</v>
      </c>
      <c r="B105" s="69"/>
      <c r="C105" s="257"/>
    </row>
    <row r="106" spans="1:3" x14ac:dyDescent="0.25">
      <c r="A106" s="68" t="s">
        <v>151</v>
      </c>
      <c r="B106" s="69"/>
      <c r="C106" s="259"/>
    </row>
    <row r="107" spans="1:3" x14ac:dyDescent="0.25">
      <c r="A107" s="32" t="s">
        <v>136</v>
      </c>
      <c r="B107" s="50"/>
      <c r="C107" s="252"/>
    </row>
    <row r="108" spans="1:3" x14ac:dyDescent="0.25">
      <c r="A108" s="68" t="s">
        <v>151</v>
      </c>
      <c r="B108" s="69"/>
      <c r="C108" s="257"/>
    </row>
    <row r="109" spans="1:3" x14ac:dyDescent="0.25">
      <c r="A109" s="68" t="s">
        <v>151</v>
      </c>
      <c r="B109" s="69"/>
      <c r="C109" s="259"/>
    </row>
    <row r="110" spans="1:3" x14ac:dyDescent="0.25">
      <c r="A110" s="32" t="s">
        <v>140</v>
      </c>
      <c r="B110" s="50"/>
      <c r="C110" s="252"/>
    </row>
    <row r="111" spans="1:3" x14ac:dyDescent="0.25">
      <c r="A111" s="68" t="s">
        <v>1488</v>
      </c>
      <c r="B111" s="133"/>
      <c r="C111" s="257"/>
    </row>
    <row r="112" spans="1:3" x14ac:dyDescent="0.25">
      <c r="A112" s="68" t="s">
        <v>151</v>
      </c>
      <c r="B112" s="69"/>
      <c r="C112" s="259"/>
    </row>
    <row r="113" spans="1:3" x14ac:dyDescent="0.25">
      <c r="A113" s="32" t="s">
        <v>142</v>
      </c>
      <c r="B113" s="50"/>
      <c r="C113" s="252"/>
    </row>
    <row r="114" spans="1:3" x14ac:dyDescent="0.25">
      <c r="A114" s="68" t="s">
        <v>1489</v>
      </c>
      <c r="B114" s="133"/>
      <c r="C114" s="257"/>
    </row>
    <row r="115" spans="1:3" ht="15.75" thickBot="1" x14ac:dyDescent="0.3">
      <c r="A115" s="68" t="s">
        <v>151</v>
      </c>
      <c r="B115" s="69"/>
      <c r="C115" s="259"/>
    </row>
    <row r="116" spans="1:3" ht="15.75" thickBot="1" x14ac:dyDescent="0.3">
      <c r="A116" s="70" t="s">
        <v>145</v>
      </c>
      <c r="B116" s="71"/>
      <c r="C116" s="71">
        <v>0</v>
      </c>
    </row>
    <row r="117" spans="1:3" ht="15.75" thickBot="1" x14ac:dyDescent="0.3">
      <c r="A117" s="393" t="s">
        <v>146</v>
      </c>
      <c r="B117" s="74"/>
      <c r="C117" s="394">
        <v>70</v>
      </c>
    </row>
    <row r="118" spans="1:3" x14ac:dyDescent="0.25">
      <c r="A118" s="44"/>
      <c r="B118" s="66"/>
    </row>
  </sheetData>
  <conditionalFormatting sqref="A1:B117 C5 C13 C25 C35 C39 C45 C49 C52 C64 C73 C80 C88 C93 C107 C110 C113 C103:C104 C116:C117">
    <cfRule type="cellIs" dxfId="29" priority="41" operator="equal">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0"/>
  <sheetViews>
    <sheetView showGridLines="0" workbookViewId="0">
      <pane xSplit="2" ySplit="3" topLeftCell="C103" activePane="bottomRight" state="frozen"/>
      <selection pane="topRight" activeCell="C1" sqref="C1"/>
      <selection pane="bottomLeft" activeCell="A4" sqref="A4"/>
      <selection pane="bottomRight" activeCell="A119" sqref="A119"/>
    </sheetView>
  </sheetViews>
  <sheetFormatPr baseColWidth="10" defaultRowHeight="15" x14ac:dyDescent="0.25"/>
  <cols>
    <col min="1" max="1" width="51.7109375" style="528" customWidth="1"/>
    <col min="2" max="2" width="15" style="528" customWidth="1"/>
    <col min="3" max="3" width="11.42578125" style="529"/>
    <col min="4" max="16384" width="11.42578125" style="487"/>
  </cols>
  <sheetData>
    <row r="1" spans="1:3" ht="24.75" x14ac:dyDescent="0.25">
      <c r="A1" s="515" t="s">
        <v>151</v>
      </c>
      <c r="B1" s="516" t="s">
        <v>194</v>
      </c>
      <c r="C1" s="517" t="s">
        <v>1491</v>
      </c>
    </row>
    <row r="2" spans="1:3" x14ac:dyDescent="0.25">
      <c r="A2" s="518"/>
      <c r="B2" s="519"/>
      <c r="C2" s="517" t="s">
        <v>1</v>
      </c>
    </row>
    <row r="3" spans="1:3" x14ac:dyDescent="0.25">
      <c r="A3" s="520"/>
      <c r="B3" s="521"/>
      <c r="C3" s="517" t="s">
        <v>1021</v>
      </c>
    </row>
    <row r="4" spans="1:3" x14ac:dyDescent="0.25">
      <c r="A4" s="522" t="s">
        <v>209</v>
      </c>
      <c r="B4" s="523"/>
      <c r="C4" s="524">
        <v>990206.15624030004</v>
      </c>
    </row>
    <row r="5" spans="1:3" x14ac:dyDescent="0.25">
      <c r="A5" s="525" t="s">
        <v>1492</v>
      </c>
      <c r="B5" s="525" t="s">
        <v>1053</v>
      </c>
      <c r="C5" s="526">
        <v>13382.705416831799</v>
      </c>
    </row>
    <row r="6" spans="1:3" x14ac:dyDescent="0.25">
      <c r="A6" s="525" t="s">
        <v>1493</v>
      </c>
      <c r="B6" s="525" t="s">
        <v>1054</v>
      </c>
      <c r="C6" s="526">
        <v>10390.911950131829</v>
      </c>
    </row>
    <row r="7" spans="1:3" x14ac:dyDescent="0.25">
      <c r="A7" s="525" t="s">
        <v>1494</v>
      </c>
      <c r="B7" s="525" t="s">
        <v>1056</v>
      </c>
      <c r="C7" s="526">
        <v>50054.838528587396</v>
      </c>
    </row>
    <row r="8" spans="1:3" x14ac:dyDescent="0.25">
      <c r="A8" s="525" t="s">
        <v>1495</v>
      </c>
      <c r="B8" s="525" t="s">
        <v>1496</v>
      </c>
      <c r="C8" s="526">
        <v>142021.06441920641</v>
      </c>
    </row>
    <row r="9" spans="1:3" x14ac:dyDescent="0.25">
      <c r="A9" s="525" t="s">
        <v>1497</v>
      </c>
      <c r="B9" s="525" t="s">
        <v>1498</v>
      </c>
      <c r="C9" s="526">
        <v>4384.5376792614898</v>
      </c>
    </row>
    <row r="10" spans="1:3" x14ac:dyDescent="0.25">
      <c r="A10" s="525" t="s">
        <v>1499</v>
      </c>
      <c r="B10" s="525" t="s">
        <v>1500</v>
      </c>
      <c r="C10" s="526">
        <v>118424.62983581533</v>
      </c>
    </row>
    <row r="11" spans="1:3" x14ac:dyDescent="0.25">
      <c r="A11" s="525" t="s">
        <v>1501</v>
      </c>
      <c r="B11" s="525" t="s">
        <v>1502</v>
      </c>
      <c r="C11" s="526">
        <v>14487.546863576974</v>
      </c>
    </row>
    <row r="12" spans="1:3" x14ac:dyDescent="0.25">
      <c r="A12" s="525" t="s">
        <v>1503</v>
      </c>
      <c r="B12" s="525" t="s">
        <v>1504</v>
      </c>
      <c r="C12" s="526">
        <v>1649.5900869846612</v>
      </c>
    </row>
    <row r="13" spans="1:3" x14ac:dyDescent="0.25">
      <c r="A13" s="525" t="s">
        <v>1505</v>
      </c>
      <c r="B13" s="525" t="s">
        <v>1506</v>
      </c>
      <c r="C13" s="526">
        <v>1834.0671651512389</v>
      </c>
    </row>
    <row r="14" spans="1:3" x14ac:dyDescent="0.25">
      <c r="A14" s="525" t="s">
        <v>1507</v>
      </c>
      <c r="B14" s="525" t="s">
        <v>1060</v>
      </c>
      <c r="C14" s="526">
        <v>110081.47122219407</v>
      </c>
    </row>
    <row r="15" spans="1:3" x14ac:dyDescent="0.25">
      <c r="A15" s="525" t="s">
        <v>1508</v>
      </c>
      <c r="B15" s="525" t="s">
        <v>1509</v>
      </c>
      <c r="C15" s="526">
        <v>5509.8756804588484</v>
      </c>
    </row>
    <row r="16" spans="1:3" x14ac:dyDescent="0.25">
      <c r="A16" s="525" t="s">
        <v>1510</v>
      </c>
      <c r="B16" s="525" t="s">
        <v>1511</v>
      </c>
      <c r="C16" s="526">
        <v>9424.1182188564599</v>
      </c>
    </row>
    <row r="17" spans="1:3" x14ac:dyDescent="0.25">
      <c r="A17" s="525" t="s">
        <v>1512</v>
      </c>
      <c r="B17" s="525" t="s">
        <v>1513</v>
      </c>
      <c r="C17" s="526">
        <v>14105.022971215902</v>
      </c>
    </row>
    <row r="18" spans="1:3" x14ac:dyDescent="0.25">
      <c r="A18" s="525" t="s">
        <v>1514</v>
      </c>
      <c r="B18" s="525" t="s">
        <v>1049</v>
      </c>
      <c r="C18" s="526">
        <v>99753.438592454331</v>
      </c>
    </row>
    <row r="19" spans="1:3" x14ac:dyDescent="0.25">
      <c r="A19" s="525" t="s">
        <v>1515</v>
      </c>
      <c r="B19" s="525" t="s">
        <v>1516</v>
      </c>
      <c r="C19" s="526">
        <v>5316.7686607272035</v>
      </c>
    </row>
    <row r="20" spans="1:3" x14ac:dyDescent="0.25">
      <c r="A20" s="525" t="s">
        <v>1517</v>
      </c>
      <c r="B20" s="525" t="s">
        <v>1518</v>
      </c>
      <c r="C20" s="526">
        <v>277851.0043973595</v>
      </c>
    </row>
    <row r="21" spans="1:3" x14ac:dyDescent="0.25">
      <c r="A21" s="525" t="s">
        <v>1519</v>
      </c>
      <c r="B21" s="525" t="s">
        <v>1520</v>
      </c>
      <c r="C21" s="526">
        <v>3314.59630565615</v>
      </c>
    </row>
    <row r="22" spans="1:3" x14ac:dyDescent="0.25">
      <c r="A22" s="525" t="s">
        <v>1521</v>
      </c>
      <c r="B22" s="525" t="s">
        <v>1522</v>
      </c>
      <c r="C22" s="526">
        <v>4962.4598626054249</v>
      </c>
    </row>
    <row r="23" spans="1:3" x14ac:dyDescent="0.25">
      <c r="A23" s="525" t="s">
        <v>1523</v>
      </c>
      <c r="B23" s="525" t="s">
        <v>1524</v>
      </c>
      <c r="C23" s="526">
        <v>29368.599376695671</v>
      </c>
    </row>
    <row r="24" spans="1:3" x14ac:dyDescent="0.25">
      <c r="A24" s="525" t="s">
        <v>1525</v>
      </c>
      <c r="B24" s="525" t="s">
        <v>1062</v>
      </c>
      <c r="C24" s="526">
        <v>32338.730688065029</v>
      </c>
    </row>
    <row r="25" spans="1:3" x14ac:dyDescent="0.25">
      <c r="A25" s="525" t="s">
        <v>1526</v>
      </c>
      <c r="B25" s="525" t="s">
        <v>1051</v>
      </c>
      <c r="C25" s="526">
        <v>15267.344772363156</v>
      </c>
    </row>
    <row r="26" spans="1:3" x14ac:dyDescent="0.25">
      <c r="A26" s="525" t="s">
        <v>1527</v>
      </c>
      <c r="B26" s="525" t="s">
        <v>1528</v>
      </c>
      <c r="C26" s="526">
        <v>26282.833546101137</v>
      </c>
    </row>
    <row r="27" spans="1:3" x14ac:dyDescent="0.25">
      <c r="A27" s="522" t="s">
        <v>214</v>
      </c>
      <c r="B27" s="522"/>
      <c r="C27" s="527">
        <v>179637.6111644</v>
      </c>
    </row>
    <row r="28" spans="1:3" x14ac:dyDescent="0.25">
      <c r="A28" s="525" t="s">
        <v>1529</v>
      </c>
      <c r="B28" s="525" t="s">
        <v>1063</v>
      </c>
      <c r="C28" s="526">
        <v>1767.8141712582069</v>
      </c>
    </row>
    <row r="29" spans="1:3" x14ac:dyDescent="0.25">
      <c r="A29" s="525" t="s">
        <v>1530</v>
      </c>
      <c r="B29" s="525" t="s">
        <v>1531</v>
      </c>
      <c r="C29" s="526">
        <v>8429.125424170792</v>
      </c>
    </row>
    <row r="30" spans="1:3" x14ac:dyDescent="0.25">
      <c r="A30" s="525" t="s">
        <v>1532</v>
      </c>
      <c r="B30" s="525" t="s">
        <v>1533</v>
      </c>
      <c r="C30" s="526">
        <v>1832.2453588516532</v>
      </c>
    </row>
    <row r="31" spans="1:3" x14ac:dyDescent="0.25">
      <c r="A31" s="525" t="s">
        <v>1534</v>
      </c>
      <c r="B31" s="525" t="s">
        <v>1535</v>
      </c>
      <c r="C31" s="526">
        <v>50202.107308912404</v>
      </c>
    </row>
    <row r="32" spans="1:3" x14ac:dyDescent="0.25">
      <c r="A32" s="525" t="s">
        <v>1536</v>
      </c>
      <c r="B32" s="525" t="s">
        <v>1537</v>
      </c>
      <c r="C32" s="526">
        <v>10391.634025411055</v>
      </c>
    </row>
    <row r="33" spans="1:3" x14ac:dyDescent="0.25">
      <c r="A33" s="525" t="s">
        <v>1538</v>
      </c>
      <c r="B33" s="525" t="s">
        <v>1539</v>
      </c>
      <c r="C33" s="526">
        <v>2547.7370893704115</v>
      </c>
    </row>
    <row r="34" spans="1:3" x14ac:dyDescent="0.25">
      <c r="A34" s="525" t="s">
        <v>1540</v>
      </c>
      <c r="B34" s="525" t="s">
        <v>1541</v>
      </c>
      <c r="C34" s="526">
        <v>20450.082801554399</v>
      </c>
    </row>
    <row r="35" spans="1:3" x14ac:dyDescent="0.25">
      <c r="A35" s="525" t="s">
        <v>1542</v>
      </c>
      <c r="B35" s="525" t="s">
        <v>1543</v>
      </c>
      <c r="C35" s="526">
        <v>33430.599644923335</v>
      </c>
    </row>
    <row r="36" spans="1:3" x14ac:dyDescent="0.25">
      <c r="A36" s="525" t="s">
        <v>1544</v>
      </c>
      <c r="B36" s="525" t="s">
        <v>1545</v>
      </c>
      <c r="C36" s="526">
        <v>24093.009705819306</v>
      </c>
    </row>
    <row r="37" spans="1:3" x14ac:dyDescent="0.25">
      <c r="A37" s="525" t="s">
        <v>1546</v>
      </c>
      <c r="B37" s="525" t="s">
        <v>1245</v>
      </c>
      <c r="C37" s="526">
        <v>10752.662847918546</v>
      </c>
    </row>
    <row r="38" spans="1:3" x14ac:dyDescent="0.25">
      <c r="A38" s="525" t="s">
        <v>1547</v>
      </c>
      <c r="B38" s="525" t="s">
        <v>1548</v>
      </c>
      <c r="C38" s="526">
        <v>1086.4901128103586</v>
      </c>
    </row>
    <row r="39" spans="1:3" x14ac:dyDescent="0.25">
      <c r="A39" s="525" t="s">
        <v>1549</v>
      </c>
      <c r="B39" s="525" t="s">
        <v>1550</v>
      </c>
      <c r="C39" s="526">
        <v>14654.102673399553</v>
      </c>
    </row>
    <row r="40" spans="1:3" x14ac:dyDescent="0.25">
      <c r="A40" s="522" t="s">
        <v>58</v>
      </c>
      <c r="B40" s="522"/>
      <c r="C40" s="527">
        <v>276956.51936184405</v>
      </c>
    </row>
    <row r="41" spans="1:3" x14ac:dyDescent="0.25">
      <c r="A41" s="525" t="s">
        <v>1551</v>
      </c>
      <c r="B41" s="525" t="s">
        <v>1067</v>
      </c>
      <c r="C41" s="526">
        <v>7812.6373153358254</v>
      </c>
    </row>
    <row r="42" spans="1:3" x14ac:dyDescent="0.25">
      <c r="A42" s="525" t="s">
        <v>1552</v>
      </c>
      <c r="B42" s="525" t="s">
        <v>1553</v>
      </c>
      <c r="C42" s="526">
        <v>9667.7315497970812</v>
      </c>
    </row>
    <row r="43" spans="1:3" x14ac:dyDescent="0.25">
      <c r="A43" s="525" t="s">
        <v>1554</v>
      </c>
      <c r="B43" s="525" t="s">
        <v>1555</v>
      </c>
      <c r="C43" s="526">
        <v>3767.50324714914</v>
      </c>
    </row>
    <row r="44" spans="1:3" x14ac:dyDescent="0.25">
      <c r="A44" s="525" t="s">
        <v>1556</v>
      </c>
      <c r="B44" s="525" t="s">
        <v>1252</v>
      </c>
      <c r="C44" s="526">
        <v>9470.2237626543665</v>
      </c>
    </row>
    <row r="45" spans="1:3" x14ac:dyDescent="0.25">
      <c r="A45" s="525" t="s">
        <v>1557</v>
      </c>
      <c r="B45" s="525" t="s">
        <v>1558</v>
      </c>
      <c r="C45" s="526">
        <v>49638.285287515704</v>
      </c>
    </row>
    <row r="46" spans="1:3" x14ac:dyDescent="0.25">
      <c r="A46" s="525" t="s">
        <v>1387</v>
      </c>
      <c r="B46" s="525" t="s">
        <v>1068</v>
      </c>
      <c r="C46" s="526">
        <v>864.85848101823728</v>
      </c>
    </row>
    <row r="47" spans="1:3" x14ac:dyDescent="0.25">
      <c r="A47" s="525" t="s">
        <v>1559</v>
      </c>
      <c r="B47" s="525" t="s">
        <v>1560</v>
      </c>
      <c r="C47" s="526">
        <v>9392.5607587284103</v>
      </c>
    </row>
    <row r="48" spans="1:3" x14ac:dyDescent="0.25">
      <c r="A48" s="525" t="s">
        <v>1561</v>
      </c>
      <c r="B48" s="525" t="s">
        <v>1562</v>
      </c>
      <c r="C48" s="526">
        <v>6477.2506057369101</v>
      </c>
    </row>
    <row r="49" spans="1:3" x14ac:dyDescent="0.25">
      <c r="A49" s="525" t="s">
        <v>1563</v>
      </c>
      <c r="B49" s="525" t="s">
        <v>1564</v>
      </c>
      <c r="C49" s="526">
        <v>64547.619585026245</v>
      </c>
    </row>
    <row r="50" spans="1:3" x14ac:dyDescent="0.25">
      <c r="A50" s="525" t="s">
        <v>1565</v>
      </c>
      <c r="B50" s="525" t="s">
        <v>1566</v>
      </c>
      <c r="C50" s="526">
        <v>26845.3194125763</v>
      </c>
    </row>
    <row r="51" spans="1:3" x14ac:dyDescent="0.25">
      <c r="A51" s="525" t="s">
        <v>1567</v>
      </c>
      <c r="B51" s="525" t="s">
        <v>1568</v>
      </c>
      <c r="C51" s="526">
        <v>42824.061417719109</v>
      </c>
    </row>
    <row r="52" spans="1:3" x14ac:dyDescent="0.25">
      <c r="A52" s="525" t="s">
        <v>1569</v>
      </c>
      <c r="B52" s="525" t="s">
        <v>1570</v>
      </c>
      <c r="C52" s="526">
        <v>37863.644711114815</v>
      </c>
    </row>
    <row r="53" spans="1:3" x14ac:dyDescent="0.25">
      <c r="A53" s="525" t="s">
        <v>1571</v>
      </c>
      <c r="B53" s="525" t="s">
        <v>1572</v>
      </c>
      <c r="C53" s="526">
        <v>7784.8232274719003</v>
      </c>
    </row>
    <row r="54" spans="1:3" x14ac:dyDescent="0.25">
      <c r="A54" s="522" t="s">
        <v>63</v>
      </c>
      <c r="B54" s="522"/>
      <c r="C54" s="527">
        <v>78919.311441245038</v>
      </c>
    </row>
    <row r="55" spans="1:3" x14ac:dyDescent="0.25">
      <c r="A55" s="525" t="s">
        <v>1573</v>
      </c>
      <c r="B55" s="525" t="s">
        <v>1574</v>
      </c>
      <c r="C55" s="526">
        <v>15113.115238334223</v>
      </c>
    </row>
    <row r="56" spans="1:3" x14ac:dyDescent="0.25">
      <c r="A56" s="525" t="s">
        <v>1575</v>
      </c>
      <c r="B56" s="525" t="s">
        <v>1576</v>
      </c>
      <c r="C56" s="526">
        <v>2079.2949574727222</v>
      </c>
    </row>
    <row r="57" spans="1:3" x14ac:dyDescent="0.25">
      <c r="A57" s="525" t="s">
        <v>1577</v>
      </c>
      <c r="B57" s="525" t="s">
        <v>1578</v>
      </c>
      <c r="C57" s="526">
        <v>1656.9565927858296</v>
      </c>
    </row>
    <row r="58" spans="1:3" x14ac:dyDescent="0.25">
      <c r="A58" s="525" t="s">
        <v>1579</v>
      </c>
      <c r="B58" s="525" t="s">
        <v>1580</v>
      </c>
      <c r="C58" s="526">
        <v>11175.609244383711</v>
      </c>
    </row>
    <row r="59" spans="1:3" x14ac:dyDescent="0.25">
      <c r="A59" s="525" t="s">
        <v>1581</v>
      </c>
      <c r="B59" s="525" t="s">
        <v>1582</v>
      </c>
      <c r="C59" s="526">
        <v>7210.5877038519657</v>
      </c>
    </row>
    <row r="60" spans="1:3" x14ac:dyDescent="0.25">
      <c r="A60" s="525" t="s">
        <v>1583</v>
      </c>
      <c r="B60" s="525" t="s">
        <v>1584</v>
      </c>
      <c r="C60" s="526">
        <v>35171.174295772675</v>
      </c>
    </row>
    <row r="61" spans="1:3" x14ac:dyDescent="0.25">
      <c r="A61" s="525" t="s">
        <v>1585</v>
      </c>
      <c r="B61" s="525" t="s">
        <v>1586</v>
      </c>
      <c r="C61" s="526">
        <v>5585.5765121567756</v>
      </c>
    </row>
    <row r="62" spans="1:3" x14ac:dyDescent="0.25">
      <c r="A62" s="525" t="s">
        <v>1587</v>
      </c>
      <c r="B62" s="525" t="s">
        <v>1588</v>
      </c>
      <c r="C62" s="526">
        <v>926.99689648712319</v>
      </c>
    </row>
    <row r="63" spans="1:3" x14ac:dyDescent="0.25">
      <c r="A63" s="522" t="s">
        <v>70</v>
      </c>
      <c r="B63" s="522"/>
      <c r="C63" s="527">
        <v>621.6634412525766</v>
      </c>
    </row>
    <row r="64" spans="1:3" x14ac:dyDescent="0.25">
      <c r="A64" s="525" t="s">
        <v>1589</v>
      </c>
      <c r="B64" s="525" t="s">
        <v>1590</v>
      </c>
      <c r="C64" s="526">
        <v>621.6634412525766</v>
      </c>
    </row>
    <row r="65" spans="1:3" x14ac:dyDescent="0.25">
      <c r="A65" s="522" t="s">
        <v>201</v>
      </c>
      <c r="B65" s="522"/>
      <c r="C65" s="527">
        <v>466409.52517133311</v>
      </c>
    </row>
    <row r="66" spans="1:3" x14ac:dyDescent="0.25">
      <c r="A66" s="525" t="s">
        <v>1591</v>
      </c>
      <c r="B66" s="525" t="s">
        <v>1592</v>
      </c>
      <c r="C66" s="526">
        <v>2482.3424432691554</v>
      </c>
    </row>
    <row r="67" spans="1:3" x14ac:dyDescent="0.25">
      <c r="A67" s="525" t="s">
        <v>1593</v>
      </c>
      <c r="B67" s="525" t="s">
        <v>1594</v>
      </c>
      <c r="C67" s="526">
        <v>892.21360682956652</v>
      </c>
    </row>
    <row r="68" spans="1:3" x14ac:dyDescent="0.25">
      <c r="A68" s="525" t="s">
        <v>1595</v>
      </c>
      <c r="B68" s="525" t="s">
        <v>1596</v>
      </c>
      <c r="C68" s="526">
        <v>6592.7399006558899</v>
      </c>
    </row>
    <row r="69" spans="1:3" x14ac:dyDescent="0.25">
      <c r="A69" s="525" t="s">
        <v>1597</v>
      </c>
      <c r="B69" s="525" t="s">
        <v>1598</v>
      </c>
      <c r="C69" s="526">
        <v>35736.208296236095</v>
      </c>
    </row>
    <row r="70" spans="1:3" x14ac:dyDescent="0.25">
      <c r="A70" s="525" t="s">
        <v>1599</v>
      </c>
      <c r="B70" s="525" t="s">
        <v>1600</v>
      </c>
      <c r="C70" s="526">
        <v>3810.5852293239909</v>
      </c>
    </row>
    <row r="71" spans="1:3" x14ac:dyDescent="0.25">
      <c r="A71" s="525" t="s">
        <v>1601</v>
      </c>
      <c r="B71" s="525" t="s">
        <v>1602</v>
      </c>
      <c r="C71" s="526">
        <v>27915.383931779823</v>
      </c>
    </row>
    <row r="72" spans="1:3" x14ac:dyDescent="0.25">
      <c r="A72" s="525" t="s">
        <v>1603</v>
      </c>
      <c r="B72" s="525" t="s">
        <v>1604</v>
      </c>
      <c r="C72" s="526">
        <v>12138.624496930412</v>
      </c>
    </row>
    <row r="73" spans="1:3" x14ac:dyDescent="0.25">
      <c r="A73" s="525" t="s">
        <v>1605</v>
      </c>
      <c r="B73" s="525" t="s">
        <v>1606</v>
      </c>
      <c r="C73" s="526">
        <v>22973.761143123254</v>
      </c>
    </row>
    <row r="74" spans="1:3" x14ac:dyDescent="0.25">
      <c r="A74" s="525" t="s">
        <v>1607</v>
      </c>
      <c r="B74" s="525" t="s">
        <v>1608</v>
      </c>
      <c r="C74" s="526">
        <v>209.05218456087329</v>
      </c>
    </row>
    <row r="75" spans="1:3" x14ac:dyDescent="0.25">
      <c r="A75" s="525" t="s">
        <v>1609</v>
      </c>
      <c r="B75" s="525" t="s">
        <v>1610</v>
      </c>
      <c r="C75" s="526">
        <v>11948.137640572586</v>
      </c>
    </row>
    <row r="76" spans="1:3" x14ac:dyDescent="0.25">
      <c r="A76" s="525" t="s">
        <v>1611</v>
      </c>
      <c r="B76" s="525" t="s">
        <v>1612</v>
      </c>
      <c r="C76" s="526">
        <v>3249.6818575344942</v>
      </c>
    </row>
    <row r="77" spans="1:3" x14ac:dyDescent="0.25">
      <c r="A77" s="525" t="s">
        <v>1613</v>
      </c>
      <c r="B77" s="525" t="s">
        <v>1614</v>
      </c>
      <c r="C77" s="526">
        <v>76788.485292904414</v>
      </c>
    </row>
    <row r="78" spans="1:3" x14ac:dyDescent="0.25">
      <c r="A78" s="525" t="s">
        <v>1615</v>
      </c>
      <c r="B78" s="525" t="s">
        <v>1616</v>
      </c>
      <c r="C78" s="526">
        <v>20835.820949195153</v>
      </c>
    </row>
    <row r="79" spans="1:3" x14ac:dyDescent="0.25">
      <c r="A79" s="525" t="s">
        <v>1617</v>
      </c>
      <c r="B79" s="525" t="s">
        <v>1618</v>
      </c>
      <c r="C79" s="526">
        <v>587.51898418370956</v>
      </c>
    </row>
    <row r="80" spans="1:3" x14ac:dyDescent="0.25">
      <c r="A80" s="525" t="s">
        <v>1619</v>
      </c>
      <c r="B80" s="525" t="s">
        <v>1620</v>
      </c>
      <c r="C80" s="526">
        <v>15793.316702706927</v>
      </c>
    </row>
    <row r="81" spans="1:3" x14ac:dyDescent="0.25">
      <c r="A81" s="525" t="s">
        <v>1621</v>
      </c>
      <c r="B81" s="525" t="s">
        <v>1622</v>
      </c>
      <c r="C81" s="526">
        <v>30516.706617422165</v>
      </c>
    </row>
    <row r="82" spans="1:3" x14ac:dyDescent="0.25">
      <c r="A82" s="525" t="s">
        <v>1623</v>
      </c>
      <c r="B82" s="525" t="s">
        <v>1624</v>
      </c>
      <c r="C82" s="526">
        <v>11215.42053857489</v>
      </c>
    </row>
    <row r="83" spans="1:3" x14ac:dyDescent="0.25">
      <c r="A83" s="525" t="s">
        <v>1625</v>
      </c>
      <c r="B83" s="525" t="s">
        <v>1196</v>
      </c>
      <c r="C83" s="526">
        <v>17134.511432344854</v>
      </c>
    </row>
    <row r="84" spans="1:3" x14ac:dyDescent="0.25">
      <c r="A84" s="525" t="s">
        <v>1626</v>
      </c>
      <c r="B84" s="525" t="s">
        <v>1627</v>
      </c>
      <c r="C84" s="526">
        <v>6918.1158669367951</v>
      </c>
    </row>
    <row r="85" spans="1:3" x14ac:dyDescent="0.25">
      <c r="A85" s="525" t="s">
        <v>1628</v>
      </c>
      <c r="B85" s="525" t="s">
        <v>1629</v>
      </c>
      <c r="C85" s="526">
        <v>47063.872223999751</v>
      </c>
    </row>
    <row r="86" spans="1:3" x14ac:dyDescent="0.25">
      <c r="A86" s="525" t="s">
        <v>1630</v>
      </c>
      <c r="B86" s="525" t="s">
        <v>1631</v>
      </c>
      <c r="C86" s="526">
        <v>68609.28271347993</v>
      </c>
    </row>
    <row r="87" spans="1:3" x14ac:dyDescent="0.25">
      <c r="A87" s="525" t="s">
        <v>1632</v>
      </c>
      <c r="B87" s="525" t="s">
        <v>1633</v>
      </c>
      <c r="C87" s="526">
        <v>7839.0542884484667</v>
      </c>
    </row>
    <row r="88" spans="1:3" x14ac:dyDescent="0.25">
      <c r="A88" s="525" t="s">
        <v>1634</v>
      </c>
      <c r="B88" s="525" t="s">
        <v>1635</v>
      </c>
      <c r="C88" s="526">
        <v>8085.2548107372404</v>
      </c>
    </row>
    <row r="89" spans="1:3" x14ac:dyDescent="0.25">
      <c r="A89" s="525" t="s">
        <v>1636</v>
      </c>
      <c r="B89" s="525" t="s">
        <v>1637</v>
      </c>
      <c r="C89" s="526">
        <v>24227.182654999997</v>
      </c>
    </row>
    <row r="90" spans="1:3" x14ac:dyDescent="0.25">
      <c r="A90" s="525" t="s">
        <v>1638</v>
      </c>
      <c r="B90" s="525" t="s">
        <v>1639</v>
      </c>
      <c r="C90" s="526">
        <v>1570.8429806626825</v>
      </c>
    </row>
    <row r="91" spans="1:3" x14ac:dyDescent="0.25">
      <c r="A91" s="525" t="s">
        <v>1640</v>
      </c>
      <c r="B91" s="525" t="s">
        <v>1641</v>
      </c>
      <c r="C91" s="526">
        <v>1275.4083839199645</v>
      </c>
    </row>
    <row r="92" spans="1:3" x14ac:dyDescent="0.25">
      <c r="A92" s="522" t="s">
        <v>134</v>
      </c>
      <c r="B92" s="522"/>
      <c r="C92" s="527">
        <v>24315.175377871485</v>
      </c>
    </row>
    <row r="93" spans="1:3" x14ac:dyDescent="0.25">
      <c r="A93" s="525" t="s">
        <v>1642</v>
      </c>
      <c r="B93" s="525" t="s">
        <v>1643</v>
      </c>
      <c r="C93" s="526">
        <v>5648.2497405371969</v>
      </c>
    </row>
    <row r="94" spans="1:3" x14ac:dyDescent="0.25">
      <c r="A94" s="525" t="s">
        <v>1644</v>
      </c>
      <c r="B94" s="525" t="s">
        <v>1368</v>
      </c>
      <c r="C94" s="526">
        <v>14200.890209676092</v>
      </c>
    </row>
    <row r="95" spans="1:3" x14ac:dyDescent="0.25">
      <c r="A95" s="525" t="s">
        <v>1645</v>
      </c>
      <c r="B95" s="525" t="s">
        <v>1646</v>
      </c>
      <c r="C95" s="526">
        <v>4466.0354276581947</v>
      </c>
    </row>
    <row r="96" spans="1:3" x14ac:dyDescent="0.25">
      <c r="A96" s="522" t="s">
        <v>232</v>
      </c>
      <c r="B96" s="522"/>
      <c r="C96" s="527">
        <v>605280.9702105961</v>
      </c>
    </row>
    <row r="97" spans="1:3" x14ac:dyDescent="0.25">
      <c r="A97" s="525" t="s">
        <v>1647</v>
      </c>
      <c r="B97" s="525" t="s">
        <v>1648</v>
      </c>
      <c r="C97" s="526">
        <v>2714.6588333376753</v>
      </c>
    </row>
    <row r="98" spans="1:3" x14ac:dyDescent="0.25">
      <c r="A98" s="525" t="s">
        <v>1649</v>
      </c>
      <c r="B98" s="525" t="s">
        <v>1650</v>
      </c>
      <c r="C98" s="526">
        <v>751.99430505110331</v>
      </c>
    </row>
    <row r="99" spans="1:3" x14ac:dyDescent="0.25">
      <c r="A99" s="525" t="s">
        <v>1651</v>
      </c>
      <c r="B99" s="525" t="s">
        <v>1652</v>
      </c>
      <c r="C99" s="526">
        <v>4180.4567114116471</v>
      </c>
    </row>
    <row r="100" spans="1:3" x14ac:dyDescent="0.25">
      <c r="A100" s="525" t="s">
        <v>1653</v>
      </c>
      <c r="B100" s="525" t="s">
        <v>1654</v>
      </c>
      <c r="C100" s="526">
        <v>3732.4510353531314</v>
      </c>
    </row>
    <row r="101" spans="1:3" x14ac:dyDescent="0.25">
      <c r="A101" s="525" t="s">
        <v>1655</v>
      </c>
      <c r="B101" s="525" t="s">
        <v>1656</v>
      </c>
      <c r="C101" s="526">
        <v>1854.5120449125784</v>
      </c>
    </row>
    <row r="102" spans="1:3" x14ac:dyDescent="0.25">
      <c r="A102" s="525" t="s">
        <v>1657</v>
      </c>
      <c r="B102" s="525" t="s">
        <v>1658</v>
      </c>
      <c r="C102" s="526">
        <v>96777.724115078294</v>
      </c>
    </row>
    <row r="103" spans="1:3" x14ac:dyDescent="0.25">
      <c r="A103" s="525" t="s">
        <v>1659</v>
      </c>
      <c r="B103" s="525" t="s">
        <v>1660</v>
      </c>
      <c r="C103" s="526">
        <v>14146.861475157231</v>
      </c>
    </row>
    <row r="104" spans="1:3" x14ac:dyDescent="0.25">
      <c r="A104" s="525" t="s">
        <v>1661</v>
      </c>
      <c r="B104" s="525" t="s">
        <v>1662</v>
      </c>
      <c r="C104" s="526">
        <v>9116.1066505665258</v>
      </c>
    </row>
    <row r="105" spans="1:3" x14ac:dyDescent="0.25">
      <c r="A105" s="525" t="s">
        <v>1663</v>
      </c>
      <c r="B105" s="525" t="s">
        <v>1664</v>
      </c>
      <c r="C105" s="526">
        <v>7201.0128181747132</v>
      </c>
    </row>
    <row r="106" spans="1:3" x14ac:dyDescent="0.25">
      <c r="A106" s="525" t="s">
        <v>1665</v>
      </c>
      <c r="B106" s="525" t="s">
        <v>1666</v>
      </c>
      <c r="C106" s="526">
        <v>26341.692096863779</v>
      </c>
    </row>
    <row r="107" spans="1:3" x14ac:dyDescent="0.25">
      <c r="A107" s="525" t="s">
        <v>1667</v>
      </c>
      <c r="B107" s="525" t="s">
        <v>1668</v>
      </c>
      <c r="C107" s="526">
        <v>19899.036275068127</v>
      </c>
    </row>
    <row r="108" spans="1:3" x14ac:dyDescent="0.25">
      <c r="A108" s="525" t="s">
        <v>1669</v>
      </c>
      <c r="B108" s="525" t="s">
        <v>1670</v>
      </c>
      <c r="C108" s="526">
        <v>7893.0302688472766</v>
      </c>
    </row>
    <row r="109" spans="1:3" x14ac:dyDescent="0.25">
      <c r="A109" s="525" t="s">
        <v>883</v>
      </c>
      <c r="B109" s="525" t="s">
        <v>882</v>
      </c>
      <c r="C109" s="526">
        <v>59878.97176293574</v>
      </c>
    </row>
    <row r="110" spans="1:3" x14ac:dyDescent="0.25">
      <c r="A110" s="525" t="s">
        <v>1671</v>
      </c>
      <c r="B110" s="525" t="s">
        <v>1107</v>
      </c>
      <c r="C110" s="526">
        <v>15985.904788200505</v>
      </c>
    </row>
    <row r="111" spans="1:3" x14ac:dyDescent="0.25">
      <c r="A111" s="525" t="s">
        <v>1672</v>
      </c>
      <c r="B111" s="525" t="s">
        <v>1673</v>
      </c>
      <c r="C111" s="526">
        <v>8611.8602935297531</v>
      </c>
    </row>
    <row r="112" spans="1:3" x14ac:dyDescent="0.25">
      <c r="A112" s="525" t="s">
        <v>1674</v>
      </c>
      <c r="B112" s="525" t="s">
        <v>1675</v>
      </c>
      <c r="C112" s="526">
        <v>34358.88059659693</v>
      </c>
    </row>
    <row r="113" spans="1:3" x14ac:dyDescent="0.25">
      <c r="A113" s="525" t="s">
        <v>1393</v>
      </c>
      <c r="B113" s="525" t="s">
        <v>1112</v>
      </c>
      <c r="C113" s="526">
        <v>50141.019820001042</v>
      </c>
    </row>
    <row r="114" spans="1:3" x14ac:dyDescent="0.25">
      <c r="A114" s="525" t="s">
        <v>1676</v>
      </c>
      <c r="B114" s="525" t="s">
        <v>1677</v>
      </c>
      <c r="C114" s="526">
        <v>36967.519439186552</v>
      </c>
    </row>
    <row r="115" spans="1:3" x14ac:dyDescent="0.25">
      <c r="A115" s="525" t="s">
        <v>1678</v>
      </c>
      <c r="B115" s="525" t="s">
        <v>1679</v>
      </c>
      <c r="C115" s="526">
        <v>32954.603895366701</v>
      </c>
    </row>
    <row r="116" spans="1:3" x14ac:dyDescent="0.25">
      <c r="A116" s="525" t="s">
        <v>1680</v>
      </c>
      <c r="B116" s="525" t="s">
        <v>1681</v>
      </c>
      <c r="C116" s="526">
        <v>26718.610970093334</v>
      </c>
    </row>
    <row r="117" spans="1:3" x14ac:dyDescent="0.25">
      <c r="A117" s="525" t="s">
        <v>1682</v>
      </c>
      <c r="B117" s="525" t="s">
        <v>1683</v>
      </c>
      <c r="C117" s="526">
        <v>51541.463119353881</v>
      </c>
    </row>
    <row r="118" spans="1:3" x14ac:dyDescent="0.25">
      <c r="A118" s="525" t="s">
        <v>1684</v>
      </c>
      <c r="B118" s="525" t="s">
        <v>1685</v>
      </c>
      <c r="C118" s="526">
        <v>31191.007632831788</v>
      </c>
    </row>
    <row r="119" spans="1:3" x14ac:dyDescent="0.25">
      <c r="A119" s="525" t="s">
        <v>1686</v>
      </c>
      <c r="B119" s="525" t="s">
        <v>1116</v>
      </c>
      <c r="C119" s="526">
        <v>7941.2673771300451</v>
      </c>
    </row>
    <row r="120" spans="1:3" x14ac:dyDescent="0.25">
      <c r="A120" s="525" t="s">
        <v>1687</v>
      </c>
      <c r="B120" s="525" t="s">
        <v>1688</v>
      </c>
      <c r="C120" s="526">
        <v>1931.7605411151812</v>
      </c>
    </row>
    <row r="121" spans="1:3" x14ac:dyDescent="0.25">
      <c r="A121" s="525" t="s">
        <v>1689</v>
      </c>
      <c r="B121" s="525" t="s">
        <v>1690</v>
      </c>
      <c r="C121" s="526">
        <v>13145.475120154952</v>
      </c>
    </row>
    <row r="122" spans="1:3" x14ac:dyDescent="0.25">
      <c r="A122" s="525" t="s">
        <v>1691</v>
      </c>
      <c r="B122" s="525" t="s">
        <v>1692</v>
      </c>
      <c r="C122" s="526">
        <v>3032.8778008887593</v>
      </c>
    </row>
    <row r="123" spans="1:3" x14ac:dyDescent="0.25">
      <c r="A123" s="525" t="s">
        <v>1693</v>
      </c>
      <c r="B123" s="525" t="s">
        <v>1694</v>
      </c>
      <c r="C123" s="526">
        <v>21433.311453204089</v>
      </c>
    </row>
    <row r="124" spans="1:3" x14ac:dyDescent="0.25">
      <c r="A124" s="525" t="s">
        <v>1695</v>
      </c>
      <c r="B124" s="525" t="s">
        <v>1696</v>
      </c>
      <c r="C124" s="526">
        <v>14836.898970184846</v>
      </c>
    </row>
    <row r="125" spans="1:3" x14ac:dyDescent="0.25">
      <c r="A125" s="522" t="s">
        <v>74</v>
      </c>
      <c r="B125" s="522"/>
      <c r="C125" s="527">
        <v>1348105.396130895</v>
      </c>
    </row>
    <row r="126" spans="1:3" x14ac:dyDescent="0.25">
      <c r="A126" s="525" t="s">
        <v>1697</v>
      </c>
      <c r="B126" s="525" t="s">
        <v>1698</v>
      </c>
      <c r="C126" s="526">
        <v>68586.036822425289</v>
      </c>
    </row>
    <row r="127" spans="1:3" x14ac:dyDescent="0.25">
      <c r="A127" s="525" t="s">
        <v>474</v>
      </c>
      <c r="B127" s="525" t="s">
        <v>876</v>
      </c>
      <c r="C127" s="526">
        <v>145199.89190887762</v>
      </c>
    </row>
    <row r="128" spans="1:3" x14ac:dyDescent="0.25">
      <c r="A128" s="525" t="s">
        <v>1699</v>
      </c>
      <c r="B128" s="525" t="s">
        <v>1700</v>
      </c>
      <c r="C128" s="526">
        <v>3469.4986766438465</v>
      </c>
    </row>
    <row r="129" spans="1:3" x14ac:dyDescent="0.25">
      <c r="A129" s="525" t="s">
        <v>1701</v>
      </c>
      <c r="B129" s="525" t="s">
        <v>1702</v>
      </c>
      <c r="C129" s="526">
        <v>157.77166974962873</v>
      </c>
    </row>
    <row r="130" spans="1:3" x14ac:dyDescent="0.25">
      <c r="A130" s="525" t="s">
        <v>1703</v>
      </c>
      <c r="B130" s="525" t="s">
        <v>1704</v>
      </c>
      <c r="C130" s="526">
        <v>1128965.5039057916</v>
      </c>
    </row>
    <row r="131" spans="1:3" x14ac:dyDescent="0.25">
      <c r="A131" s="525" t="s">
        <v>1705</v>
      </c>
      <c r="B131" s="525" t="s">
        <v>1706</v>
      </c>
      <c r="C131" s="526">
        <v>864.85848101823728</v>
      </c>
    </row>
    <row r="132" spans="1:3" x14ac:dyDescent="0.25">
      <c r="A132" s="525" t="s">
        <v>1707</v>
      </c>
      <c r="B132" s="525" t="s">
        <v>1096</v>
      </c>
      <c r="C132" s="526">
        <v>861.83466638876587</v>
      </c>
    </row>
    <row r="133" spans="1:3" x14ac:dyDescent="0.25">
      <c r="A133" s="522" t="s">
        <v>1708</v>
      </c>
      <c r="B133" s="522"/>
      <c r="C133" s="527">
        <v>58619.582115313373</v>
      </c>
    </row>
    <row r="134" spans="1:3" x14ac:dyDescent="0.25">
      <c r="A134" s="525" t="s">
        <v>1709</v>
      </c>
      <c r="B134" s="525" t="s">
        <v>1710</v>
      </c>
      <c r="C134" s="526">
        <v>16005.24685616295</v>
      </c>
    </row>
    <row r="135" spans="1:3" x14ac:dyDescent="0.25">
      <c r="A135" s="525" t="s">
        <v>1711</v>
      </c>
      <c r="B135" s="525" t="s">
        <v>1712</v>
      </c>
      <c r="C135" s="526">
        <v>1081.3224044908682</v>
      </c>
    </row>
    <row r="136" spans="1:3" x14ac:dyDescent="0.25">
      <c r="A136" s="525" t="s">
        <v>1713</v>
      </c>
      <c r="B136" s="525" t="s">
        <v>1714</v>
      </c>
      <c r="C136" s="526">
        <v>23626.525658873656</v>
      </c>
    </row>
    <row r="137" spans="1:3" x14ac:dyDescent="0.25">
      <c r="A137" s="525" t="s">
        <v>1715</v>
      </c>
      <c r="B137" s="525" t="s">
        <v>1716</v>
      </c>
      <c r="C137" s="526">
        <v>1361.6537792572558</v>
      </c>
    </row>
    <row r="138" spans="1:3" x14ac:dyDescent="0.25">
      <c r="A138" s="525" t="s">
        <v>1717</v>
      </c>
      <c r="B138" s="525" t="s">
        <v>1718</v>
      </c>
      <c r="C138" s="526">
        <v>6159.1399049318452</v>
      </c>
    </row>
    <row r="139" spans="1:3" x14ac:dyDescent="0.25">
      <c r="A139" s="525" t="s">
        <v>1719</v>
      </c>
      <c r="B139" s="525" t="s">
        <v>1720</v>
      </c>
      <c r="C139" s="526">
        <v>6315.8185161180463</v>
      </c>
    </row>
    <row r="140" spans="1:3" x14ac:dyDescent="0.25">
      <c r="A140" s="525" t="s">
        <v>1721</v>
      </c>
      <c r="B140" s="525" t="s">
        <v>1722</v>
      </c>
      <c r="C140" s="526">
        <v>4069.8749954787536</v>
      </c>
    </row>
    <row r="141" spans="1:3" x14ac:dyDescent="0.25">
      <c r="A141" s="522" t="s">
        <v>112</v>
      </c>
      <c r="B141" s="522"/>
      <c r="C141" s="527">
        <v>298130.97317711724</v>
      </c>
    </row>
    <row r="142" spans="1:3" x14ac:dyDescent="0.25">
      <c r="A142" s="525" t="s">
        <v>1723</v>
      </c>
      <c r="B142" s="525" t="s">
        <v>1121</v>
      </c>
      <c r="C142" s="526">
        <v>45438.090201186656</v>
      </c>
    </row>
    <row r="143" spans="1:3" x14ac:dyDescent="0.25">
      <c r="A143" s="525" t="s">
        <v>1724</v>
      </c>
      <c r="B143" s="525" t="s">
        <v>1725</v>
      </c>
      <c r="C143" s="526">
        <v>1518.9927832634239</v>
      </c>
    </row>
    <row r="144" spans="1:3" x14ac:dyDescent="0.25">
      <c r="A144" s="525" t="s">
        <v>1726</v>
      </c>
      <c r="B144" s="525" t="s">
        <v>1727</v>
      </c>
      <c r="C144" s="526">
        <v>2464.712431991285</v>
      </c>
    </row>
    <row r="145" spans="1:3" x14ac:dyDescent="0.25">
      <c r="A145" s="525" t="s">
        <v>1728</v>
      </c>
      <c r="B145" s="525" t="s">
        <v>1729</v>
      </c>
      <c r="C145" s="526">
        <v>13270.803156724462</v>
      </c>
    </row>
    <row r="146" spans="1:3" x14ac:dyDescent="0.25">
      <c r="A146" s="525" t="s">
        <v>1730</v>
      </c>
      <c r="B146" s="525" t="s">
        <v>1731</v>
      </c>
      <c r="C146" s="526">
        <v>51813.19719337063</v>
      </c>
    </row>
    <row r="147" spans="1:3" x14ac:dyDescent="0.25">
      <c r="A147" s="525" t="s">
        <v>1732</v>
      </c>
      <c r="B147" s="525" t="s">
        <v>1733</v>
      </c>
      <c r="C147" s="526">
        <v>7562.86699583266</v>
      </c>
    </row>
    <row r="148" spans="1:3" x14ac:dyDescent="0.25">
      <c r="A148" s="525" t="s">
        <v>1734</v>
      </c>
      <c r="B148" s="525" t="s">
        <v>1735</v>
      </c>
      <c r="C148" s="526">
        <v>1073.3690696402052</v>
      </c>
    </row>
    <row r="149" spans="1:3" x14ac:dyDescent="0.25">
      <c r="A149" s="525" t="s">
        <v>1736</v>
      </c>
      <c r="B149" s="525" t="s">
        <v>1737</v>
      </c>
      <c r="C149" s="526">
        <v>1009.9002162415652</v>
      </c>
    </row>
    <row r="150" spans="1:3" x14ac:dyDescent="0.25">
      <c r="A150" s="525" t="s">
        <v>1738</v>
      </c>
      <c r="B150" s="525" t="s">
        <v>1739</v>
      </c>
      <c r="C150" s="526">
        <v>37057.946699512613</v>
      </c>
    </row>
    <row r="151" spans="1:3" x14ac:dyDescent="0.25">
      <c r="A151" s="525" t="s">
        <v>1740</v>
      </c>
      <c r="B151" s="525" t="s">
        <v>1741</v>
      </c>
      <c r="C151" s="526">
        <v>1306.9605434296825</v>
      </c>
    </row>
    <row r="152" spans="1:3" x14ac:dyDescent="0.25">
      <c r="A152" s="525" t="s">
        <v>1742</v>
      </c>
      <c r="B152" s="525" t="s">
        <v>1124</v>
      </c>
      <c r="C152" s="526">
        <v>31431.76977695588</v>
      </c>
    </row>
    <row r="153" spans="1:3" x14ac:dyDescent="0.25">
      <c r="A153" s="525" t="s">
        <v>1395</v>
      </c>
      <c r="B153" s="525" t="s">
        <v>1125</v>
      </c>
      <c r="C153" s="526">
        <v>23388.450149581062</v>
      </c>
    </row>
    <row r="154" spans="1:3" x14ac:dyDescent="0.25">
      <c r="A154" s="525" t="s">
        <v>1743</v>
      </c>
      <c r="B154" s="525" t="s">
        <v>1126</v>
      </c>
      <c r="C154" s="526">
        <v>10407.943836965063</v>
      </c>
    </row>
    <row r="155" spans="1:3" x14ac:dyDescent="0.25">
      <c r="A155" s="525" t="s">
        <v>1744</v>
      </c>
      <c r="B155" s="525" t="s">
        <v>1745</v>
      </c>
      <c r="C155" s="526">
        <v>6329.9152454764226</v>
      </c>
    </row>
    <row r="156" spans="1:3" x14ac:dyDescent="0.25">
      <c r="A156" s="525" t="s">
        <v>1746</v>
      </c>
      <c r="B156" s="525" t="s">
        <v>1747</v>
      </c>
      <c r="C156" s="526">
        <v>3589.9389098429579</v>
      </c>
    </row>
    <row r="157" spans="1:3" x14ac:dyDescent="0.25">
      <c r="A157" s="525" t="s">
        <v>1748</v>
      </c>
      <c r="B157" s="525" t="s">
        <v>1749</v>
      </c>
      <c r="C157" s="526">
        <v>37.167464715226139</v>
      </c>
    </row>
    <row r="158" spans="1:3" x14ac:dyDescent="0.25">
      <c r="A158" s="525" t="s">
        <v>1750</v>
      </c>
      <c r="B158" s="525" t="s">
        <v>1751</v>
      </c>
      <c r="C158" s="526">
        <v>1583.6344420223211</v>
      </c>
    </row>
    <row r="159" spans="1:3" x14ac:dyDescent="0.25">
      <c r="A159" s="525" t="s">
        <v>1752</v>
      </c>
      <c r="B159" s="525" t="s">
        <v>1753</v>
      </c>
      <c r="C159" s="526">
        <v>29606.957568814061</v>
      </c>
    </row>
    <row r="160" spans="1:3" x14ac:dyDescent="0.25">
      <c r="A160" s="525" t="s">
        <v>1754</v>
      </c>
      <c r="B160" s="525" t="s">
        <v>1128</v>
      </c>
      <c r="C160" s="526">
        <v>2769.9385670383631</v>
      </c>
    </row>
    <row r="161" spans="1:3" x14ac:dyDescent="0.25">
      <c r="A161" s="525" t="s">
        <v>1755</v>
      </c>
      <c r="B161" s="525" t="s">
        <v>1756</v>
      </c>
      <c r="C161" s="526">
        <v>7952.9518649742731</v>
      </c>
    </row>
    <row r="162" spans="1:3" x14ac:dyDescent="0.25">
      <c r="A162" s="525" t="s">
        <v>1757</v>
      </c>
      <c r="B162" s="525" t="s">
        <v>1758</v>
      </c>
      <c r="C162" s="526">
        <v>1122.1449909666585</v>
      </c>
    </row>
    <row r="163" spans="1:3" x14ac:dyDescent="0.25">
      <c r="A163" s="525" t="s">
        <v>1759</v>
      </c>
      <c r="B163" s="525" t="s">
        <v>1760</v>
      </c>
      <c r="C163" s="526">
        <v>17393.321068571764</v>
      </c>
    </row>
    <row r="164" spans="1:3" x14ac:dyDescent="0.25">
      <c r="A164" s="522" t="s">
        <v>205</v>
      </c>
      <c r="B164" s="522"/>
      <c r="C164" s="527">
        <v>790267.78806196759</v>
      </c>
    </row>
    <row r="165" spans="1:3" x14ac:dyDescent="0.25">
      <c r="A165" s="525" t="s">
        <v>1761</v>
      </c>
      <c r="B165" s="525" t="s">
        <v>1762</v>
      </c>
      <c r="C165" s="526">
        <v>76186.719370593753</v>
      </c>
    </row>
    <row r="166" spans="1:3" x14ac:dyDescent="0.25">
      <c r="A166" s="525" t="s">
        <v>1763</v>
      </c>
      <c r="B166" s="525" t="s">
        <v>1764</v>
      </c>
      <c r="C166" s="526">
        <v>68579.73369967693</v>
      </c>
    </row>
    <row r="167" spans="1:3" x14ac:dyDescent="0.25">
      <c r="A167" s="525" t="s">
        <v>1765</v>
      </c>
      <c r="B167" s="525" t="s">
        <v>1037</v>
      </c>
      <c r="C167" s="526">
        <v>36462.759269274487</v>
      </c>
    </row>
    <row r="168" spans="1:3" x14ac:dyDescent="0.25">
      <c r="A168" s="525" t="s">
        <v>1766</v>
      </c>
      <c r="B168" s="525" t="s">
        <v>1767</v>
      </c>
      <c r="C168" s="526">
        <v>5485.6431168303479</v>
      </c>
    </row>
    <row r="169" spans="1:3" x14ac:dyDescent="0.25">
      <c r="A169" s="525" t="s">
        <v>1768</v>
      </c>
      <c r="B169" s="525" t="s">
        <v>1769</v>
      </c>
      <c r="C169" s="526">
        <v>17988.553262714871</v>
      </c>
    </row>
    <row r="170" spans="1:3" x14ac:dyDescent="0.25">
      <c r="A170" s="525" t="s">
        <v>1770</v>
      </c>
      <c r="B170" s="525" t="s">
        <v>1039</v>
      </c>
      <c r="C170" s="526">
        <v>7972.8199984368075</v>
      </c>
    </row>
    <row r="171" spans="1:3" x14ac:dyDescent="0.25">
      <c r="A171" s="525" t="s">
        <v>1771</v>
      </c>
      <c r="B171" s="525" t="s">
        <v>1772</v>
      </c>
      <c r="C171" s="526">
        <v>885.30729750149806</v>
      </c>
    </row>
    <row r="172" spans="1:3" x14ac:dyDescent="0.25">
      <c r="A172" s="525" t="s">
        <v>1773</v>
      </c>
      <c r="B172" s="525" t="s">
        <v>1774</v>
      </c>
      <c r="C172" s="526">
        <v>3297.2223187155573</v>
      </c>
    </row>
    <row r="173" spans="1:3" x14ac:dyDescent="0.25">
      <c r="A173" s="525" t="s">
        <v>1775</v>
      </c>
      <c r="B173" s="525" t="s">
        <v>1776</v>
      </c>
      <c r="C173" s="526">
        <v>28842.615055723239</v>
      </c>
    </row>
    <row r="174" spans="1:3" x14ac:dyDescent="0.25">
      <c r="A174" s="525" t="s">
        <v>1777</v>
      </c>
      <c r="B174" s="525" t="s">
        <v>1040</v>
      </c>
      <c r="C174" s="526">
        <v>128135.50810934074</v>
      </c>
    </row>
    <row r="175" spans="1:3" x14ac:dyDescent="0.25">
      <c r="A175" s="525" t="s">
        <v>1778</v>
      </c>
      <c r="B175" s="525" t="s">
        <v>1779</v>
      </c>
      <c r="C175" s="526">
        <v>11692.379160182307</v>
      </c>
    </row>
    <row r="176" spans="1:3" x14ac:dyDescent="0.25">
      <c r="A176" s="525" t="s">
        <v>1780</v>
      </c>
      <c r="B176" s="525" t="s">
        <v>1781</v>
      </c>
      <c r="C176" s="526">
        <v>9159.4846676914258</v>
      </c>
    </row>
    <row r="177" spans="1:3" x14ac:dyDescent="0.25">
      <c r="A177" s="525" t="s">
        <v>1782</v>
      </c>
      <c r="B177" s="525" t="s">
        <v>1783</v>
      </c>
      <c r="C177" s="526">
        <v>14102.784313565706</v>
      </c>
    </row>
    <row r="178" spans="1:3" x14ac:dyDescent="0.25">
      <c r="A178" s="525" t="s">
        <v>1784</v>
      </c>
      <c r="B178" s="525" t="s">
        <v>1785</v>
      </c>
      <c r="C178" s="526">
        <v>61398.476552349282</v>
      </c>
    </row>
    <row r="179" spans="1:3" x14ac:dyDescent="0.25">
      <c r="A179" s="525" t="s">
        <v>1786</v>
      </c>
      <c r="B179" s="525" t="s">
        <v>1787</v>
      </c>
      <c r="C179" s="526">
        <v>24452.85340734394</v>
      </c>
    </row>
    <row r="180" spans="1:3" x14ac:dyDescent="0.25">
      <c r="A180" s="525" t="s">
        <v>1788</v>
      </c>
      <c r="B180" s="525" t="s">
        <v>1789</v>
      </c>
      <c r="C180" s="526">
        <v>6303.2090302061206</v>
      </c>
    </row>
    <row r="181" spans="1:3" x14ac:dyDescent="0.25">
      <c r="A181" s="525" t="s">
        <v>1790</v>
      </c>
      <c r="B181" s="525" t="s">
        <v>1791</v>
      </c>
      <c r="C181" s="526">
        <v>29771.3490552972</v>
      </c>
    </row>
    <row r="182" spans="1:3" x14ac:dyDescent="0.25">
      <c r="A182" s="525" t="s">
        <v>1792</v>
      </c>
      <c r="B182" s="525" t="s">
        <v>1793</v>
      </c>
      <c r="C182" s="526">
        <v>27301.78749005471</v>
      </c>
    </row>
    <row r="183" spans="1:3" x14ac:dyDescent="0.25">
      <c r="A183" s="525" t="s">
        <v>1794</v>
      </c>
      <c r="B183" s="525" t="s">
        <v>1795</v>
      </c>
      <c r="C183" s="526">
        <v>28519.149084215995</v>
      </c>
    </row>
    <row r="184" spans="1:3" x14ac:dyDescent="0.25">
      <c r="A184" s="525" t="s">
        <v>1796</v>
      </c>
      <c r="B184" s="525" t="s">
        <v>1025</v>
      </c>
      <c r="C184" s="526">
        <v>119727.84170213962</v>
      </c>
    </row>
    <row r="185" spans="1:3" x14ac:dyDescent="0.25">
      <c r="A185" s="525" t="s">
        <v>1797</v>
      </c>
      <c r="B185" s="525" t="s">
        <v>1798</v>
      </c>
      <c r="C185" s="526">
        <v>11856.705686490048</v>
      </c>
    </row>
    <row r="186" spans="1:3" x14ac:dyDescent="0.25">
      <c r="A186" s="525" t="s">
        <v>1799</v>
      </c>
      <c r="B186" s="525" t="s">
        <v>1800</v>
      </c>
      <c r="C186" s="526">
        <v>7837.8839857307266</v>
      </c>
    </row>
    <row r="187" spans="1:3" x14ac:dyDescent="0.25">
      <c r="A187" s="525" t="s">
        <v>1801</v>
      </c>
      <c r="B187" s="525" t="s">
        <v>1802</v>
      </c>
      <c r="C187" s="526">
        <v>4153.0430138342499</v>
      </c>
    </row>
    <row r="188" spans="1:3" x14ac:dyDescent="0.25">
      <c r="A188" s="525" t="s">
        <v>1803</v>
      </c>
      <c r="B188" s="525" t="s">
        <v>1804</v>
      </c>
      <c r="C188" s="526">
        <v>7840.4002974073164</v>
      </c>
    </row>
    <row r="189" spans="1:3" x14ac:dyDescent="0.25">
      <c r="A189" s="525" t="s">
        <v>1205</v>
      </c>
      <c r="B189" s="525" t="s">
        <v>1045</v>
      </c>
      <c r="C189" s="526">
        <v>13015.373141701013</v>
      </c>
    </row>
    <row r="190" spans="1:3" x14ac:dyDescent="0.25">
      <c r="A190" s="525" t="s">
        <v>207</v>
      </c>
      <c r="B190" s="525" t="s">
        <v>894</v>
      </c>
      <c r="C190" s="526">
        <v>34740.321816337833</v>
      </c>
    </row>
    <row r="191" spans="1:3" x14ac:dyDescent="0.25">
      <c r="A191" s="525" t="s">
        <v>1805</v>
      </c>
      <c r="B191" s="525" t="s">
        <v>1806</v>
      </c>
      <c r="C191" s="526">
        <v>4557.8641586118856</v>
      </c>
    </row>
    <row r="192" spans="1:3" x14ac:dyDescent="0.25">
      <c r="A192" s="522" t="s">
        <v>238</v>
      </c>
      <c r="B192" s="522"/>
      <c r="C192" s="527">
        <v>507999.3404468394</v>
      </c>
    </row>
    <row r="193" spans="1:3" x14ac:dyDescent="0.25">
      <c r="A193" s="525" t="s">
        <v>1807</v>
      </c>
      <c r="B193" s="525" t="s">
        <v>1808</v>
      </c>
      <c r="C193" s="526">
        <v>2898.993558355613</v>
      </c>
    </row>
    <row r="194" spans="1:3" x14ac:dyDescent="0.25">
      <c r="A194" s="525" t="s">
        <v>1809</v>
      </c>
      <c r="B194" s="525" t="s">
        <v>1132</v>
      </c>
      <c r="C194" s="526">
        <v>4609.9491129296493</v>
      </c>
    </row>
    <row r="195" spans="1:3" x14ac:dyDescent="0.25">
      <c r="A195" s="525" t="s">
        <v>1810</v>
      </c>
      <c r="B195" s="525" t="s">
        <v>1811</v>
      </c>
      <c r="C195" s="526">
        <v>4086.6547708588632</v>
      </c>
    </row>
    <row r="196" spans="1:3" x14ac:dyDescent="0.25">
      <c r="A196" s="525" t="s">
        <v>1812</v>
      </c>
      <c r="B196" s="525" t="s">
        <v>1813</v>
      </c>
      <c r="C196" s="526">
        <v>6510.1653261803394</v>
      </c>
    </row>
    <row r="197" spans="1:3" x14ac:dyDescent="0.25">
      <c r="A197" s="525" t="s">
        <v>1814</v>
      </c>
      <c r="B197" s="525" t="s">
        <v>1815</v>
      </c>
      <c r="C197" s="526">
        <v>1755.2497199280931</v>
      </c>
    </row>
    <row r="198" spans="1:3" x14ac:dyDescent="0.25">
      <c r="A198" s="525" t="s">
        <v>1816</v>
      </c>
      <c r="B198" s="525" t="s">
        <v>1817</v>
      </c>
      <c r="C198" s="526">
        <v>50672.490878042692</v>
      </c>
    </row>
    <row r="199" spans="1:3" x14ac:dyDescent="0.25">
      <c r="A199" s="525" t="s">
        <v>1818</v>
      </c>
      <c r="B199" s="525" t="s">
        <v>1819</v>
      </c>
      <c r="C199" s="526">
        <v>18589.919132853996</v>
      </c>
    </row>
    <row r="200" spans="1:3" x14ac:dyDescent="0.25">
      <c r="A200" s="525" t="s">
        <v>1820</v>
      </c>
      <c r="B200" s="525" t="s">
        <v>1821</v>
      </c>
      <c r="C200" s="526">
        <v>5766.9887842952085</v>
      </c>
    </row>
    <row r="201" spans="1:3" x14ac:dyDescent="0.25">
      <c r="A201" s="525" t="s">
        <v>1822</v>
      </c>
      <c r="B201" s="525" t="s">
        <v>1823</v>
      </c>
      <c r="C201" s="526">
        <v>1904.190231331605</v>
      </c>
    </row>
    <row r="202" spans="1:3" x14ac:dyDescent="0.25">
      <c r="A202" s="525" t="s">
        <v>1824</v>
      </c>
      <c r="B202" s="525" t="s">
        <v>1825</v>
      </c>
      <c r="C202" s="526">
        <v>16675.697754555793</v>
      </c>
    </row>
    <row r="203" spans="1:3" x14ac:dyDescent="0.25">
      <c r="A203" s="525" t="s">
        <v>1826</v>
      </c>
      <c r="B203" s="525" t="s">
        <v>1827</v>
      </c>
      <c r="C203" s="526">
        <v>79134.833130258834</v>
      </c>
    </row>
    <row r="204" spans="1:3" x14ac:dyDescent="0.25">
      <c r="A204" s="525" t="s">
        <v>1828</v>
      </c>
      <c r="B204" s="525" t="s">
        <v>1136</v>
      </c>
      <c r="C204" s="526">
        <v>24229.81004429096</v>
      </c>
    </row>
    <row r="205" spans="1:3" x14ac:dyDescent="0.25">
      <c r="A205" s="525" t="s">
        <v>1829</v>
      </c>
      <c r="B205" s="525" t="s">
        <v>1830</v>
      </c>
      <c r="C205" s="526">
        <v>1870.7403016960634</v>
      </c>
    </row>
    <row r="206" spans="1:3" x14ac:dyDescent="0.25">
      <c r="A206" s="525" t="s">
        <v>1831</v>
      </c>
      <c r="B206" s="525" t="s">
        <v>1832</v>
      </c>
      <c r="C206" s="526">
        <v>24220.171438410562</v>
      </c>
    </row>
    <row r="207" spans="1:3" x14ac:dyDescent="0.25">
      <c r="A207" s="525" t="s">
        <v>1833</v>
      </c>
      <c r="B207" s="525" t="s">
        <v>1834</v>
      </c>
      <c r="C207" s="526">
        <v>5977.2425292447169</v>
      </c>
    </row>
    <row r="208" spans="1:3" x14ac:dyDescent="0.25">
      <c r="A208" s="525" t="s">
        <v>1835</v>
      </c>
      <c r="B208" s="525" t="s">
        <v>1836</v>
      </c>
      <c r="C208" s="526">
        <v>2382.3451100982402</v>
      </c>
    </row>
    <row r="209" spans="1:3" x14ac:dyDescent="0.25">
      <c r="A209" s="525" t="s">
        <v>1837</v>
      </c>
      <c r="B209" s="525" t="s">
        <v>1139</v>
      </c>
      <c r="C209" s="526">
        <v>10872.541229190007</v>
      </c>
    </row>
    <row r="210" spans="1:3" x14ac:dyDescent="0.25">
      <c r="A210" s="525" t="s">
        <v>239</v>
      </c>
      <c r="B210" s="525" t="s">
        <v>878</v>
      </c>
      <c r="C210" s="526">
        <v>127724.83749173528</v>
      </c>
    </row>
    <row r="211" spans="1:3" x14ac:dyDescent="0.25">
      <c r="A211" s="525" t="s">
        <v>1838</v>
      </c>
      <c r="B211" s="525" t="s">
        <v>1839</v>
      </c>
      <c r="C211" s="526">
        <v>4614.477112263241</v>
      </c>
    </row>
    <row r="212" spans="1:3" x14ac:dyDescent="0.25">
      <c r="A212" s="525" t="s">
        <v>1840</v>
      </c>
      <c r="B212" s="525" t="s">
        <v>1841</v>
      </c>
      <c r="C212" s="526">
        <v>2346.0637722228785</v>
      </c>
    </row>
    <row r="213" spans="1:3" x14ac:dyDescent="0.25">
      <c r="A213" s="525" t="s">
        <v>1842</v>
      </c>
      <c r="B213" s="525" t="s">
        <v>1141</v>
      </c>
      <c r="C213" s="526">
        <v>13179.723148746059</v>
      </c>
    </row>
    <row r="214" spans="1:3" x14ac:dyDescent="0.25">
      <c r="A214" s="525" t="s">
        <v>1843</v>
      </c>
      <c r="B214" s="525" t="s">
        <v>1844</v>
      </c>
      <c r="C214" s="526">
        <v>5834.7071138934289</v>
      </c>
    </row>
    <row r="215" spans="1:3" x14ac:dyDescent="0.25">
      <c r="A215" s="525" t="s">
        <v>1845</v>
      </c>
      <c r="B215" s="525" t="s">
        <v>1846</v>
      </c>
      <c r="C215" s="526">
        <v>12477.181618730689</v>
      </c>
    </row>
    <row r="216" spans="1:3" x14ac:dyDescent="0.25">
      <c r="A216" s="525" t="s">
        <v>1847</v>
      </c>
      <c r="B216" s="525" t="s">
        <v>1848</v>
      </c>
      <c r="C216" s="526">
        <v>50470.88136309851</v>
      </c>
    </row>
    <row r="217" spans="1:3" x14ac:dyDescent="0.25">
      <c r="A217" s="525" t="s">
        <v>1849</v>
      </c>
      <c r="B217" s="525" t="s">
        <v>1144</v>
      </c>
      <c r="C217" s="526">
        <v>8939.2804105984433</v>
      </c>
    </row>
    <row r="218" spans="1:3" x14ac:dyDescent="0.25">
      <c r="A218" s="525" t="s">
        <v>1850</v>
      </c>
      <c r="B218" s="525" t="s">
        <v>1851</v>
      </c>
      <c r="C218" s="526">
        <v>8772.8498421801323</v>
      </c>
    </row>
    <row r="219" spans="1:3" x14ac:dyDescent="0.25">
      <c r="A219" s="525" t="s">
        <v>1852</v>
      </c>
      <c r="B219" s="525" t="s">
        <v>1853</v>
      </c>
      <c r="C219" s="526">
        <v>11481.3555208494</v>
      </c>
    </row>
    <row r="220" spans="1:3" x14ac:dyDescent="0.25">
      <c r="A220" s="522" t="s">
        <v>241</v>
      </c>
      <c r="B220" s="522"/>
      <c r="C220" s="527">
        <v>298268.35297945514</v>
      </c>
    </row>
    <row r="221" spans="1:3" x14ac:dyDescent="0.25">
      <c r="A221" s="525" t="s">
        <v>1854</v>
      </c>
      <c r="B221" s="525" t="s">
        <v>1855</v>
      </c>
      <c r="C221" s="526">
        <v>21686.280461718401</v>
      </c>
    </row>
    <row r="222" spans="1:3" x14ac:dyDescent="0.25">
      <c r="A222" s="525" t="s">
        <v>902</v>
      </c>
      <c r="B222" s="525" t="s">
        <v>901</v>
      </c>
      <c r="C222" s="526">
        <v>1190.5006728445339</v>
      </c>
    </row>
    <row r="223" spans="1:3" x14ac:dyDescent="0.25">
      <c r="A223" s="525" t="s">
        <v>1856</v>
      </c>
      <c r="B223" s="525" t="s">
        <v>1857</v>
      </c>
      <c r="C223" s="526">
        <v>101570.40398168135</v>
      </c>
    </row>
    <row r="224" spans="1:3" x14ac:dyDescent="0.25">
      <c r="A224" s="525" t="s">
        <v>1858</v>
      </c>
      <c r="B224" s="525" t="s">
        <v>1859</v>
      </c>
      <c r="C224" s="526">
        <v>98037.884317254386</v>
      </c>
    </row>
    <row r="225" spans="1:3" x14ac:dyDescent="0.25">
      <c r="A225" s="525" t="s">
        <v>1860</v>
      </c>
      <c r="B225" s="525" t="s">
        <v>1153</v>
      </c>
      <c r="C225" s="526">
        <v>30732.722425699791</v>
      </c>
    </row>
    <row r="226" spans="1:3" x14ac:dyDescent="0.25">
      <c r="A226" s="525" t="s">
        <v>1861</v>
      </c>
      <c r="B226" s="525" t="s">
        <v>1862</v>
      </c>
      <c r="C226" s="526">
        <v>11352.447307423077</v>
      </c>
    </row>
    <row r="227" spans="1:3" x14ac:dyDescent="0.25">
      <c r="A227" s="525" t="s">
        <v>1863</v>
      </c>
      <c r="B227" s="525" t="s">
        <v>1864</v>
      </c>
      <c r="C227" s="526">
        <v>33698.11381283361</v>
      </c>
    </row>
    <row r="228" spans="1:3" x14ac:dyDescent="0.25">
      <c r="A228" s="522" t="s">
        <v>126</v>
      </c>
      <c r="B228" s="522"/>
      <c r="C228" s="527">
        <v>106270.04158433453</v>
      </c>
    </row>
    <row r="229" spans="1:3" x14ac:dyDescent="0.25">
      <c r="A229" s="525" t="s">
        <v>1865</v>
      </c>
      <c r="B229" s="525" t="s">
        <v>1155</v>
      </c>
      <c r="C229" s="526">
        <v>997.47283953833733</v>
      </c>
    </row>
    <row r="230" spans="1:3" x14ac:dyDescent="0.25">
      <c r="A230" s="525" t="s">
        <v>1866</v>
      </c>
      <c r="B230" s="525" t="s">
        <v>1867</v>
      </c>
      <c r="C230" s="526">
        <v>2007.5039637168929</v>
      </c>
    </row>
    <row r="231" spans="1:3" x14ac:dyDescent="0.25">
      <c r="A231" s="525" t="s">
        <v>1868</v>
      </c>
      <c r="B231" s="525" t="s">
        <v>1156</v>
      </c>
      <c r="C231" s="526">
        <v>6030.599192490602</v>
      </c>
    </row>
    <row r="232" spans="1:3" x14ac:dyDescent="0.25">
      <c r="A232" s="525" t="s">
        <v>1869</v>
      </c>
      <c r="B232" s="525" t="s">
        <v>1870</v>
      </c>
      <c r="C232" s="526">
        <v>8997.5259699421622</v>
      </c>
    </row>
    <row r="233" spans="1:3" x14ac:dyDescent="0.25">
      <c r="A233" s="525" t="s">
        <v>1871</v>
      </c>
      <c r="B233" s="525" t="s">
        <v>1366</v>
      </c>
      <c r="C233" s="526">
        <v>8841.5420000232516</v>
      </c>
    </row>
    <row r="234" spans="1:3" x14ac:dyDescent="0.25">
      <c r="A234" s="525" t="s">
        <v>244</v>
      </c>
      <c r="B234" s="525" t="s">
        <v>880</v>
      </c>
      <c r="C234" s="526">
        <v>20424.771795586134</v>
      </c>
    </row>
    <row r="235" spans="1:3" x14ac:dyDescent="0.25">
      <c r="A235" s="525" t="s">
        <v>1872</v>
      </c>
      <c r="B235" s="525" t="s">
        <v>1873</v>
      </c>
      <c r="C235" s="526">
        <v>4353.2000458649927</v>
      </c>
    </row>
    <row r="236" spans="1:3" x14ac:dyDescent="0.25">
      <c r="A236" s="525" t="s">
        <v>1874</v>
      </c>
      <c r="B236" s="525" t="s">
        <v>1875</v>
      </c>
      <c r="C236" s="526">
        <v>23041.961161807569</v>
      </c>
    </row>
    <row r="237" spans="1:3" x14ac:dyDescent="0.25">
      <c r="A237" s="525" t="s">
        <v>1876</v>
      </c>
      <c r="B237" s="525" t="s">
        <v>1877</v>
      </c>
      <c r="C237" s="526">
        <v>201.52507920508688</v>
      </c>
    </row>
    <row r="238" spans="1:3" x14ac:dyDescent="0.25">
      <c r="A238" s="525" t="s">
        <v>1878</v>
      </c>
      <c r="B238" s="525" t="s">
        <v>1879</v>
      </c>
      <c r="C238" s="526">
        <v>15502.255773633638</v>
      </c>
    </row>
    <row r="239" spans="1:3" x14ac:dyDescent="0.25">
      <c r="A239" s="525" t="s">
        <v>1880</v>
      </c>
      <c r="B239" s="525" t="s">
        <v>1881</v>
      </c>
      <c r="C239" s="526">
        <v>15871.683762525859</v>
      </c>
    </row>
    <row r="240" spans="1:3" x14ac:dyDescent="0.25">
      <c r="A240" s="522" t="s">
        <v>307</v>
      </c>
      <c r="B240" s="522"/>
      <c r="C240" s="527">
        <f>+C228+C220+C192+C164+C141+C133+C125+C96+C92+C65+C63+C54+C40+C27+C4</f>
        <v>6030008.4069047663</v>
      </c>
    </row>
  </sheetData>
  <mergeCells count="2">
    <mergeCell ref="A1:A3"/>
    <mergeCell ref="B1:B3"/>
  </mergeCells>
  <conditionalFormatting sqref="A1:B1 B4">
    <cfRule type="cellIs" dxfId="28" priority="1" operator="equal">
      <formula>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pane xSplit="2" ySplit="4" topLeftCell="C5" activePane="bottomRight" state="frozen"/>
      <selection pane="topRight" activeCell="C1" sqref="C1"/>
      <selection pane="bottomLeft" activeCell="A5" sqref="A5"/>
      <selection pane="bottomRight" activeCell="H16" sqref="H16"/>
    </sheetView>
  </sheetViews>
  <sheetFormatPr baseColWidth="10" defaultRowHeight="15" x14ac:dyDescent="0.25"/>
  <cols>
    <col min="1" max="1" width="22.85546875" style="76" customWidth="1"/>
    <col min="2" max="2" width="12.28515625" style="77" customWidth="1"/>
    <col min="3" max="3" width="22.28515625" style="51" customWidth="1"/>
  </cols>
  <sheetData>
    <row r="1" spans="1:3" x14ac:dyDescent="0.25">
      <c r="A1" s="2" t="s">
        <v>7</v>
      </c>
      <c r="B1" s="40"/>
      <c r="C1" s="16"/>
    </row>
    <row r="2" spans="1:3" ht="36" x14ac:dyDescent="0.25">
      <c r="A2" s="363" t="s">
        <v>151</v>
      </c>
      <c r="B2" s="364" t="s">
        <v>194</v>
      </c>
      <c r="C2" s="43" t="s">
        <v>1883</v>
      </c>
    </row>
    <row r="3" spans="1:3" x14ac:dyDescent="0.25">
      <c r="A3" s="45"/>
      <c r="B3" s="46"/>
      <c r="C3" s="31" t="s">
        <v>1</v>
      </c>
    </row>
    <row r="4" spans="1:3" x14ac:dyDescent="0.25">
      <c r="A4" s="47"/>
      <c r="B4" s="48"/>
      <c r="C4" s="49" t="s">
        <v>1887</v>
      </c>
    </row>
    <row r="5" spans="1:3" x14ac:dyDescent="0.25">
      <c r="A5" s="125" t="s">
        <v>201</v>
      </c>
      <c r="B5" s="126"/>
      <c r="C5" s="7">
        <v>610.13499999999999</v>
      </c>
    </row>
    <row r="6" spans="1:3" x14ac:dyDescent="0.25">
      <c r="A6" s="68" t="s">
        <v>1891</v>
      </c>
      <c r="B6" s="69" t="s">
        <v>890</v>
      </c>
      <c r="C6" s="33">
        <v>226.512</v>
      </c>
    </row>
    <row r="7" spans="1:3" x14ac:dyDescent="0.25">
      <c r="A7" s="68" t="s">
        <v>872</v>
      </c>
      <c r="B7" s="69" t="s">
        <v>893</v>
      </c>
      <c r="C7" s="33">
        <v>96.171000000000006</v>
      </c>
    </row>
    <row r="8" spans="1:3" x14ac:dyDescent="0.25">
      <c r="A8" s="68" t="s">
        <v>1892</v>
      </c>
      <c r="B8" s="267" t="s">
        <v>1022</v>
      </c>
      <c r="C8" s="33">
        <v>0</v>
      </c>
    </row>
    <row r="9" spans="1:3" x14ac:dyDescent="0.25">
      <c r="A9" s="68" t="s">
        <v>898</v>
      </c>
      <c r="B9" s="267" t="s">
        <v>1893</v>
      </c>
      <c r="C9" s="33">
        <v>287.452</v>
      </c>
    </row>
    <row r="10" spans="1:3" x14ac:dyDescent="0.25">
      <c r="A10" s="68" t="s">
        <v>1894</v>
      </c>
      <c r="B10" s="267" t="s">
        <v>1024</v>
      </c>
      <c r="C10" s="33">
        <v>0</v>
      </c>
    </row>
    <row r="11" spans="1:3" x14ac:dyDescent="0.25">
      <c r="A11" s="68" t="s">
        <v>13</v>
      </c>
      <c r="B11" s="267" t="s">
        <v>1032</v>
      </c>
      <c r="C11" s="33">
        <v>0</v>
      </c>
    </row>
    <row r="12" spans="1:3" x14ac:dyDescent="0.25">
      <c r="A12" s="68" t="s">
        <v>1895</v>
      </c>
      <c r="B12" s="267" t="s">
        <v>1023</v>
      </c>
      <c r="C12" s="33">
        <v>0</v>
      </c>
    </row>
    <row r="13" spans="1:3" x14ac:dyDescent="0.25">
      <c r="A13" s="32" t="s">
        <v>205</v>
      </c>
      <c r="B13" s="50"/>
      <c r="C13" s="7">
        <v>698.74099999999999</v>
      </c>
    </row>
    <row r="14" spans="1:3" ht="24" x14ac:dyDescent="0.25">
      <c r="A14" s="68" t="s">
        <v>1203</v>
      </c>
      <c r="B14" s="69" t="s">
        <v>891</v>
      </c>
      <c r="C14" s="33">
        <v>531.5</v>
      </c>
    </row>
    <row r="15" spans="1:3" x14ac:dyDescent="0.25">
      <c r="A15" s="68" t="s">
        <v>1896</v>
      </c>
      <c r="B15" s="267" t="s">
        <v>1034</v>
      </c>
      <c r="C15" s="33">
        <v>0</v>
      </c>
    </row>
    <row r="16" spans="1:3" x14ac:dyDescent="0.25">
      <c r="A16" s="68" t="s">
        <v>1435</v>
      </c>
      <c r="B16" s="267" t="s">
        <v>1897</v>
      </c>
      <c r="C16" s="33">
        <v>0</v>
      </c>
    </row>
    <row r="17" spans="1:3" x14ac:dyDescent="0.25">
      <c r="A17" s="68" t="s">
        <v>1898</v>
      </c>
      <c r="B17" s="69" t="s">
        <v>1045</v>
      </c>
      <c r="C17" s="33">
        <v>167.24100000000001</v>
      </c>
    </row>
    <row r="18" spans="1:3" x14ac:dyDescent="0.25">
      <c r="A18" s="32" t="s">
        <v>209</v>
      </c>
      <c r="B18" s="50"/>
      <c r="C18" s="7">
        <v>965.18099999999993</v>
      </c>
    </row>
    <row r="19" spans="1:3" ht="24" x14ac:dyDescent="0.25">
      <c r="A19" s="68" t="s">
        <v>1219</v>
      </c>
      <c r="B19" s="69" t="s">
        <v>887</v>
      </c>
      <c r="C19" s="33">
        <v>228.39400000000001</v>
      </c>
    </row>
    <row r="20" spans="1:3" x14ac:dyDescent="0.25">
      <c r="A20" s="68" t="s">
        <v>871</v>
      </c>
      <c r="B20" s="69" t="s">
        <v>877</v>
      </c>
      <c r="C20" s="33">
        <v>373.17399999999998</v>
      </c>
    </row>
    <row r="21" spans="1:3" x14ac:dyDescent="0.25">
      <c r="A21" s="68" t="s">
        <v>212</v>
      </c>
      <c r="B21" s="69" t="s">
        <v>881</v>
      </c>
      <c r="C21" s="33">
        <v>240.98699999999999</v>
      </c>
    </row>
    <row r="22" spans="1:3" x14ac:dyDescent="0.25">
      <c r="A22" s="68" t="s">
        <v>749</v>
      </c>
      <c r="B22" s="69">
        <v>420784878</v>
      </c>
      <c r="C22" s="33">
        <v>122.626</v>
      </c>
    </row>
    <row r="23" spans="1:3" x14ac:dyDescent="0.25">
      <c r="A23" s="68" t="s">
        <v>1899</v>
      </c>
      <c r="B23" s="267" t="s">
        <v>1049</v>
      </c>
      <c r="C23" s="33">
        <v>0</v>
      </c>
    </row>
    <row r="24" spans="1:3" ht="24" x14ac:dyDescent="0.25">
      <c r="A24" s="68" t="s">
        <v>1900</v>
      </c>
      <c r="B24" s="267" t="s">
        <v>1901</v>
      </c>
      <c r="C24" s="33">
        <v>0</v>
      </c>
    </row>
    <row r="25" spans="1:3" ht="24" x14ac:dyDescent="0.25">
      <c r="A25" s="68" t="s">
        <v>1902</v>
      </c>
      <c r="B25" s="267" t="s">
        <v>1052</v>
      </c>
      <c r="C25" s="33">
        <v>0</v>
      </c>
    </row>
    <row r="26" spans="1:3" x14ac:dyDescent="0.25">
      <c r="A26" s="68" t="s">
        <v>1903</v>
      </c>
      <c r="B26" s="267" t="s">
        <v>1904</v>
      </c>
      <c r="C26" s="33">
        <v>0</v>
      </c>
    </row>
    <row r="27" spans="1:3" x14ac:dyDescent="0.25">
      <c r="A27" s="32" t="s">
        <v>214</v>
      </c>
      <c r="B27" s="50"/>
      <c r="C27" s="7">
        <v>0</v>
      </c>
    </row>
    <row r="28" spans="1:3" ht="24" x14ac:dyDescent="0.25">
      <c r="A28" s="68" t="s">
        <v>1905</v>
      </c>
      <c r="B28" s="69"/>
      <c r="C28" s="33">
        <v>0</v>
      </c>
    </row>
    <row r="29" spans="1:3" x14ac:dyDescent="0.25">
      <c r="A29" s="68" t="s">
        <v>1446</v>
      </c>
      <c r="B29" s="69"/>
      <c r="C29" s="33">
        <v>0</v>
      </c>
    </row>
    <row r="30" spans="1:3" x14ac:dyDescent="0.25">
      <c r="A30" s="68" t="s">
        <v>49</v>
      </c>
      <c r="B30" s="69"/>
      <c r="C30" s="33">
        <v>0</v>
      </c>
    </row>
    <row r="31" spans="1:3" x14ac:dyDescent="0.25">
      <c r="A31" s="32" t="s">
        <v>58</v>
      </c>
      <c r="B31" s="50"/>
      <c r="C31" s="7">
        <v>491.54</v>
      </c>
    </row>
    <row r="32" spans="1:3" x14ac:dyDescent="0.25">
      <c r="A32" s="68" t="s">
        <v>1250</v>
      </c>
      <c r="B32" s="267" t="s">
        <v>903</v>
      </c>
      <c r="C32" s="33">
        <v>270.28300000000002</v>
      </c>
    </row>
    <row r="33" spans="1:3" ht="24" x14ac:dyDescent="0.25">
      <c r="A33" s="68" t="s">
        <v>1906</v>
      </c>
      <c r="B33" s="267" t="s">
        <v>1907</v>
      </c>
      <c r="C33" s="33">
        <v>0</v>
      </c>
    </row>
    <row r="34" spans="1:3" ht="24" x14ac:dyDescent="0.25">
      <c r="A34" s="68" t="s">
        <v>1908</v>
      </c>
      <c r="B34" s="267" t="s">
        <v>1070</v>
      </c>
      <c r="C34" s="33">
        <v>0</v>
      </c>
    </row>
    <row r="35" spans="1:3" x14ac:dyDescent="0.25">
      <c r="A35" s="68" t="s">
        <v>1249</v>
      </c>
      <c r="B35" s="69" t="s">
        <v>885</v>
      </c>
      <c r="C35" s="33">
        <v>221.25700000000001</v>
      </c>
    </row>
    <row r="36" spans="1:3" x14ac:dyDescent="0.25">
      <c r="A36" s="32" t="s">
        <v>63</v>
      </c>
      <c r="B36" s="50"/>
      <c r="C36" s="7">
        <v>131.42699999999999</v>
      </c>
    </row>
    <row r="37" spans="1:3" x14ac:dyDescent="0.25">
      <c r="A37" s="68" t="s">
        <v>1258</v>
      </c>
      <c r="B37" s="69" t="s">
        <v>879</v>
      </c>
      <c r="C37" s="33">
        <v>131.42699999999999</v>
      </c>
    </row>
    <row r="38" spans="1:3" x14ac:dyDescent="0.25">
      <c r="A38" s="68" t="s">
        <v>1909</v>
      </c>
      <c r="B38" s="69" t="s">
        <v>1072</v>
      </c>
      <c r="C38" s="33"/>
    </row>
    <row r="39" spans="1:3" x14ac:dyDescent="0.25">
      <c r="A39" s="68" t="s">
        <v>1910</v>
      </c>
      <c r="B39" s="267" t="s">
        <v>1911</v>
      </c>
      <c r="C39" s="33">
        <v>0</v>
      </c>
    </row>
    <row r="40" spans="1:3" x14ac:dyDescent="0.25">
      <c r="A40" s="32" t="s">
        <v>70</v>
      </c>
      <c r="B40" s="50"/>
      <c r="C40" s="7">
        <v>0</v>
      </c>
    </row>
    <row r="41" spans="1:3" x14ac:dyDescent="0.25">
      <c r="A41" s="68" t="s">
        <v>151</v>
      </c>
      <c r="B41" s="69"/>
      <c r="C41" s="33">
        <v>0</v>
      </c>
    </row>
    <row r="42" spans="1:3" x14ac:dyDescent="0.25">
      <c r="A42" s="68" t="s">
        <v>151</v>
      </c>
      <c r="B42" s="69"/>
      <c r="C42" s="33">
        <v>0</v>
      </c>
    </row>
    <row r="43" spans="1:3" x14ac:dyDescent="0.25">
      <c r="A43" s="32" t="s">
        <v>74</v>
      </c>
      <c r="B43" s="50"/>
      <c r="C43" s="7">
        <v>2015.7139999999999</v>
      </c>
    </row>
    <row r="44" spans="1:3" ht="24" x14ac:dyDescent="0.25">
      <c r="A44" s="68" t="s">
        <v>1265</v>
      </c>
      <c r="B44" s="69" t="s">
        <v>1079</v>
      </c>
      <c r="C44" s="33">
        <v>521.74300000000005</v>
      </c>
    </row>
    <row r="45" spans="1:3" x14ac:dyDescent="0.25">
      <c r="A45" s="68" t="s">
        <v>1912</v>
      </c>
      <c r="B45" s="69" t="s">
        <v>876</v>
      </c>
      <c r="C45" s="33">
        <v>383.19</v>
      </c>
    </row>
    <row r="46" spans="1:3" x14ac:dyDescent="0.25">
      <c r="A46" s="68" t="s">
        <v>1913</v>
      </c>
      <c r="B46" s="69" t="s">
        <v>876</v>
      </c>
      <c r="C46" s="33">
        <v>336.6</v>
      </c>
    </row>
    <row r="47" spans="1:3" x14ac:dyDescent="0.25">
      <c r="A47" s="68" t="s">
        <v>1914</v>
      </c>
      <c r="B47" s="69" t="s">
        <v>876</v>
      </c>
      <c r="C47" s="33">
        <v>150.20699999999999</v>
      </c>
    </row>
    <row r="48" spans="1:3" x14ac:dyDescent="0.25">
      <c r="A48" s="68" t="s">
        <v>1915</v>
      </c>
      <c r="B48" s="69" t="s">
        <v>876</v>
      </c>
      <c r="C48" s="33">
        <v>228.93100000000001</v>
      </c>
    </row>
    <row r="49" spans="1:3" x14ac:dyDescent="0.25">
      <c r="A49" s="68" t="s">
        <v>1916</v>
      </c>
      <c r="B49" s="267" t="s">
        <v>876</v>
      </c>
      <c r="C49" s="33">
        <v>395.04300000000001</v>
      </c>
    </row>
    <row r="50" spans="1:3" ht="24" x14ac:dyDescent="0.25">
      <c r="A50" s="68" t="s">
        <v>1917</v>
      </c>
      <c r="B50" s="267" t="s">
        <v>1918</v>
      </c>
    </row>
    <row r="51" spans="1:3" x14ac:dyDescent="0.25">
      <c r="A51" s="68" t="s">
        <v>1919</v>
      </c>
      <c r="B51" s="267" t="s">
        <v>1920</v>
      </c>
    </row>
    <row r="52" spans="1:3" x14ac:dyDescent="0.25">
      <c r="A52" s="68" t="s">
        <v>1921</v>
      </c>
      <c r="B52" s="267" t="s">
        <v>1081</v>
      </c>
    </row>
    <row r="53" spans="1:3" x14ac:dyDescent="0.25">
      <c r="A53" s="68" t="s">
        <v>462</v>
      </c>
      <c r="B53" s="267"/>
    </row>
    <row r="54" spans="1:3" ht="24" x14ac:dyDescent="0.25">
      <c r="A54" s="68" t="s">
        <v>1922</v>
      </c>
      <c r="B54" s="267" t="s">
        <v>1923</v>
      </c>
    </row>
    <row r="55" spans="1:3" x14ac:dyDescent="0.25">
      <c r="A55" s="68" t="s">
        <v>1924</v>
      </c>
      <c r="B55" s="267" t="s">
        <v>1078</v>
      </c>
    </row>
    <row r="56" spans="1:3" x14ac:dyDescent="0.25">
      <c r="A56" s="68" t="s">
        <v>474</v>
      </c>
      <c r="B56" s="267" t="s">
        <v>876</v>
      </c>
      <c r="C56" s="33">
        <v>0</v>
      </c>
    </row>
    <row r="57" spans="1:3" x14ac:dyDescent="0.25">
      <c r="A57" s="32" t="s">
        <v>232</v>
      </c>
      <c r="B57" s="50"/>
      <c r="C57" s="7">
        <v>580.76</v>
      </c>
    </row>
    <row r="58" spans="1:3" x14ac:dyDescent="0.25">
      <c r="A58" s="68" t="s">
        <v>1313</v>
      </c>
      <c r="B58" s="69" t="s">
        <v>882</v>
      </c>
      <c r="C58" s="33">
        <v>509.68900000000002</v>
      </c>
    </row>
    <row r="59" spans="1:3" x14ac:dyDescent="0.25">
      <c r="A59" s="68" t="s">
        <v>1925</v>
      </c>
      <c r="B59" s="267" t="s">
        <v>1101</v>
      </c>
      <c r="C59" s="33">
        <v>0</v>
      </c>
    </row>
    <row r="60" spans="1:3" x14ac:dyDescent="0.25">
      <c r="A60" s="68" t="s">
        <v>234</v>
      </c>
      <c r="B60" s="69" t="s">
        <v>907</v>
      </c>
      <c r="C60" s="33">
        <v>71.070999999999998</v>
      </c>
    </row>
    <row r="61" spans="1:3" x14ac:dyDescent="0.25">
      <c r="A61" s="32" t="s">
        <v>112</v>
      </c>
      <c r="B61" s="50"/>
      <c r="C61" s="7">
        <v>793.14999999999986</v>
      </c>
    </row>
    <row r="62" spans="1:3" ht="24" x14ac:dyDescent="0.25">
      <c r="A62" s="68" t="s">
        <v>1324</v>
      </c>
      <c r="B62" s="69" t="s">
        <v>886</v>
      </c>
      <c r="C62" s="33">
        <v>311.53199999999998</v>
      </c>
    </row>
    <row r="63" spans="1:3" ht="24" x14ac:dyDescent="0.25">
      <c r="A63" s="68" t="s">
        <v>1926</v>
      </c>
      <c r="B63" s="69" t="s">
        <v>1124</v>
      </c>
      <c r="C63" s="33">
        <v>35</v>
      </c>
    </row>
    <row r="64" spans="1:3" x14ac:dyDescent="0.25">
      <c r="A64" s="68" t="s">
        <v>237</v>
      </c>
      <c r="B64" s="69" t="s">
        <v>888</v>
      </c>
      <c r="C64" s="33">
        <v>297.279</v>
      </c>
    </row>
    <row r="65" spans="1:3" x14ac:dyDescent="0.25">
      <c r="A65" s="68" t="s">
        <v>387</v>
      </c>
      <c r="B65" s="267" t="s">
        <v>1118</v>
      </c>
      <c r="C65" s="33">
        <v>0</v>
      </c>
    </row>
    <row r="66" spans="1:3" x14ac:dyDescent="0.25">
      <c r="A66" s="68" t="s">
        <v>1329</v>
      </c>
      <c r="B66" s="69" t="s">
        <v>1120</v>
      </c>
      <c r="C66" s="33">
        <v>149.339</v>
      </c>
    </row>
    <row r="67" spans="1:3" x14ac:dyDescent="0.25">
      <c r="A67" s="32" t="s">
        <v>238</v>
      </c>
      <c r="B67" s="50"/>
      <c r="C67" s="7">
        <v>520.84799999999996</v>
      </c>
    </row>
    <row r="68" spans="1:3" x14ac:dyDescent="0.25">
      <c r="A68" s="68" t="s">
        <v>239</v>
      </c>
      <c r="B68" s="69" t="s">
        <v>878</v>
      </c>
      <c r="C68" s="33">
        <v>140.25700000000001</v>
      </c>
    </row>
    <row r="69" spans="1:3" ht="24" x14ac:dyDescent="0.25">
      <c r="A69" s="68" t="s">
        <v>1927</v>
      </c>
      <c r="B69" s="267" t="s">
        <v>1138</v>
      </c>
      <c r="C69" s="33">
        <v>0</v>
      </c>
    </row>
    <row r="70" spans="1:3" x14ac:dyDescent="0.25">
      <c r="A70" s="68" t="s">
        <v>1928</v>
      </c>
      <c r="B70" s="267" t="s">
        <v>1929</v>
      </c>
      <c r="C70" s="33">
        <v>0</v>
      </c>
    </row>
    <row r="71" spans="1:3" ht="24" x14ac:dyDescent="0.25">
      <c r="A71" s="68" t="s">
        <v>1930</v>
      </c>
      <c r="B71" s="267" t="s">
        <v>1131</v>
      </c>
      <c r="C71" s="33">
        <v>0</v>
      </c>
    </row>
    <row r="72" spans="1:3" ht="24" x14ac:dyDescent="0.25">
      <c r="A72" s="68" t="s">
        <v>1336</v>
      </c>
      <c r="B72" s="267" t="s">
        <v>884</v>
      </c>
      <c r="C72" s="33">
        <v>380.59100000000001</v>
      </c>
    </row>
    <row r="73" spans="1:3" x14ac:dyDescent="0.25">
      <c r="A73" s="32" t="s">
        <v>241</v>
      </c>
      <c r="B73" s="50"/>
      <c r="C73" s="7">
        <v>601.08799999999997</v>
      </c>
    </row>
    <row r="74" spans="1:3" x14ac:dyDescent="0.25">
      <c r="A74" s="68" t="s">
        <v>902</v>
      </c>
      <c r="B74" s="69" t="s">
        <v>901</v>
      </c>
      <c r="C74" s="120">
        <v>243.07499999999999</v>
      </c>
    </row>
    <row r="75" spans="1:3" x14ac:dyDescent="0.25">
      <c r="A75" s="56" t="s">
        <v>1931</v>
      </c>
      <c r="B75" s="267" t="s">
        <v>1148</v>
      </c>
      <c r="C75" s="51">
        <v>0</v>
      </c>
    </row>
    <row r="76" spans="1:3" ht="24" x14ac:dyDescent="0.25">
      <c r="A76" s="68" t="s">
        <v>1932</v>
      </c>
      <c r="B76" s="267" t="s">
        <v>1149</v>
      </c>
      <c r="C76" s="51">
        <v>0</v>
      </c>
    </row>
    <row r="77" spans="1:3" x14ac:dyDescent="0.25">
      <c r="A77" s="68" t="s">
        <v>1342</v>
      </c>
      <c r="B77" s="267" t="s">
        <v>889</v>
      </c>
      <c r="C77" s="120">
        <v>358.01299999999998</v>
      </c>
    </row>
    <row r="78" spans="1:3" x14ac:dyDescent="0.25">
      <c r="A78" s="32" t="s">
        <v>126</v>
      </c>
      <c r="B78" s="50"/>
      <c r="C78" s="7">
        <v>128.45699999999999</v>
      </c>
    </row>
    <row r="79" spans="1:3" x14ac:dyDescent="0.25">
      <c r="A79" s="68" t="s">
        <v>1486</v>
      </c>
      <c r="B79" s="267" t="s">
        <v>880</v>
      </c>
      <c r="C79" s="33">
        <v>128.45699999999999</v>
      </c>
    </row>
    <row r="80" spans="1:3" x14ac:dyDescent="0.25">
      <c r="A80" s="68" t="s">
        <v>1933</v>
      </c>
      <c r="B80" s="268" t="s">
        <v>1934</v>
      </c>
      <c r="C80" s="135">
        <v>0</v>
      </c>
    </row>
    <row r="81" spans="1:3" ht="24" x14ac:dyDescent="0.25">
      <c r="A81" s="68" t="s">
        <v>1935</v>
      </c>
      <c r="B81" s="268" t="s">
        <v>1159</v>
      </c>
      <c r="C81" s="135">
        <v>0</v>
      </c>
    </row>
    <row r="82" spans="1:3" ht="15.75" thickBot="1" x14ac:dyDescent="0.3">
      <c r="A82" s="68" t="s">
        <v>129</v>
      </c>
      <c r="B82" s="261"/>
      <c r="C82" s="135">
        <v>0</v>
      </c>
    </row>
    <row r="83" spans="1:3" ht="15.75" thickBot="1" x14ac:dyDescent="0.3">
      <c r="A83" s="70" t="s">
        <v>133</v>
      </c>
      <c r="B83" s="71"/>
      <c r="C83" s="72">
        <v>7537.0409999999993</v>
      </c>
    </row>
    <row r="84" spans="1:3" x14ac:dyDescent="0.25">
      <c r="A84" s="32" t="s">
        <v>134</v>
      </c>
      <c r="B84" s="50"/>
      <c r="C84" s="7">
        <v>0</v>
      </c>
    </row>
    <row r="85" spans="1:3" x14ac:dyDescent="0.25">
      <c r="A85" s="68" t="s">
        <v>1936</v>
      </c>
      <c r="B85" s="69"/>
      <c r="C85" s="33">
        <v>0</v>
      </c>
    </row>
    <row r="86" spans="1:3" x14ac:dyDescent="0.25">
      <c r="A86" s="68"/>
      <c r="B86" s="69"/>
      <c r="C86" s="33">
        <v>0</v>
      </c>
    </row>
    <row r="87" spans="1:3" x14ac:dyDescent="0.25">
      <c r="A87" s="32" t="s">
        <v>136</v>
      </c>
      <c r="B87" s="50"/>
      <c r="C87" s="7">
        <v>0</v>
      </c>
    </row>
    <row r="88" spans="1:3" x14ac:dyDescent="0.25">
      <c r="A88" s="68" t="s">
        <v>1937</v>
      </c>
      <c r="B88" s="69"/>
      <c r="C88" s="33">
        <v>0</v>
      </c>
    </row>
    <row r="89" spans="1:3" x14ac:dyDescent="0.25">
      <c r="A89" s="68"/>
      <c r="B89" s="69"/>
      <c r="C89" s="33">
        <v>0</v>
      </c>
    </row>
    <row r="90" spans="1:3" x14ac:dyDescent="0.25">
      <c r="A90" s="32" t="s">
        <v>140</v>
      </c>
      <c r="B90" s="50"/>
      <c r="C90" s="7">
        <v>0</v>
      </c>
    </row>
    <row r="91" spans="1:3" x14ac:dyDescent="0.25">
      <c r="A91" s="68" t="s">
        <v>1938</v>
      </c>
      <c r="B91" s="133"/>
      <c r="C91" s="33">
        <v>0</v>
      </c>
    </row>
    <row r="92" spans="1:3" x14ac:dyDescent="0.25">
      <c r="A92" s="68"/>
      <c r="B92" s="69"/>
      <c r="C92" s="33">
        <v>0</v>
      </c>
    </row>
    <row r="93" spans="1:3" x14ac:dyDescent="0.25">
      <c r="A93" s="32" t="s">
        <v>142</v>
      </c>
      <c r="B93" s="50"/>
      <c r="C93" s="7">
        <v>45.85</v>
      </c>
    </row>
    <row r="94" spans="1:3" x14ac:dyDescent="0.25">
      <c r="A94" s="68" t="s">
        <v>905</v>
      </c>
      <c r="B94" s="133" t="s">
        <v>904</v>
      </c>
      <c r="C94" s="33">
        <v>45.85</v>
      </c>
    </row>
    <row r="95" spans="1:3" ht="15.75" thickBot="1" x14ac:dyDescent="0.3">
      <c r="A95" s="68"/>
      <c r="B95" s="69"/>
      <c r="C95" s="33">
        <v>0</v>
      </c>
    </row>
    <row r="96" spans="1:3" ht="15.75" thickBot="1" x14ac:dyDescent="0.3">
      <c r="A96" s="70" t="s">
        <v>145</v>
      </c>
      <c r="B96" s="71"/>
      <c r="C96" s="72">
        <v>45.85</v>
      </c>
    </row>
    <row r="97" spans="1:3" ht="15.75" thickBot="1" x14ac:dyDescent="0.3">
      <c r="A97" s="73" t="s">
        <v>146</v>
      </c>
      <c r="B97" s="74"/>
      <c r="C97" s="75">
        <v>7582.8909999999996</v>
      </c>
    </row>
    <row r="98" spans="1:3" x14ac:dyDescent="0.25">
      <c r="A98" s="44"/>
      <c r="B98" s="66"/>
    </row>
  </sheetData>
  <conditionalFormatting sqref="C56:C74 C77:C97 C1:C49 A1:B97">
    <cfRule type="cellIs" dxfId="27" priority="18" operator="equal">
      <formula>0</formula>
    </cfRule>
  </conditionalFormatting>
  <conditionalFormatting sqref="A80:A81">
    <cfRule type="cellIs" dxfId="26" priority="17" operator="equal">
      <formula>0</formula>
    </cfRule>
  </conditionalFormatting>
  <conditionalFormatting sqref="A24:A25">
    <cfRule type="cellIs" dxfId="25" priority="15" operator="equal">
      <formula>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pane xSplit="2" ySplit="4" topLeftCell="C20" activePane="bottomRight" state="frozen"/>
      <selection pane="topRight" activeCell="C1" sqref="C1"/>
      <selection pane="bottomLeft" activeCell="A5" sqref="A5"/>
      <selection pane="bottomRight" activeCell="M5" sqref="M5"/>
    </sheetView>
  </sheetViews>
  <sheetFormatPr baseColWidth="10" defaultRowHeight="15" x14ac:dyDescent="0.25"/>
  <cols>
    <col min="1" max="1" width="22.85546875" style="76" customWidth="1"/>
    <col min="2" max="2" width="12.28515625" style="77" customWidth="1"/>
    <col min="3" max="3" width="22.28515625" style="51" customWidth="1"/>
  </cols>
  <sheetData>
    <row r="1" spans="1:3" x14ac:dyDescent="0.25">
      <c r="A1" s="2" t="s">
        <v>7</v>
      </c>
      <c r="B1" s="40"/>
      <c r="C1" s="16"/>
    </row>
    <row r="2" spans="1:3" ht="60" x14ac:dyDescent="0.25">
      <c r="A2" s="363" t="s">
        <v>151</v>
      </c>
      <c r="B2" s="364" t="s">
        <v>194</v>
      </c>
      <c r="C2" s="43" t="s">
        <v>1884</v>
      </c>
    </row>
    <row r="3" spans="1:3" x14ac:dyDescent="0.25">
      <c r="A3" s="45"/>
      <c r="B3" s="46"/>
      <c r="C3" s="31" t="s">
        <v>1</v>
      </c>
    </row>
    <row r="4" spans="1:3" x14ac:dyDescent="0.25">
      <c r="A4" s="47"/>
      <c r="B4" s="48"/>
      <c r="C4" s="49" t="s">
        <v>1888</v>
      </c>
    </row>
    <row r="5" spans="1:3" x14ac:dyDescent="0.25">
      <c r="A5" s="125" t="s">
        <v>201</v>
      </c>
      <c r="B5" s="126"/>
      <c r="C5" s="7">
        <v>360.5</v>
      </c>
    </row>
    <row r="6" spans="1:3" x14ac:dyDescent="0.25">
      <c r="A6" s="68" t="s">
        <v>1891</v>
      </c>
      <c r="B6" s="69" t="s">
        <v>890</v>
      </c>
      <c r="C6" s="33"/>
    </row>
    <row r="7" spans="1:3" x14ac:dyDescent="0.25">
      <c r="A7" s="68" t="s">
        <v>872</v>
      </c>
      <c r="B7" s="69" t="s">
        <v>893</v>
      </c>
      <c r="C7" s="33"/>
    </row>
    <row r="8" spans="1:3" x14ac:dyDescent="0.25">
      <c r="A8" s="68" t="s">
        <v>1892</v>
      </c>
      <c r="B8" s="267" t="s">
        <v>1022</v>
      </c>
      <c r="C8" s="33">
        <v>206</v>
      </c>
    </row>
    <row r="9" spans="1:3" x14ac:dyDescent="0.25">
      <c r="A9" s="68" t="s">
        <v>898</v>
      </c>
      <c r="B9" s="267" t="s">
        <v>1893</v>
      </c>
      <c r="C9" s="33"/>
    </row>
    <row r="10" spans="1:3" x14ac:dyDescent="0.25">
      <c r="A10" s="68" t="s">
        <v>1894</v>
      </c>
      <c r="B10" s="267" t="s">
        <v>1024</v>
      </c>
      <c r="C10" s="33">
        <v>51.5</v>
      </c>
    </row>
    <row r="11" spans="1:3" x14ac:dyDescent="0.25">
      <c r="A11" s="68" t="s">
        <v>13</v>
      </c>
      <c r="B11" s="267" t="s">
        <v>1032</v>
      </c>
      <c r="C11" s="33"/>
    </row>
    <row r="12" spans="1:3" x14ac:dyDescent="0.25">
      <c r="A12" s="68" t="s">
        <v>1895</v>
      </c>
      <c r="B12" s="267" t="s">
        <v>1023</v>
      </c>
      <c r="C12" s="33">
        <v>103</v>
      </c>
    </row>
    <row r="13" spans="1:3" x14ac:dyDescent="0.25">
      <c r="A13" s="32" t="s">
        <v>205</v>
      </c>
      <c r="B13" s="50"/>
      <c r="C13" s="7">
        <v>360.5</v>
      </c>
    </row>
    <row r="14" spans="1:3" ht="24" x14ac:dyDescent="0.25">
      <c r="A14" s="68" t="s">
        <v>1203</v>
      </c>
      <c r="B14" s="69" t="s">
        <v>891</v>
      </c>
      <c r="C14" s="33">
        <v>103</v>
      </c>
    </row>
    <row r="15" spans="1:3" x14ac:dyDescent="0.25">
      <c r="A15" s="68" t="s">
        <v>1896</v>
      </c>
      <c r="B15" s="267" t="s">
        <v>1034</v>
      </c>
      <c r="C15" s="33">
        <v>103</v>
      </c>
    </row>
    <row r="16" spans="1:3" x14ac:dyDescent="0.25">
      <c r="A16" s="68" t="s">
        <v>1435</v>
      </c>
      <c r="B16" s="267" t="s">
        <v>1897</v>
      </c>
      <c r="C16" s="33"/>
    </row>
    <row r="17" spans="1:3" x14ac:dyDescent="0.25">
      <c r="A17" s="68" t="s">
        <v>1898</v>
      </c>
      <c r="B17" s="69" t="s">
        <v>1045</v>
      </c>
      <c r="C17" s="33">
        <v>154.5</v>
      </c>
    </row>
    <row r="18" spans="1:3" x14ac:dyDescent="0.25">
      <c r="A18" s="32" t="s">
        <v>209</v>
      </c>
      <c r="B18" s="50"/>
      <c r="C18" s="7">
        <v>721</v>
      </c>
    </row>
    <row r="19" spans="1:3" ht="24" x14ac:dyDescent="0.25">
      <c r="A19" s="68" t="s">
        <v>1219</v>
      </c>
      <c r="B19" s="69" t="s">
        <v>887</v>
      </c>
      <c r="C19" s="33"/>
    </row>
    <row r="20" spans="1:3" x14ac:dyDescent="0.25">
      <c r="A20" s="68" t="s">
        <v>871</v>
      </c>
      <c r="B20" s="69" t="s">
        <v>877</v>
      </c>
      <c r="C20" s="33"/>
    </row>
    <row r="21" spans="1:3" x14ac:dyDescent="0.25">
      <c r="A21" s="68" t="s">
        <v>212</v>
      </c>
      <c r="B21" s="69" t="s">
        <v>881</v>
      </c>
      <c r="C21" s="33">
        <v>51.5</v>
      </c>
    </row>
    <row r="22" spans="1:3" x14ac:dyDescent="0.25">
      <c r="A22" s="68" t="s">
        <v>749</v>
      </c>
      <c r="B22" s="69">
        <v>420784878</v>
      </c>
      <c r="C22" s="33"/>
    </row>
    <row r="23" spans="1:3" x14ac:dyDescent="0.25">
      <c r="A23" s="68" t="s">
        <v>1899</v>
      </c>
      <c r="B23" s="267" t="s">
        <v>1049</v>
      </c>
      <c r="C23" s="33">
        <v>206</v>
      </c>
    </row>
    <row r="24" spans="1:3" x14ac:dyDescent="0.25">
      <c r="A24" s="68" t="s">
        <v>1900</v>
      </c>
      <c r="B24" s="267" t="s">
        <v>1901</v>
      </c>
      <c r="C24" s="33">
        <v>206</v>
      </c>
    </row>
    <row r="25" spans="1:3" ht="24" x14ac:dyDescent="0.25">
      <c r="A25" s="68" t="s">
        <v>1902</v>
      </c>
      <c r="B25" s="267" t="s">
        <v>1052</v>
      </c>
      <c r="C25" s="33">
        <v>206</v>
      </c>
    </row>
    <row r="26" spans="1:3" x14ac:dyDescent="0.25">
      <c r="A26" s="68" t="s">
        <v>1903</v>
      </c>
      <c r="B26" s="267" t="s">
        <v>1904</v>
      </c>
      <c r="C26" s="33">
        <v>51.5</v>
      </c>
    </row>
    <row r="27" spans="1:3" x14ac:dyDescent="0.25">
      <c r="A27" s="32" t="s">
        <v>214</v>
      </c>
      <c r="B27" s="50"/>
      <c r="C27" s="7">
        <v>103</v>
      </c>
    </row>
    <row r="28" spans="1:3" ht="24" x14ac:dyDescent="0.25">
      <c r="A28" s="68" t="s">
        <v>1905</v>
      </c>
      <c r="B28" s="69"/>
      <c r="C28" s="33">
        <v>103</v>
      </c>
    </row>
    <row r="29" spans="1:3" x14ac:dyDescent="0.25">
      <c r="A29" s="68" t="s">
        <v>1446</v>
      </c>
      <c r="B29" s="69"/>
      <c r="C29" s="33"/>
    </row>
    <row r="30" spans="1:3" x14ac:dyDescent="0.25">
      <c r="A30" s="68" t="s">
        <v>49</v>
      </c>
      <c r="B30" s="69"/>
      <c r="C30" s="33"/>
    </row>
    <row r="31" spans="1:3" x14ac:dyDescent="0.25">
      <c r="A31" s="32" t="s">
        <v>58</v>
      </c>
      <c r="B31" s="50"/>
      <c r="C31" s="7">
        <v>257.5</v>
      </c>
    </row>
    <row r="32" spans="1:3" x14ac:dyDescent="0.25">
      <c r="A32" s="68" t="s">
        <v>1250</v>
      </c>
      <c r="B32" s="267" t="s">
        <v>903</v>
      </c>
      <c r="C32" s="33"/>
    </row>
    <row r="33" spans="1:3" ht="24" x14ac:dyDescent="0.25">
      <c r="A33" s="68" t="s">
        <v>1906</v>
      </c>
      <c r="B33" s="267" t="s">
        <v>1907</v>
      </c>
      <c r="C33" s="33">
        <v>51.5</v>
      </c>
    </row>
    <row r="34" spans="1:3" ht="24" x14ac:dyDescent="0.25">
      <c r="A34" s="68" t="s">
        <v>1908</v>
      </c>
      <c r="B34" s="267" t="s">
        <v>1070</v>
      </c>
      <c r="C34" s="33">
        <v>206</v>
      </c>
    </row>
    <row r="35" spans="1:3" x14ac:dyDescent="0.25">
      <c r="A35" s="68" t="s">
        <v>1249</v>
      </c>
      <c r="B35" s="69" t="s">
        <v>885</v>
      </c>
      <c r="C35" s="33"/>
    </row>
    <row r="36" spans="1:3" x14ac:dyDescent="0.25">
      <c r="A36" s="32" t="s">
        <v>63</v>
      </c>
      <c r="B36" s="50"/>
      <c r="C36" s="7">
        <v>154.5</v>
      </c>
    </row>
    <row r="37" spans="1:3" x14ac:dyDescent="0.25">
      <c r="A37" s="68" t="s">
        <v>1258</v>
      </c>
      <c r="B37" s="69" t="s">
        <v>879</v>
      </c>
      <c r="C37" s="33">
        <v>51.5</v>
      </c>
    </row>
    <row r="38" spans="1:3" x14ac:dyDescent="0.25">
      <c r="A38" s="68" t="s">
        <v>1909</v>
      </c>
      <c r="B38" s="69" t="s">
        <v>1072</v>
      </c>
      <c r="C38" s="33"/>
    </row>
    <row r="39" spans="1:3" x14ac:dyDescent="0.25">
      <c r="A39" s="68" t="s">
        <v>1910</v>
      </c>
      <c r="B39" s="267" t="s">
        <v>1911</v>
      </c>
      <c r="C39" s="33">
        <v>103</v>
      </c>
    </row>
    <row r="40" spans="1:3" x14ac:dyDescent="0.25">
      <c r="A40" s="32" t="s">
        <v>70</v>
      </c>
      <c r="B40" s="50"/>
      <c r="C40" s="7">
        <v>0</v>
      </c>
    </row>
    <row r="41" spans="1:3" x14ac:dyDescent="0.25">
      <c r="A41" s="68" t="s">
        <v>151</v>
      </c>
      <c r="B41" s="69"/>
      <c r="C41" s="33"/>
    </row>
    <row r="42" spans="1:3" x14ac:dyDescent="0.25">
      <c r="A42" s="68" t="s">
        <v>151</v>
      </c>
      <c r="B42" s="69"/>
      <c r="C42" s="33"/>
    </row>
    <row r="43" spans="1:3" x14ac:dyDescent="0.25">
      <c r="A43" s="32" t="s">
        <v>74</v>
      </c>
      <c r="B43" s="50"/>
      <c r="C43" s="7">
        <v>772.5</v>
      </c>
    </row>
    <row r="44" spans="1:3" ht="24" x14ac:dyDescent="0.25">
      <c r="A44" s="68" t="s">
        <v>1265</v>
      </c>
      <c r="B44" s="69" t="s">
        <v>1079</v>
      </c>
      <c r="C44" s="33"/>
    </row>
    <row r="45" spans="1:3" x14ac:dyDescent="0.25">
      <c r="A45" s="68" t="s">
        <v>1912</v>
      </c>
      <c r="B45" s="69" t="s">
        <v>876</v>
      </c>
      <c r="C45" s="33"/>
    </row>
    <row r="46" spans="1:3" x14ac:dyDescent="0.25">
      <c r="A46" s="68" t="s">
        <v>1913</v>
      </c>
      <c r="B46" s="69" t="s">
        <v>876</v>
      </c>
      <c r="C46" s="33"/>
    </row>
    <row r="47" spans="1:3" x14ac:dyDescent="0.25">
      <c r="A47" s="68" t="s">
        <v>1914</v>
      </c>
      <c r="B47" s="69" t="s">
        <v>876</v>
      </c>
      <c r="C47" s="33"/>
    </row>
    <row r="48" spans="1:3" x14ac:dyDescent="0.25">
      <c r="A48" s="68" t="s">
        <v>1915</v>
      </c>
      <c r="B48" s="69" t="s">
        <v>876</v>
      </c>
      <c r="C48" s="33"/>
    </row>
    <row r="49" spans="1:3" x14ac:dyDescent="0.25">
      <c r="A49" s="68" t="s">
        <v>1916</v>
      </c>
      <c r="B49" s="267" t="s">
        <v>876</v>
      </c>
      <c r="C49" s="33"/>
    </row>
    <row r="50" spans="1:3" ht="24" x14ac:dyDescent="0.25">
      <c r="A50" s="68" t="s">
        <v>1917</v>
      </c>
      <c r="B50" s="267" t="s">
        <v>1918</v>
      </c>
      <c r="C50" s="33">
        <v>154.5</v>
      </c>
    </row>
    <row r="51" spans="1:3" x14ac:dyDescent="0.25">
      <c r="A51" s="68" t="s">
        <v>1919</v>
      </c>
      <c r="B51" s="267" t="s">
        <v>1920</v>
      </c>
      <c r="C51" s="33">
        <v>103</v>
      </c>
    </row>
    <row r="52" spans="1:3" x14ac:dyDescent="0.25">
      <c r="A52" s="68" t="s">
        <v>1921</v>
      </c>
      <c r="B52" s="267" t="s">
        <v>1081</v>
      </c>
      <c r="C52" s="33"/>
    </row>
    <row r="53" spans="1:3" x14ac:dyDescent="0.25">
      <c r="A53" s="68" t="s">
        <v>462</v>
      </c>
      <c r="B53" s="267"/>
      <c r="C53" s="33">
        <v>206</v>
      </c>
    </row>
    <row r="54" spans="1:3" ht="24" x14ac:dyDescent="0.25">
      <c r="A54" s="68" t="s">
        <v>1922</v>
      </c>
      <c r="B54" s="267" t="s">
        <v>1923</v>
      </c>
      <c r="C54" s="33">
        <v>103</v>
      </c>
    </row>
    <row r="55" spans="1:3" x14ac:dyDescent="0.25">
      <c r="A55" s="68" t="s">
        <v>1924</v>
      </c>
      <c r="B55" s="267" t="s">
        <v>1078</v>
      </c>
      <c r="C55" s="33">
        <v>206</v>
      </c>
    </row>
    <row r="56" spans="1:3" x14ac:dyDescent="0.25">
      <c r="A56" s="68" t="s">
        <v>474</v>
      </c>
      <c r="B56" s="267" t="s">
        <v>876</v>
      </c>
      <c r="C56" s="33"/>
    </row>
    <row r="57" spans="1:3" x14ac:dyDescent="0.25">
      <c r="A57" s="32" t="s">
        <v>232</v>
      </c>
      <c r="B57" s="50"/>
      <c r="C57" s="7">
        <v>206</v>
      </c>
    </row>
    <row r="58" spans="1:3" x14ac:dyDescent="0.25">
      <c r="A58" s="68" t="s">
        <v>1313</v>
      </c>
      <c r="B58" s="69" t="s">
        <v>882</v>
      </c>
      <c r="C58" s="33"/>
    </row>
    <row r="59" spans="1:3" x14ac:dyDescent="0.25">
      <c r="A59" s="68" t="s">
        <v>1925</v>
      </c>
      <c r="B59" s="267" t="s">
        <v>1101</v>
      </c>
      <c r="C59" s="33">
        <v>206</v>
      </c>
    </row>
    <row r="60" spans="1:3" x14ac:dyDescent="0.25">
      <c r="A60" s="68" t="s">
        <v>234</v>
      </c>
      <c r="B60" s="69" t="s">
        <v>907</v>
      </c>
      <c r="C60" s="33"/>
    </row>
    <row r="61" spans="1:3" x14ac:dyDescent="0.25">
      <c r="A61" s="32" t="s">
        <v>112</v>
      </c>
      <c r="B61" s="50"/>
      <c r="C61" s="7">
        <v>51.5</v>
      </c>
    </row>
    <row r="62" spans="1:3" ht="24" x14ac:dyDescent="0.25">
      <c r="A62" s="68" t="s">
        <v>1324</v>
      </c>
      <c r="B62" s="69" t="s">
        <v>886</v>
      </c>
      <c r="C62" s="33"/>
    </row>
    <row r="63" spans="1:3" ht="24" x14ac:dyDescent="0.25">
      <c r="A63" s="68" t="s">
        <v>1926</v>
      </c>
      <c r="B63" s="69" t="s">
        <v>1124</v>
      </c>
      <c r="C63" s="33"/>
    </row>
    <row r="64" spans="1:3" x14ac:dyDescent="0.25">
      <c r="A64" s="68" t="s">
        <v>237</v>
      </c>
      <c r="B64" s="69" t="s">
        <v>888</v>
      </c>
      <c r="C64" s="33"/>
    </row>
    <row r="65" spans="1:3" x14ac:dyDescent="0.25">
      <c r="A65" s="68" t="s">
        <v>387</v>
      </c>
      <c r="B65" s="267" t="s">
        <v>1118</v>
      </c>
      <c r="C65" s="33">
        <v>51.5</v>
      </c>
    </row>
    <row r="66" spans="1:3" x14ac:dyDescent="0.25">
      <c r="A66" s="68" t="s">
        <v>1329</v>
      </c>
      <c r="B66" s="69" t="s">
        <v>1120</v>
      </c>
      <c r="C66" s="33"/>
    </row>
    <row r="67" spans="1:3" x14ac:dyDescent="0.25">
      <c r="A67" s="32" t="s">
        <v>238</v>
      </c>
      <c r="B67" s="50"/>
      <c r="C67" s="7">
        <v>463.5</v>
      </c>
    </row>
    <row r="68" spans="1:3" x14ac:dyDescent="0.25">
      <c r="A68" s="68" t="s">
        <v>239</v>
      </c>
      <c r="B68" s="69" t="s">
        <v>878</v>
      </c>
      <c r="C68" s="33"/>
    </row>
    <row r="69" spans="1:3" ht="24" x14ac:dyDescent="0.25">
      <c r="A69" s="68" t="s">
        <v>1927</v>
      </c>
      <c r="B69" s="267" t="s">
        <v>1138</v>
      </c>
      <c r="C69" s="120">
        <v>206</v>
      </c>
    </row>
    <row r="70" spans="1:3" x14ac:dyDescent="0.25">
      <c r="A70" s="68" t="s">
        <v>1928</v>
      </c>
      <c r="B70" s="267" t="s">
        <v>1929</v>
      </c>
      <c r="C70" s="120">
        <v>103</v>
      </c>
    </row>
    <row r="71" spans="1:3" ht="24" x14ac:dyDescent="0.25">
      <c r="A71" s="68" t="s">
        <v>1930</v>
      </c>
      <c r="B71" s="267" t="s">
        <v>1131</v>
      </c>
      <c r="C71" s="120">
        <v>154.5</v>
      </c>
    </row>
    <row r="72" spans="1:3" ht="24" x14ac:dyDescent="0.25">
      <c r="A72" s="68" t="s">
        <v>1336</v>
      </c>
      <c r="B72" s="267" t="s">
        <v>884</v>
      </c>
      <c r="C72" s="33"/>
    </row>
    <row r="73" spans="1:3" x14ac:dyDescent="0.25">
      <c r="A73" s="32" t="s">
        <v>241</v>
      </c>
      <c r="B73" s="50"/>
      <c r="C73" s="7">
        <v>309</v>
      </c>
    </row>
    <row r="74" spans="1:3" x14ac:dyDescent="0.25">
      <c r="A74" s="68" t="s">
        <v>902</v>
      </c>
      <c r="B74" s="69" t="s">
        <v>901</v>
      </c>
      <c r="C74" s="120"/>
    </row>
    <row r="75" spans="1:3" x14ac:dyDescent="0.25">
      <c r="A75" s="56" t="s">
        <v>1931</v>
      </c>
      <c r="B75" s="267" t="s">
        <v>1148</v>
      </c>
      <c r="C75" s="255">
        <v>103</v>
      </c>
    </row>
    <row r="76" spans="1:3" ht="24" x14ac:dyDescent="0.25">
      <c r="A76" s="68" t="s">
        <v>1932</v>
      </c>
      <c r="B76" s="267" t="s">
        <v>1149</v>
      </c>
      <c r="C76" s="255">
        <v>206</v>
      </c>
    </row>
    <row r="77" spans="1:3" x14ac:dyDescent="0.25">
      <c r="A77" s="68" t="s">
        <v>1342</v>
      </c>
      <c r="B77" s="267" t="s">
        <v>889</v>
      </c>
      <c r="C77" s="120"/>
    </row>
    <row r="78" spans="1:3" x14ac:dyDescent="0.25">
      <c r="A78" s="32" t="s">
        <v>126</v>
      </c>
      <c r="B78" s="50"/>
      <c r="C78" s="7">
        <v>309</v>
      </c>
    </row>
    <row r="79" spans="1:3" x14ac:dyDescent="0.25">
      <c r="A79" s="68" t="s">
        <v>1486</v>
      </c>
      <c r="B79" s="267" t="s">
        <v>880</v>
      </c>
      <c r="C79" s="33"/>
    </row>
    <row r="80" spans="1:3" x14ac:dyDescent="0.25">
      <c r="A80" s="68" t="s">
        <v>1933</v>
      </c>
      <c r="B80" s="268" t="s">
        <v>1934</v>
      </c>
      <c r="C80" s="33">
        <v>206</v>
      </c>
    </row>
    <row r="81" spans="1:3" ht="24" x14ac:dyDescent="0.25">
      <c r="A81" s="68" t="s">
        <v>1935</v>
      </c>
      <c r="B81" s="268" t="s">
        <v>1159</v>
      </c>
      <c r="C81" s="135">
        <v>103</v>
      </c>
    </row>
    <row r="82" spans="1:3" ht="15.75" thickBot="1" x14ac:dyDescent="0.3">
      <c r="A82" s="68" t="s">
        <v>129</v>
      </c>
      <c r="B82" s="261"/>
      <c r="C82" s="135"/>
    </row>
    <row r="83" spans="1:3" ht="15.75" thickBot="1" x14ac:dyDescent="0.3">
      <c r="A83" s="70" t="s">
        <v>133</v>
      </c>
      <c r="B83" s="71"/>
      <c r="C83" s="72">
        <v>4068.5</v>
      </c>
    </row>
    <row r="84" spans="1:3" x14ac:dyDescent="0.25">
      <c r="A84" s="32" t="s">
        <v>134</v>
      </c>
      <c r="B84" s="50"/>
      <c r="C84" s="7">
        <v>0</v>
      </c>
    </row>
    <row r="85" spans="1:3" x14ac:dyDescent="0.25">
      <c r="A85" s="68" t="s">
        <v>1936</v>
      </c>
      <c r="B85" s="69"/>
      <c r="C85" s="33"/>
    </row>
    <row r="86" spans="1:3" x14ac:dyDescent="0.25">
      <c r="A86" s="68"/>
      <c r="B86" s="69"/>
      <c r="C86" s="33"/>
    </row>
    <row r="87" spans="1:3" x14ac:dyDescent="0.25">
      <c r="A87" s="32" t="s">
        <v>136</v>
      </c>
      <c r="B87" s="50"/>
      <c r="C87" s="7">
        <v>0</v>
      </c>
    </row>
    <row r="88" spans="1:3" x14ac:dyDescent="0.25">
      <c r="A88" s="68" t="s">
        <v>1937</v>
      </c>
      <c r="B88" s="69"/>
      <c r="C88" s="33"/>
    </row>
    <row r="89" spans="1:3" x14ac:dyDescent="0.25">
      <c r="A89" s="68"/>
      <c r="B89" s="69"/>
      <c r="C89" s="33"/>
    </row>
    <row r="90" spans="1:3" x14ac:dyDescent="0.25">
      <c r="A90" s="32" t="s">
        <v>140</v>
      </c>
      <c r="B90" s="50"/>
      <c r="C90" s="7">
        <v>0</v>
      </c>
    </row>
    <row r="91" spans="1:3" x14ac:dyDescent="0.25">
      <c r="A91" s="68" t="s">
        <v>1938</v>
      </c>
      <c r="B91" s="133"/>
      <c r="C91" s="33"/>
    </row>
    <row r="92" spans="1:3" x14ac:dyDescent="0.25">
      <c r="A92" s="68"/>
      <c r="B92" s="69"/>
      <c r="C92" s="33"/>
    </row>
    <row r="93" spans="1:3" x14ac:dyDescent="0.25">
      <c r="A93" s="32" t="s">
        <v>142</v>
      </c>
      <c r="B93" s="50"/>
      <c r="C93" s="7">
        <v>0</v>
      </c>
    </row>
    <row r="94" spans="1:3" x14ac:dyDescent="0.25">
      <c r="A94" s="68" t="s">
        <v>905</v>
      </c>
      <c r="B94" s="133" t="s">
        <v>904</v>
      </c>
      <c r="C94" s="33"/>
    </row>
    <row r="95" spans="1:3" ht="15.75" thickBot="1" x14ac:dyDescent="0.3">
      <c r="A95" s="68"/>
      <c r="B95" s="69"/>
      <c r="C95" s="33"/>
    </row>
    <row r="96" spans="1:3" ht="15.75" thickBot="1" x14ac:dyDescent="0.3">
      <c r="A96" s="70" t="s">
        <v>145</v>
      </c>
      <c r="B96" s="71"/>
      <c r="C96" s="72">
        <v>0</v>
      </c>
    </row>
    <row r="97" spans="1:3" ht="15.75" thickBot="1" x14ac:dyDescent="0.3">
      <c r="A97" s="73" t="s">
        <v>146</v>
      </c>
      <c r="B97" s="74"/>
      <c r="C97" s="75">
        <v>4068.5</v>
      </c>
    </row>
    <row r="98" spans="1:3" x14ac:dyDescent="0.25">
      <c r="A98" s="44"/>
      <c r="B98" s="66"/>
    </row>
  </sheetData>
  <conditionalFormatting sqref="A1:B97 C77:C97 C1:C74">
    <cfRule type="cellIs" dxfId="24" priority="18" operator="equal">
      <formula>0</formula>
    </cfRule>
  </conditionalFormatting>
  <conditionalFormatting sqref="A80:A81">
    <cfRule type="cellIs" dxfId="23" priority="17" operator="equal">
      <formula>0</formula>
    </cfRule>
  </conditionalFormatting>
  <conditionalFormatting sqref="C80:C81">
    <cfRule type="cellIs" dxfId="22" priority="16" operator="equal">
      <formula>0</formula>
    </cfRule>
  </conditionalFormatting>
  <conditionalFormatting sqref="A24:A25">
    <cfRule type="cellIs" dxfId="21" priority="15" operator="equal">
      <formula>0</formula>
    </cfRule>
  </conditionalFormatting>
  <conditionalFormatting sqref="C24:C25">
    <cfRule type="cellIs" dxfId="20" priority="14"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election activeCell="E18" sqref="E18"/>
    </sheetView>
  </sheetViews>
  <sheetFormatPr baseColWidth="10" defaultRowHeight="15" x14ac:dyDescent="0.25"/>
  <cols>
    <col min="1" max="1" width="27.85546875" bestFit="1" customWidth="1"/>
  </cols>
  <sheetData>
    <row r="1" spans="1:5" ht="15.75" thickBot="1" x14ac:dyDescent="0.3">
      <c r="A1" s="2" t="s">
        <v>7</v>
      </c>
      <c r="B1" s="16"/>
      <c r="C1" s="15"/>
      <c r="D1" s="15"/>
      <c r="E1" s="15"/>
    </row>
    <row r="2" spans="1:5" x14ac:dyDescent="0.25">
      <c r="A2" s="17" t="s">
        <v>8</v>
      </c>
      <c r="B2" s="18" t="s">
        <v>153</v>
      </c>
      <c r="C2" s="15"/>
      <c r="D2" s="15"/>
      <c r="E2" s="15"/>
    </row>
    <row r="3" spans="1:5" x14ac:dyDescent="0.25">
      <c r="A3" s="19" t="s">
        <v>126</v>
      </c>
      <c r="B3" s="20">
        <v>32000</v>
      </c>
      <c r="C3" s="15"/>
      <c r="D3" s="15"/>
      <c r="E3" s="15"/>
    </row>
    <row r="4" spans="1:5" x14ac:dyDescent="0.25">
      <c r="A4" s="21" t="s">
        <v>149</v>
      </c>
      <c r="B4" s="22">
        <v>32000</v>
      </c>
      <c r="C4" s="23" t="s">
        <v>150</v>
      </c>
      <c r="D4" s="24"/>
      <c r="E4" s="24"/>
    </row>
    <row r="5" spans="1:5" ht="15.75" thickBot="1" x14ac:dyDescent="0.3">
      <c r="A5" s="25" t="s">
        <v>151</v>
      </c>
      <c r="B5" s="22"/>
      <c r="C5" s="23" t="s">
        <v>152</v>
      </c>
      <c r="D5" s="15"/>
      <c r="E5" s="15"/>
    </row>
    <row r="6" spans="1:5" ht="15.75" thickBot="1" x14ac:dyDescent="0.3">
      <c r="A6" s="26" t="s">
        <v>133</v>
      </c>
      <c r="B6" s="27">
        <v>32000</v>
      </c>
      <c r="C6" s="15"/>
      <c r="D6" s="15"/>
      <c r="E6" s="15"/>
    </row>
    <row r="7" spans="1:5" ht="15.75" thickBot="1" x14ac:dyDescent="0.3">
      <c r="A7" s="13" t="s">
        <v>146</v>
      </c>
      <c r="B7" s="27">
        <v>32000</v>
      </c>
      <c r="C7" s="15"/>
      <c r="D7" s="15"/>
      <c r="E7" s="15"/>
    </row>
    <row r="8" spans="1:5" x14ac:dyDescent="0.25">
      <c r="A8" s="15"/>
      <c r="B8" s="15"/>
      <c r="C8" s="15"/>
      <c r="D8" s="15"/>
      <c r="E8" s="15"/>
    </row>
  </sheetData>
  <conditionalFormatting sqref="A1:B7">
    <cfRule type="cellIs" dxfId="312" priority="1" operator="equal">
      <formula>0</formula>
    </cfRule>
  </conditionalFormatting>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pane xSplit="2" ySplit="4" topLeftCell="C5" activePane="bottomRight" state="frozen"/>
      <selection pane="topRight" activeCell="C1" sqref="C1"/>
      <selection pane="bottomLeft" activeCell="A5" sqref="A5"/>
      <selection pane="bottomRight" activeCell="K14" sqref="K14"/>
    </sheetView>
  </sheetViews>
  <sheetFormatPr baseColWidth="10" defaultRowHeight="15" x14ac:dyDescent="0.25"/>
  <cols>
    <col min="1" max="1" width="22.85546875" style="76" customWidth="1"/>
    <col min="2" max="2" width="12.28515625" style="77" customWidth="1"/>
    <col min="3" max="3" width="22.28515625" style="51" customWidth="1"/>
  </cols>
  <sheetData>
    <row r="1" spans="1:3" x14ac:dyDescent="0.25">
      <c r="A1" s="2" t="s">
        <v>7</v>
      </c>
      <c r="B1" s="40"/>
      <c r="C1" s="16"/>
    </row>
    <row r="2" spans="1:3" ht="36" x14ac:dyDescent="0.25">
      <c r="A2" s="363" t="s">
        <v>151</v>
      </c>
      <c r="B2" s="364" t="s">
        <v>194</v>
      </c>
      <c r="C2" s="266" t="s">
        <v>1885</v>
      </c>
    </row>
    <row r="3" spans="1:3" x14ac:dyDescent="0.25">
      <c r="A3" s="45"/>
      <c r="B3" s="46"/>
      <c r="C3" s="31" t="s">
        <v>1</v>
      </c>
    </row>
    <row r="4" spans="1:3" x14ac:dyDescent="0.25">
      <c r="A4" s="47"/>
      <c r="B4" s="48"/>
      <c r="C4" s="49" t="s">
        <v>1889</v>
      </c>
    </row>
    <row r="5" spans="1:3" x14ac:dyDescent="0.25">
      <c r="A5" s="125" t="s">
        <v>201</v>
      </c>
      <c r="B5" s="126"/>
      <c r="C5" s="7">
        <v>0</v>
      </c>
    </row>
    <row r="6" spans="1:3" x14ac:dyDescent="0.25">
      <c r="A6" s="68" t="s">
        <v>1891</v>
      </c>
      <c r="B6" s="69" t="s">
        <v>890</v>
      </c>
      <c r="C6" s="33"/>
    </row>
    <row r="7" spans="1:3" x14ac:dyDescent="0.25">
      <c r="A7" s="68" t="s">
        <v>872</v>
      </c>
      <c r="B7" s="69" t="s">
        <v>893</v>
      </c>
      <c r="C7" s="33"/>
    </row>
    <row r="8" spans="1:3" x14ac:dyDescent="0.25">
      <c r="A8" s="68" t="s">
        <v>1892</v>
      </c>
      <c r="B8" s="267" t="s">
        <v>1022</v>
      </c>
      <c r="C8" s="33"/>
    </row>
    <row r="9" spans="1:3" x14ac:dyDescent="0.25">
      <c r="A9" s="68" t="s">
        <v>898</v>
      </c>
      <c r="B9" s="267" t="s">
        <v>1893</v>
      </c>
      <c r="C9" s="33"/>
    </row>
    <row r="10" spans="1:3" x14ac:dyDescent="0.25">
      <c r="A10" s="68" t="s">
        <v>1894</v>
      </c>
      <c r="B10" s="267" t="s">
        <v>1024</v>
      </c>
      <c r="C10" s="33"/>
    </row>
    <row r="11" spans="1:3" x14ac:dyDescent="0.25">
      <c r="A11" s="68" t="s">
        <v>13</v>
      </c>
      <c r="B11" s="267" t="s">
        <v>1032</v>
      </c>
      <c r="C11" s="33"/>
    </row>
    <row r="12" spans="1:3" x14ac:dyDescent="0.25">
      <c r="A12" s="68" t="s">
        <v>1895</v>
      </c>
      <c r="B12" s="267" t="s">
        <v>1023</v>
      </c>
      <c r="C12" s="33"/>
    </row>
    <row r="13" spans="1:3" x14ac:dyDescent="0.25">
      <c r="A13" s="32" t="s">
        <v>205</v>
      </c>
      <c r="B13" s="50"/>
      <c r="C13" s="7">
        <v>0</v>
      </c>
    </row>
    <row r="14" spans="1:3" ht="24" x14ac:dyDescent="0.25">
      <c r="A14" s="68" t="s">
        <v>1203</v>
      </c>
      <c r="B14" s="69" t="s">
        <v>891</v>
      </c>
      <c r="C14" s="33"/>
    </row>
    <row r="15" spans="1:3" x14ac:dyDescent="0.25">
      <c r="A15" s="68" t="s">
        <v>1896</v>
      </c>
      <c r="B15" s="267" t="s">
        <v>1034</v>
      </c>
      <c r="C15" s="33"/>
    </row>
    <row r="16" spans="1:3" x14ac:dyDescent="0.25">
      <c r="A16" s="68" t="s">
        <v>1435</v>
      </c>
      <c r="B16" s="267" t="s">
        <v>1897</v>
      </c>
      <c r="C16" s="33"/>
    </row>
    <row r="17" spans="1:3" x14ac:dyDescent="0.25">
      <c r="A17" s="68" t="s">
        <v>1898</v>
      </c>
      <c r="B17" s="69" t="s">
        <v>1045</v>
      </c>
      <c r="C17" s="33"/>
    </row>
    <row r="18" spans="1:3" x14ac:dyDescent="0.25">
      <c r="A18" s="32" t="s">
        <v>209</v>
      </c>
      <c r="B18" s="50"/>
      <c r="C18" s="7">
        <v>0</v>
      </c>
    </row>
    <row r="19" spans="1:3" ht="24" x14ac:dyDescent="0.25">
      <c r="A19" s="68" t="s">
        <v>1219</v>
      </c>
      <c r="B19" s="69" t="s">
        <v>887</v>
      </c>
      <c r="C19" s="33"/>
    </row>
    <row r="20" spans="1:3" x14ac:dyDescent="0.25">
      <c r="A20" s="68" t="s">
        <v>871</v>
      </c>
      <c r="B20" s="69" t="s">
        <v>877</v>
      </c>
      <c r="C20" s="33"/>
    </row>
    <row r="21" spans="1:3" x14ac:dyDescent="0.25">
      <c r="A21" s="68" t="s">
        <v>212</v>
      </c>
      <c r="B21" s="69" t="s">
        <v>881</v>
      </c>
      <c r="C21" s="33"/>
    </row>
    <row r="22" spans="1:3" x14ac:dyDescent="0.25">
      <c r="A22" s="68" t="s">
        <v>749</v>
      </c>
      <c r="B22" s="69">
        <v>420784878</v>
      </c>
      <c r="C22" s="33"/>
    </row>
    <row r="23" spans="1:3" x14ac:dyDescent="0.25">
      <c r="A23" s="68" t="s">
        <v>1899</v>
      </c>
      <c r="B23" s="267" t="s">
        <v>1049</v>
      </c>
      <c r="C23" s="33"/>
    </row>
    <row r="24" spans="1:3" ht="24" x14ac:dyDescent="0.25">
      <c r="A24" s="68" t="s">
        <v>1900</v>
      </c>
      <c r="B24" s="267" t="s">
        <v>1901</v>
      </c>
      <c r="C24" s="33"/>
    </row>
    <row r="25" spans="1:3" ht="24" x14ac:dyDescent="0.25">
      <c r="A25" s="68" t="s">
        <v>1902</v>
      </c>
      <c r="B25" s="267" t="s">
        <v>1052</v>
      </c>
      <c r="C25" s="33"/>
    </row>
    <row r="26" spans="1:3" x14ac:dyDescent="0.25">
      <c r="A26" s="68" t="s">
        <v>1903</v>
      </c>
      <c r="B26" s="267" t="s">
        <v>1904</v>
      </c>
      <c r="C26" s="33"/>
    </row>
    <row r="27" spans="1:3" x14ac:dyDescent="0.25">
      <c r="A27" s="32" t="s">
        <v>214</v>
      </c>
      <c r="B27" s="50"/>
      <c r="C27" s="7">
        <v>0</v>
      </c>
    </row>
    <row r="28" spans="1:3" ht="24" x14ac:dyDescent="0.25">
      <c r="A28" s="68" t="s">
        <v>1905</v>
      </c>
      <c r="B28" s="69"/>
      <c r="C28" s="33"/>
    </row>
    <row r="29" spans="1:3" x14ac:dyDescent="0.25">
      <c r="A29" s="68" t="s">
        <v>1446</v>
      </c>
      <c r="B29" s="69"/>
      <c r="C29" s="33"/>
    </row>
    <row r="30" spans="1:3" x14ac:dyDescent="0.25">
      <c r="A30" s="68" t="s">
        <v>49</v>
      </c>
      <c r="B30" s="69"/>
      <c r="C30" s="33"/>
    </row>
    <row r="31" spans="1:3" x14ac:dyDescent="0.25">
      <c r="A31" s="32" t="s">
        <v>58</v>
      </c>
      <c r="B31" s="50"/>
      <c r="C31" s="7">
        <v>0</v>
      </c>
    </row>
    <row r="32" spans="1:3" x14ac:dyDescent="0.25">
      <c r="A32" s="68" t="s">
        <v>1250</v>
      </c>
      <c r="B32" s="267" t="s">
        <v>903</v>
      </c>
      <c r="C32" s="33"/>
    </row>
    <row r="33" spans="1:3" ht="24" x14ac:dyDescent="0.25">
      <c r="A33" s="68" t="s">
        <v>1906</v>
      </c>
      <c r="B33" s="267" t="s">
        <v>1907</v>
      </c>
      <c r="C33" s="33"/>
    </row>
    <row r="34" spans="1:3" ht="24" x14ac:dyDescent="0.25">
      <c r="A34" s="68" t="s">
        <v>1908</v>
      </c>
      <c r="B34" s="267" t="s">
        <v>1070</v>
      </c>
      <c r="C34" s="33"/>
    </row>
    <row r="35" spans="1:3" x14ac:dyDescent="0.25">
      <c r="A35" s="68" t="s">
        <v>1249</v>
      </c>
      <c r="B35" s="69" t="s">
        <v>885</v>
      </c>
      <c r="C35" s="33"/>
    </row>
    <row r="36" spans="1:3" x14ac:dyDescent="0.25">
      <c r="A36" s="32" t="s">
        <v>63</v>
      </c>
      <c r="B36" s="50"/>
      <c r="C36" s="7">
        <v>0</v>
      </c>
    </row>
    <row r="37" spans="1:3" x14ac:dyDescent="0.25">
      <c r="A37" s="68" t="s">
        <v>1258</v>
      </c>
      <c r="B37" s="69" t="s">
        <v>879</v>
      </c>
      <c r="C37" s="33"/>
    </row>
    <row r="38" spans="1:3" x14ac:dyDescent="0.25">
      <c r="A38" s="68" t="s">
        <v>1909</v>
      </c>
      <c r="B38" s="69" t="s">
        <v>1072</v>
      </c>
      <c r="C38" s="33"/>
    </row>
    <row r="39" spans="1:3" x14ac:dyDescent="0.25">
      <c r="A39" s="68" t="s">
        <v>1910</v>
      </c>
      <c r="B39" s="267" t="s">
        <v>1911</v>
      </c>
      <c r="C39" s="33"/>
    </row>
    <row r="40" spans="1:3" x14ac:dyDescent="0.25">
      <c r="A40" s="32" t="s">
        <v>70</v>
      </c>
      <c r="B40" s="50"/>
      <c r="C40" s="7">
        <v>0</v>
      </c>
    </row>
    <row r="41" spans="1:3" x14ac:dyDescent="0.25">
      <c r="A41" s="68" t="s">
        <v>151</v>
      </c>
      <c r="B41" s="69"/>
      <c r="C41" s="33"/>
    </row>
    <row r="42" spans="1:3" x14ac:dyDescent="0.25">
      <c r="A42" s="68" t="s">
        <v>151</v>
      </c>
      <c r="B42" s="69"/>
      <c r="C42" s="33"/>
    </row>
    <row r="43" spans="1:3" x14ac:dyDescent="0.25">
      <c r="A43" s="32" t="s">
        <v>74</v>
      </c>
      <c r="B43" s="50"/>
      <c r="C43" s="7">
        <v>630</v>
      </c>
    </row>
    <row r="44" spans="1:3" ht="24" x14ac:dyDescent="0.25">
      <c r="A44" s="68" t="s">
        <v>1265</v>
      </c>
      <c r="B44" s="69" t="s">
        <v>1079</v>
      </c>
      <c r="C44" s="33"/>
    </row>
    <row r="45" spans="1:3" x14ac:dyDescent="0.25">
      <c r="A45" s="68" t="s">
        <v>1912</v>
      </c>
      <c r="B45" s="69" t="s">
        <v>876</v>
      </c>
      <c r="C45" s="33"/>
    </row>
    <row r="46" spans="1:3" x14ac:dyDescent="0.25">
      <c r="A46" s="68" t="s">
        <v>1913</v>
      </c>
      <c r="B46" s="69" t="s">
        <v>876</v>
      </c>
      <c r="C46" s="33"/>
    </row>
    <row r="47" spans="1:3" x14ac:dyDescent="0.25">
      <c r="A47" s="68" t="s">
        <v>1914</v>
      </c>
      <c r="B47" s="69" t="s">
        <v>876</v>
      </c>
      <c r="C47" s="33"/>
    </row>
    <row r="48" spans="1:3" x14ac:dyDescent="0.25">
      <c r="A48" s="68" t="s">
        <v>1915</v>
      </c>
      <c r="B48" s="69" t="s">
        <v>876</v>
      </c>
      <c r="C48" s="33"/>
    </row>
    <row r="49" spans="1:3" x14ac:dyDescent="0.25">
      <c r="A49" s="68" t="s">
        <v>1916</v>
      </c>
      <c r="B49" s="267" t="s">
        <v>876</v>
      </c>
      <c r="C49" s="33"/>
    </row>
    <row r="50" spans="1:3" ht="24" x14ac:dyDescent="0.25">
      <c r="A50" s="68" t="s">
        <v>1917</v>
      </c>
      <c r="B50" s="267" t="s">
        <v>1918</v>
      </c>
      <c r="C50" s="33"/>
    </row>
    <row r="51" spans="1:3" x14ac:dyDescent="0.25">
      <c r="A51" s="68" t="s">
        <v>1919</v>
      </c>
      <c r="B51" s="267" t="s">
        <v>1920</v>
      </c>
      <c r="C51" s="33"/>
    </row>
    <row r="52" spans="1:3" x14ac:dyDescent="0.25">
      <c r="A52" s="68" t="s">
        <v>1921</v>
      </c>
      <c r="B52" s="267" t="s">
        <v>1081</v>
      </c>
      <c r="C52" s="33">
        <v>630</v>
      </c>
    </row>
    <row r="53" spans="1:3" x14ac:dyDescent="0.25">
      <c r="A53" s="68" t="s">
        <v>462</v>
      </c>
      <c r="B53" s="267"/>
      <c r="C53" s="33"/>
    </row>
    <row r="54" spans="1:3" ht="24" x14ac:dyDescent="0.25">
      <c r="A54" s="68" t="s">
        <v>1922</v>
      </c>
      <c r="B54" s="267" t="s">
        <v>1923</v>
      </c>
      <c r="C54" s="33"/>
    </row>
    <row r="55" spans="1:3" x14ac:dyDescent="0.25">
      <c r="A55" s="68" t="s">
        <v>1924</v>
      </c>
      <c r="B55" s="267" t="s">
        <v>1078</v>
      </c>
      <c r="C55" s="33"/>
    </row>
    <row r="56" spans="1:3" x14ac:dyDescent="0.25">
      <c r="A56" s="68" t="s">
        <v>474</v>
      </c>
      <c r="B56" s="267" t="s">
        <v>876</v>
      </c>
      <c r="C56" s="33"/>
    </row>
    <row r="57" spans="1:3" x14ac:dyDescent="0.25">
      <c r="A57" s="32" t="s">
        <v>232</v>
      </c>
      <c r="B57" s="50"/>
      <c r="C57" s="7">
        <v>0</v>
      </c>
    </row>
    <row r="58" spans="1:3" x14ac:dyDescent="0.25">
      <c r="A58" s="68" t="s">
        <v>1313</v>
      </c>
      <c r="B58" s="69" t="s">
        <v>882</v>
      </c>
      <c r="C58" s="33"/>
    </row>
    <row r="59" spans="1:3" x14ac:dyDescent="0.25">
      <c r="A59" s="68" t="s">
        <v>1925</v>
      </c>
      <c r="B59" s="267" t="s">
        <v>1101</v>
      </c>
      <c r="C59" s="33"/>
    </row>
    <row r="60" spans="1:3" x14ac:dyDescent="0.25">
      <c r="A60" s="68" t="s">
        <v>234</v>
      </c>
      <c r="B60" s="69" t="s">
        <v>907</v>
      </c>
      <c r="C60" s="33"/>
    </row>
    <row r="61" spans="1:3" x14ac:dyDescent="0.25">
      <c r="A61" s="32" t="s">
        <v>112</v>
      </c>
      <c r="B61" s="50"/>
      <c r="C61" s="7">
        <v>0</v>
      </c>
    </row>
    <row r="62" spans="1:3" ht="24" x14ac:dyDescent="0.25">
      <c r="A62" s="68" t="s">
        <v>1324</v>
      </c>
      <c r="B62" s="69" t="s">
        <v>886</v>
      </c>
      <c r="C62" s="33"/>
    </row>
    <row r="63" spans="1:3" ht="24" x14ac:dyDescent="0.25">
      <c r="A63" s="68" t="s">
        <v>1926</v>
      </c>
      <c r="B63" s="69" t="s">
        <v>1124</v>
      </c>
      <c r="C63" s="33"/>
    </row>
    <row r="64" spans="1:3" x14ac:dyDescent="0.25">
      <c r="A64" s="68" t="s">
        <v>237</v>
      </c>
      <c r="B64" s="69" t="s">
        <v>888</v>
      </c>
      <c r="C64" s="33"/>
    </row>
    <row r="65" spans="1:3" x14ac:dyDescent="0.25">
      <c r="A65" s="68" t="s">
        <v>387</v>
      </c>
      <c r="B65" s="267" t="s">
        <v>1118</v>
      </c>
      <c r="C65" s="33"/>
    </row>
    <row r="66" spans="1:3" x14ac:dyDescent="0.25">
      <c r="A66" s="68" t="s">
        <v>1329</v>
      </c>
      <c r="B66" s="69" t="s">
        <v>1120</v>
      </c>
      <c r="C66" s="33"/>
    </row>
    <row r="67" spans="1:3" x14ac:dyDescent="0.25">
      <c r="A67" s="32" t="s">
        <v>238</v>
      </c>
      <c r="B67" s="50"/>
      <c r="C67" s="7">
        <v>0</v>
      </c>
    </row>
    <row r="68" spans="1:3" x14ac:dyDescent="0.25">
      <c r="A68" s="68" t="s">
        <v>239</v>
      </c>
      <c r="B68" s="69" t="s">
        <v>878</v>
      </c>
      <c r="C68" s="33"/>
    </row>
    <row r="69" spans="1:3" ht="24" x14ac:dyDescent="0.25">
      <c r="A69" s="68" t="s">
        <v>1927</v>
      </c>
      <c r="B69" s="267" t="s">
        <v>1138</v>
      </c>
      <c r="C69" s="33"/>
    </row>
    <row r="70" spans="1:3" x14ac:dyDescent="0.25">
      <c r="A70" s="68" t="s">
        <v>1928</v>
      </c>
      <c r="B70" s="267" t="s">
        <v>1929</v>
      </c>
      <c r="C70" s="33"/>
    </row>
    <row r="71" spans="1:3" ht="24" x14ac:dyDescent="0.25">
      <c r="A71" s="68" t="s">
        <v>1930</v>
      </c>
      <c r="B71" s="267" t="s">
        <v>1131</v>
      </c>
      <c r="C71" s="33"/>
    </row>
    <row r="72" spans="1:3" ht="24" x14ac:dyDescent="0.25">
      <c r="A72" s="68" t="s">
        <v>1336</v>
      </c>
      <c r="B72" s="267" t="s">
        <v>884</v>
      </c>
      <c r="C72" s="33"/>
    </row>
    <row r="73" spans="1:3" x14ac:dyDescent="0.25">
      <c r="A73" s="32" t="s">
        <v>241</v>
      </c>
      <c r="B73" s="50"/>
      <c r="C73" s="7">
        <v>0</v>
      </c>
    </row>
    <row r="74" spans="1:3" x14ac:dyDescent="0.25">
      <c r="A74" s="68" t="s">
        <v>902</v>
      </c>
      <c r="B74" s="69" t="s">
        <v>901</v>
      </c>
      <c r="C74" s="120"/>
    </row>
    <row r="75" spans="1:3" x14ac:dyDescent="0.25">
      <c r="A75" s="56" t="s">
        <v>1931</v>
      </c>
      <c r="B75" s="267" t="s">
        <v>1148</v>
      </c>
      <c r="C75" s="120"/>
    </row>
    <row r="76" spans="1:3" ht="24" x14ac:dyDescent="0.25">
      <c r="A76" s="68" t="s">
        <v>1932</v>
      </c>
      <c r="B76" s="267" t="s">
        <v>1149</v>
      </c>
      <c r="C76" s="120"/>
    </row>
    <row r="77" spans="1:3" x14ac:dyDescent="0.25">
      <c r="A77" s="68" t="s">
        <v>1342</v>
      </c>
      <c r="B77" s="267" t="s">
        <v>889</v>
      </c>
      <c r="C77" s="120"/>
    </row>
    <row r="78" spans="1:3" x14ac:dyDescent="0.25">
      <c r="A78" s="32" t="s">
        <v>126</v>
      </c>
      <c r="B78" s="50"/>
      <c r="C78" s="7">
        <v>0</v>
      </c>
    </row>
    <row r="79" spans="1:3" x14ac:dyDescent="0.25">
      <c r="A79" s="68" t="s">
        <v>1486</v>
      </c>
      <c r="B79" s="267" t="s">
        <v>880</v>
      </c>
      <c r="C79" s="33"/>
    </row>
    <row r="80" spans="1:3" x14ac:dyDescent="0.25">
      <c r="A80" s="68" t="s">
        <v>1933</v>
      </c>
      <c r="B80" s="268" t="s">
        <v>1934</v>
      </c>
      <c r="C80" s="135"/>
    </row>
    <row r="81" spans="1:3" ht="24" x14ac:dyDescent="0.25">
      <c r="A81" s="68" t="s">
        <v>1935</v>
      </c>
      <c r="B81" s="268" t="s">
        <v>1159</v>
      </c>
      <c r="C81" s="135"/>
    </row>
    <row r="82" spans="1:3" ht="15.75" thickBot="1" x14ac:dyDescent="0.3">
      <c r="A82" s="68" t="s">
        <v>129</v>
      </c>
      <c r="B82" s="261"/>
      <c r="C82" s="135"/>
    </row>
    <row r="83" spans="1:3" ht="15.75" thickBot="1" x14ac:dyDescent="0.3">
      <c r="A83" s="70" t="s">
        <v>133</v>
      </c>
      <c r="B83" s="71"/>
      <c r="C83" s="72">
        <v>630</v>
      </c>
    </row>
    <row r="84" spans="1:3" x14ac:dyDescent="0.25">
      <c r="A84" s="32" t="s">
        <v>134</v>
      </c>
      <c r="B84" s="50"/>
      <c r="C84" s="7">
        <v>0</v>
      </c>
    </row>
    <row r="85" spans="1:3" x14ac:dyDescent="0.25">
      <c r="A85" s="68" t="s">
        <v>1936</v>
      </c>
      <c r="B85" s="69"/>
      <c r="C85" s="33"/>
    </row>
    <row r="86" spans="1:3" x14ac:dyDescent="0.25">
      <c r="A86" s="68"/>
      <c r="B86" s="69"/>
      <c r="C86" s="33"/>
    </row>
    <row r="87" spans="1:3" x14ac:dyDescent="0.25">
      <c r="A87" s="32" t="s">
        <v>136</v>
      </c>
      <c r="B87" s="50"/>
      <c r="C87" s="7">
        <v>0</v>
      </c>
    </row>
    <row r="88" spans="1:3" x14ac:dyDescent="0.25">
      <c r="A88" s="68" t="s">
        <v>1937</v>
      </c>
      <c r="B88" s="69"/>
      <c r="C88" s="33"/>
    </row>
    <row r="89" spans="1:3" x14ac:dyDescent="0.25">
      <c r="A89" s="68"/>
      <c r="B89" s="69"/>
      <c r="C89" s="33"/>
    </row>
    <row r="90" spans="1:3" x14ac:dyDescent="0.25">
      <c r="A90" s="32" t="s">
        <v>140</v>
      </c>
      <c r="B90" s="50"/>
      <c r="C90" s="7">
        <v>0</v>
      </c>
    </row>
    <row r="91" spans="1:3" x14ac:dyDescent="0.25">
      <c r="A91" s="68" t="s">
        <v>1938</v>
      </c>
      <c r="B91" s="133"/>
      <c r="C91" s="33"/>
    </row>
    <row r="92" spans="1:3" x14ac:dyDescent="0.25">
      <c r="A92" s="68"/>
      <c r="B92" s="69"/>
      <c r="C92" s="33"/>
    </row>
    <row r="93" spans="1:3" x14ac:dyDescent="0.25">
      <c r="A93" s="32" t="s">
        <v>142</v>
      </c>
      <c r="B93" s="50"/>
      <c r="C93" s="7">
        <v>0</v>
      </c>
    </row>
    <row r="94" spans="1:3" x14ac:dyDescent="0.25">
      <c r="A94" s="68" t="s">
        <v>905</v>
      </c>
      <c r="B94" s="133" t="s">
        <v>904</v>
      </c>
      <c r="C94" s="33"/>
    </row>
    <row r="95" spans="1:3" ht="15.75" thickBot="1" x14ac:dyDescent="0.3">
      <c r="A95" s="68"/>
      <c r="B95" s="69"/>
      <c r="C95" s="33"/>
    </row>
    <row r="96" spans="1:3" ht="15.75" thickBot="1" x14ac:dyDescent="0.3">
      <c r="A96" s="70" t="s">
        <v>145</v>
      </c>
      <c r="B96" s="71"/>
      <c r="C96" s="72">
        <v>0</v>
      </c>
    </row>
    <row r="97" spans="1:3" ht="15.75" thickBot="1" x14ac:dyDescent="0.3">
      <c r="A97" s="73" t="s">
        <v>146</v>
      </c>
      <c r="B97" s="74"/>
      <c r="C97" s="75">
        <v>630</v>
      </c>
    </row>
    <row r="98" spans="1:3" x14ac:dyDescent="0.25">
      <c r="A98" s="44"/>
      <c r="B98" s="66"/>
    </row>
  </sheetData>
  <conditionalFormatting sqref="C1 C3:C97 A1:B97">
    <cfRule type="cellIs" dxfId="19" priority="18" operator="equal">
      <formula>0</formula>
    </cfRule>
  </conditionalFormatting>
  <conditionalFormatting sqref="A80:A81">
    <cfRule type="cellIs" dxfId="18" priority="17" operator="equal">
      <formula>0</formula>
    </cfRule>
  </conditionalFormatting>
  <conditionalFormatting sqref="A24:A25">
    <cfRule type="cellIs" dxfId="17" priority="15" operator="equal">
      <formula>0</formula>
    </cfRule>
  </conditionalFormatting>
  <conditionalFormatting sqref="C2">
    <cfRule type="cellIs" dxfId="16" priority="10" operator="equal">
      <formula>0</formula>
    </cfRule>
  </conditionalFormatting>
  <conditionalFormatting sqref="C2">
    <cfRule type="cellIs" dxfId="15" priority="9" operator="equal">
      <formula>0</formula>
    </cfRule>
  </conditionalFormatting>
  <conditionalFormatting sqref="C2">
    <cfRule type="cellIs" dxfId="14" priority="8" operator="equal">
      <formula>0</formula>
    </cfRule>
  </conditionalFormatting>
  <conditionalFormatting sqref="C2">
    <cfRule type="cellIs" dxfId="13" priority="7" operator="equal">
      <formula>0</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pane xSplit="2" ySplit="4" topLeftCell="C5" activePane="bottomRight" state="frozen"/>
      <selection pane="topRight" activeCell="C1" sqref="C1"/>
      <selection pane="bottomLeft" activeCell="A5" sqref="A5"/>
      <selection pane="bottomRight" activeCell="F7" sqref="F7"/>
    </sheetView>
  </sheetViews>
  <sheetFormatPr baseColWidth="10" defaultRowHeight="15" x14ac:dyDescent="0.25"/>
  <cols>
    <col min="1" max="1" width="22.85546875" style="76" customWidth="1"/>
    <col min="2" max="2" width="12.28515625" style="77" customWidth="1"/>
    <col min="3" max="3" width="26.85546875" style="51" customWidth="1"/>
  </cols>
  <sheetData>
    <row r="1" spans="1:3" x14ac:dyDescent="0.25">
      <c r="A1" s="2" t="s">
        <v>7</v>
      </c>
      <c r="B1" s="40"/>
      <c r="C1" s="16"/>
    </row>
    <row r="2" spans="1:3" ht="108" x14ac:dyDescent="0.25">
      <c r="A2" s="363" t="s">
        <v>151</v>
      </c>
      <c r="B2" s="364" t="s">
        <v>194</v>
      </c>
      <c r="C2" s="266" t="s">
        <v>1886</v>
      </c>
    </row>
    <row r="3" spans="1:3" x14ac:dyDescent="0.25">
      <c r="A3" s="45"/>
      <c r="B3" s="46"/>
      <c r="C3" s="31" t="s">
        <v>1</v>
      </c>
    </row>
    <row r="4" spans="1:3" x14ac:dyDescent="0.25">
      <c r="A4" s="47"/>
      <c r="B4" s="48"/>
      <c r="C4" s="49" t="s">
        <v>1890</v>
      </c>
    </row>
    <row r="5" spans="1:3" x14ac:dyDescent="0.25">
      <c r="A5" s="125" t="s">
        <v>201</v>
      </c>
      <c r="B5" s="126"/>
      <c r="C5" s="7">
        <v>316.36500000000001</v>
      </c>
    </row>
    <row r="6" spans="1:3" x14ac:dyDescent="0.25">
      <c r="A6" s="68" t="s">
        <v>1891</v>
      </c>
      <c r="B6" s="69" t="s">
        <v>890</v>
      </c>
      <c r="C6" s="33">
        <v>141.93899999999999</v>
      </c>
    </row>
    <row r="7" spans="1:3" x14ac:dyDescent="0.25">
      <c r="A7" s="68" t="s">
        <v>872</v>
      </c>
      <c r="B7" s="69" t="s">
        <v>893</v>
      </c>
      <c r="C7" s="33">
        <v>151.15799999999999</v>
      </c>
    </row>
    <row r="8" spans="1:3" x14ac:dyDescent="0.25">
      <c r="A8" s="68" t="s">
        <v>1892</v>
      </c>
      <c r="B8" s="267" t="s">
        <v>1022</v>
      </c>
      <c r="C8" s="33"/>
    </row>
    <row r="9" spans="1:3" x14ac:dyDescent="0.25">
      <c r="A9" s="68" t="s">
        <v>898</v>
      </c>
      <c r="B9" s="267" t="s">
        <v>1893</v>
      </c>
      <c r="C9" s="33">
        <v>23.268000000000001</v>
      </c>
    </row>
    <row r="10" spans="1:3" x14ac:dyDescent="0.25">
      <c r="A10" s="68" t="s">
        <v>1894</v>
      </c>
      <c r="B10" s="267" t="s">
        <v>1024</v>
      </c>
      <c r="C10" s="33"/>
    </row>
    <row r="11" spans="1:3" x14ac:dyDescent="0.25">
      <c r="A11" s="68" t="s">
        <v>13</v>
      </c>
      <c r="B11" s="267" t="s">
        <v>1032</v>
      </c>
      <c r="C11" s="33"/>
    </row>
    <row r="12" spans="1:3" x14ac:dyDescent="0.25">
      <c r="A12" s="68" t="s">
        <v>1895</v>
      </c>
      <c r="B12" s="267" t="s">
        <v>1023</v>
      </c>
      <c r="C12" s="33"/>
    </row>
    <row r="13" spans="1:3" x14ac:dyDescent="0.25">
      <c r="A13" s="32" t="s">
        <v>205</v>
      </c>
      <c r="B13" s="50"/>
      <c r="C13" s="7">
        <v>142.04400000000001</v>
      </c>
    </row>
    <row r="14" spans="1:3" ht="24" x14ac:dyDescent="0.25">
      <c r="A14" s="68" t="s">
        <v>1203</v>
      </c>
      <c r="B14" s="69" t="s">
        <v>891</v>
      </c>
      <c r="C14" s="33">
        <v>142.04400000000001</v>
      </c>
    </row>
    <row r="15" spans="1:3" x14ac:dyDescent="0.25">
      <c r="A15" s="68" t="s">
        <v>1896</v>
      </c>
      <c r="B15" s="267" t="s">
        <v>1034</v>
      </c>
      <c r="C15" s="33"/>
    </row>
    <row r="16" spans="1:3" x14ac:dyDescent="0.25">
      <c r="A16" s="68" t="s">
        <v>1435</v>
      </c>
      <c r="B16" s="267" t="s">
        <v>1897</v>
      </c>
      <c r="C16" s="33"/>
    </row>
    <row r="17" spans="1:3" x14ac:dyDescent="0.25">
      <c r="A17" s="68" t="s">
        <v>1898</v>
      </c>
      <c r="B17" s="69" t="s">
        <v>1045</v>
      </c>
      <c r="C17" s="33"/>
    </row>
    <row r="18" spans="1:3" x14ac:dyDescent="0.25">
      <c r="A18" s="32" t="s">
        <v>209</v>
      </c>
      <c r="B18" s="50"/>
      <c r="C18" s="7">
        <v>206.81899999999999</v>
      </c>
    </row>
    <row r="19" spans="1:3" ht="24" x14ac:dyDescent="0.25">
      <c r="A19" s="68" t="s">
        <v>1219</v>
      </c>
      <c r="B19" s="69" t="s">
        <v>887</v>
      </c>
      <c r="C19" s="33">
        <v>71.369</v>
      </c>
    </row>
    <row r="20" spans="1:3" x14ac:dyDescent="0.25">
      <c r="A20" s="68" t="s">
        <v>871</v>
      </c>
      <c r="B20" s="69" t="s">
        <v>877</v>
      </c>
      <c r="C20" s="33">
        <v>135.44999999999999</v>
      </c>
    </row>
    <row r="21" spans="1:3" x14ac:dyDescent="0.25">
      <c r="A21" s="68" t="s">
        <v>212</v>
      </c>
      <c r="B21" s="69" t="s">
        <v>881</v>
      </c>
      <c r="C21" s="33"/>
    </row>
    <row r="22" spans="1:3" x14ac:dyDescent="0.25">
      <c r="A22" s="68" t="s">
        <v>749</v>
      </c>
      <c r="B22" s="69">
        <v>420784878</v>
      </c>
      <c r="C22" s="33"/>
    </row>
    <row r="23" spans="1:3" x14ac:dyDescent="0.25">
      <c r="A23" s="68" t="s">
        <v>1899</v>
      </c>
      <c r="B23" s="267" t="s">
        <v>1049</v>
      </c>
      <c r="C23" s="33"/>
    </row>
    <row r="24" spans="1:3" x14ac:dyDescent="0.25">
      <c r="A24" s="68" t="s">
        <v>1900</v>
      </c>
      <c r="B24" s="267" t="s">
        <v>1901</v>
      </c>
      <c r="C24" s="33"/>
    </row>
    <row r="25" spans="1:3" ht="24" x14ac:dyDescent="0.25">
      <c r="A25" s="68" t="s">
        <v>1902</v>
      </c>
      <c r="B25" s="267" t="s">
        <v>1052</v>
      </c>
      <c r="C25" s="33"/>
    </row>
    <row r="26" spans="1:3" x14ac:dyDescent="0.25">
      <c r="A26" s="68" t="s">
        <v>1903</v>
      </c>
      <c r="B26" s="267" t="s">
        <v>1904</v>
      </c>
      <c r="C26" s="33"/>
    </row>
    <row r="27" spans="1:3" x14ac:dyDescent="0.25">
      <c r="A27" s="32" t="s">
        <v>214</v>
      </c>
      <c r="B27" s="50"/>
      <c r="C27" s="7">
        <v>0</v>
      </c>
    </row>
    <row r="28" spans="1:3" ht="24" x14ac:dyDescent="0.25">
      <c r="A28" s="68" t="s">
        <v>1905</v>
      </c>
      <c r="B28" s="69"/>
      <c r="C28" s="33"/>
    </row>
    <row r="29" spans="1:3" x14ac:dyDescent="0.25">
      <c r="A29" s="68" t="s">
        <v>1446</v>
      </c>
      <c r="B29" s="69"/>
      <c r="C29" s="33"/>
    </row>
    <row r="30" spans="1:3" x14ac:dyDescent="0.25">
      <c r="A30" s="68" t="s">
        <v>49</v>
      </c>
      <c r="B30" s="69"/>
      <c r="C30" s="33"/>
    </row>
    <row r="31" spans="1:3" x14ac:dyDescent="0.25">
      <c r="A31" s="32" t="s">
        <v>58</v>
      </c>
      <c r="B31" s="50"/>
      <c r="C31" s="7">
        <v>121.758</v>
      </c>
    </row>
    <row r="32" spans="1:3" x14ac:dyDescent="0.25">
      <c r="A32" s="68" t="s">
        <v>1250</v>
      </c>
      <c r="B32" s="267" t="s">
        <v>903</v>
      </c>
      <c r="C32" s="33">
        <v>49.433999999999997</v>
      </c>
    </row>
    <row r="33" spans="1:3" ht="24" x14ac:dyDescent="0.25">
      <c r="A33" s="68" t="s">
        <v>1906</v>
      </c>
      <c r="B33" s="267" t="s">
        <v>1907</v>
      </c>
      <c r="C33" s="33"/>
    </row>
    <row r="34" spans="1:3" ht="24" x14ac:dyDescent="0.25">
      <c r="A34" s="68" t="s">
        <v>1908</v>
      </c>
      <c r="B34" s="267" t="s">
        <v>1070</v>
      </c>
      <c r="C34" s="33"/>
    </row>
    <row r="35" spans="1:3" x14ac:dyDescent="0.25">
      <c r="A35" s="68" t="s">
        <v>1249</v>
      </c>
      <c r="B35" s="69" t="s">
        <v>885</v>
      </c>
      <c r="C35" s="33">
        <v>72.323999999999998</v>
      </c>
    </row>
    <row r="36" spans="1:3" x14ac:dyDescent="0.25">
      <c r="A36" s="32" t="s">
        <v>63</v>
      </c>
      <c r="B36" s="50"/>
      <c r="C36" s="7">
        <v>0</v>
      </c>
    </row>
    <row r="37" spans="1:3" x14ac:dyDescent="0.25">
      <c r="A37" s="68" t="s">
        <v>1258</v>
      </c>
      <c r="B37" s="69" t="s">
        <v>879</v>
      </c>
      <c r="C37" s="33"/>
    </row>
    <row r="38" spans="1:3" x14ac:dyDescent="0.25">
      <c r="A38" s="68" t="s">
        <v>1909</v>
      </c>
      <c r="B38" s="69" t="s">
        <v>1072</v>
      </c>
      <c r="C38" s="33"/>
    </row>
    <row r="39" spans="1:3" x14ac:dyDescent="0.25">
      <c r="A39" s="68" t="s">
        <v>1910</v>
      </c>
      <c r="B39" s="267" t="s">
        <v>1911</v>
      </c>
      <c r="C39" s="33"/>
    </row>
    <row r="40" spans="1:3" x14ac:dyDescent="0.25">
      <c r="A40" s="32" t="s">
        <v>70</v>
      </c>
      <c r="B40" s="50"/>
      <c r="C40" s="7">
        <v>0</v>
      </c>
    </row>
    <row r="41" spans="1:3" x14ac:dyDescent="0.25">
      <c r="A41" s="68" t="s">
        <v>151</v>
      </c>
      <c r="B41" s="69"/>
      <c r="C41" s="33"/>
    </row>
    <row r="42" spans="1:3" x14ac:dyDescent="0.25">
      <c r="A42" s="68" t="s">
        <v>151</v>
      </c>
      <c r="B42" s="69"/>
      <c r="C42" s="33"/>
    </row>
    <row r="43" spans="1:3" x14ac:dyDescent="0.25">
      <c r="A43" s="32" t="s">
        <v>74</v>
      </c>
      <c r="B43" s="50"/>
      <c r="C43" s="7">
        <v>461.77</v>
      </c>
    </row>
    <row r="44" spans="1:3" ht="24" x14ac:dyDescent="0.25">
      <c r="A44" s="68" t="s">
        <v>1265</v>
      </c>
      <c r="B44" s="69" t="s">
        <v>1079</v>
      </c>
      <c r="C44" s="33"/>
    </row>
    <row r="45" spans="1:3" x14ac:dyDescent="0.25">
      <c r="A45" s="68" t="s">
        <v>1912</v>
      </c>
      <c r="B45" s="69" t="s">
        <v>876</v>
      </c>
      <c r="C45" s="33"/>
    </row>
    <row r="46" spans="1:3" x14ac:dyDescent="0.25">
      <c r="A46" s="68" t="s">
        <v>1913</v>
      </c>
      <c r="B46" s="69" t="s">
        <v>876</v>
      </c>
      <c r="C46" s="33"/>
    </row>
    <row r="47" spans="1:3" x14ac:dyDescent="0.25">
      <c r="A47" s="68" t="s">
        <v>1914</v>
      </c>
      <c r="B47" s="69" t="s">
        <v>876</v>
      </c>
      <c r="C47" s="33"/>
    </row>
    <row r="48" spans="1:3" x14ac:dyDescent="0.25">
      <c r="A48" s="68" t="s">
        <v>1915</v>
      </c>
      <c r="B48" s="69" t="s">
        <v>876</v>
      </c>
      <c r="C48" s="33"/>
    </row>
    <row r="49" spans="1:3" x14ac:dyDescent="0.25">
      <c r="A49" s="68" t="s">
        <v>1916</v>
      </c>
      <c r="B49" s="267" t="s">
        <v>876</v>
      </c>
      <c r="C49" s="33"/>
    </row>
    <row r="50" spans="1:3" ht="24" x14ac:dyDescent="0.25">
      <c r="A50" s="68" t="s">
        <v>1917</v>
      </c>
      <c r="B50" s="267" t="s">
        <v>1918</v>
      </c>
      <c r="C50" s="33"/>
    </row>
    <row r="51" spans="1:3" x14ac:dyDescent="0.25">
      <c r="A51" s="68" t="s">
        <v>1919</v>
      </c>
      <c r="B51" s="267" t="s">
        <v>1920</v>
      </c>
      <c r="C51" s="33"/>
    </row>
    <row r="52" spans="1:3" x14ac:dyDescent="0.25">
      <c r="A52" s="68" t="s">
        <v>1921</v>
      </c>
      <c r="B52" s="267" t="s">
        <v>1081</v>
      </c>
      <c r="C52" s="33"/>
    </row>
    <row r="53" spans="1:3" x14ac:dyDescent="0.25">
      <c r="A53" s="68" t="s">
        <v>462</v>
      </c>
      <c r="B53" s="267"/>
      <c r="C53" s="33"/>
    </row>
    <row r="54" spans="1:3" ht="24" x14ac:dyDescent="0.25">
      <c r="A54" s="68" t="s">
        <v>1922</v>
      </c>
      <c r="B54" s="267" t="s">
        <v>1923</v>
      </c>
      <c r="C54" s="33"/>
    </row>
    <row r="55" spans="1:3" x14ac:dyDescent="0.25">
      <c r="A55" s="68" t="s">
        <v>1924</v>
      </c>
      <c r="B55" s="267" t="s">
        <v>1078</v>
      </c>
      <c r="C55" s="33"/>
    </row>
    <row r="56" spans="1:3" x14ac:dyDescent="0.25">
      <c r="A56" s="68" t="s">
        <v>474</v>
      </c>
      <c r="B56" s="267" t="s">
        <v>876</v>
      </c>
      <c r="C56" s="33">
        <v>461.77</v>
      </c>
    </row>
    <row r="57" spans="1:3" x14ac:dyDescent="0.25">
      <c r="A57" s="32" t="s">
        <v>232</v>
      </c>
      <c r="B57" s="50"/>
      <c r="C57" s="7">
        <v>104.36</v>
      </c>
    </row>
    <row r="58" spans="1:3" x14ac:dyDescent="0.25">
      <c r="A58" s="68" t="s">
        <v>1313</v>
      </c>
      <c r="B58" s="69" t="s">
        <v>882</v>
      </c>
      <c r="C58" s="33">
        <v>104.36</v>
      </c>
    </row>
    <row r="59" spans="1:3" x14ac:dyDescent="0.25">
      <c r="A59" s="68" t="s">
        <v>1925</v>
      </c>
      <c r="B59" s="267" t="s">
        <v>1101</v>
      </c>
      <c r="C59" s="33"/>
    </row>
    <row r="60" spans="1:3" x14ac:dyDescent="0.25">
      <c r="A60" s="68" t="s">
        <v>234</v>
      </c>
      <c r="B60" s="69" t="s">
        <v>907</v>
      </c>
      <c r="C60" s="33"/>
    </row>
    <row r="61" spans="1:3" x14ac:dyDescent="0.25">
      <c r="A61" s="32" t="s">
        <v>112</v>
      </c>
      <c r="B61" s="50"/>
      <c r="C61" s="7">
        <v>0</v>
      </c>
    </row>
    <row r="62" spans="1:3" ht="24" x14ac:dyDescent="0.25">
      <c r="A62" s="68" t="s">
        <v>1324</v>
      </c>
      <c r="B62" s="69" t="s">
        <v>886</v>
      </c>
      <c r="C62" s="33"/>
    </row>
    <row r="63" spans="1:3" ht="24" x14ac:dyDescent="0.25">
      <c r="A63" s="68" t="s">
        <v>1926</v>
      </c>
      <c r="B63" s="69" t="s">
        <v>1124</v>
      </c>
      <c r="C63" s="33"/>
    </row>
    <row r="64" spans="1:3" x14ac:dyDescent="0.25">
      <c r="A64" s="68" t="s">
        <v>237</v>
      </c>
      <c r="B64" s="69" t="s">
        <v>888</v>
      </c>
      <c r="C64" s="33"/>
    </row>
    <row r="65" spans="1:3" x14ac:dyDescent="0.25">
      <c r="A65" s="68" t="s">
        <v>387</v>
      </c>
      <c r="B65" s="267" t="s">
        <v>1118</v>
      </c>
      <c r="C65" s="33"/>
    </row>
    <row r="66" spans="1:3" x14ac:dyDescent="0.25">
      <c r="A66" s="68" t="s">
        <v>1329</v>
      </c>
      <c r="B66" s="69" t="s">
        <v>1120</v>
      </c>
      <c r="C66" s="33"/>
    </row>
    <row r="67" spans="1:3" x14ac:dyDescent="0.25">
      <c r="A67" s="32" t="s">
        <v>238</v>
      </c>
      <c r="B67" s="50"/>
      <c r="C67" s="7">
        <v>122.976</v>
      </c>
    </row>
    <row r="68" spans="1:3" x14ac:dyDescent="0.25">
      <c r="A68" s="68" t="s">
        <v>239</v>
      </c>
      <c r="B68" s="69" t="s">
        <v>878</v>
      </c>
      <c r="C68" s="33">
        <v>47.354999999999997</v>
      </c>
    </row>
    <row r="69" spans="1:3" ht="24" x14ac:dyDescent="0.25">
      <c r="A69" s="68" t="s">
        <v>1927</v>
      </c>
      <c r="B69" s="267" t="s">
        <v>1138</v>
      </c>
      <c r="C69" s="33"/>
    </row>
    <row r="70" spans="1:3" x14ac:dyDescent="0.25">
      <c r="A70" s="68" t="s">
        <v>1928</v>
      </c>
      <c r="B70" s="267" t="s">
        <v>1929</v>
      </c>
      <c r="C70" s="33"/>
    </row>
    <row r="71" spans="1:3" ht="24" x14ac:dyDescent="0.25">
      <c r="A71" s="68" t="s">
        <v>1930</v>
      </c>
      <c r="B71" s="267" t="s">
        <v>1131</v>
      </c>
      <c r="C71" s="33"/>
    </row>
    <row r="72" spans="1:3" ht="24" x14ac:dyDescent="0.25">
      <c r="A72" s="68" t="s">
        <v>1336</v>
      </c>
      <c r="B72" s="267" t="s">
        <v>884</v>
      </c>
      <c r="C72" s="33">
        <v>75.620999999999995</v>
      </c>
    </row>
    <row r="73" spans="1:3" x14ac:dyDescent="0.25">
      <c r="A73" s="32" t="s">
        <v>241</v>
      </c>
      <c r="B73" s="50"/>
      <c r="C73" s="7">
        <v>91.171999999999997</v>
      </c>
    </row>
    <row r="74" spans="1:3" x14ac:dyDescent="0.25">
      <c r="A74" s="68" t="s">
        <v>902</v>
      </c>
      <c r="B74" s="69" t="s">
        <v>901</v>
      </c>
      <c r="C74" s="120">
        <v>91.171999999999997</v>
      </c>
    </row>
    <row r="75" spans="1:3" x14ac:dyDescent="0.25">
      <c r="A75" s="56" t="s">
        <v>1931</v>
      </c>
      <c r="B75" s="267" t="s">
        <v>1148</v>
      </c>
      <c r="C75" s="120"/>
    </row>
    <row r="76" spans="1:3" ht="24" x14ac:dyDescent="0.25">
      <c r="A76" s="68" t="s">
        <v>1932</v>
      </c>
      <c r="B76" s="267" t="s">
        <v>1149</v>
      </c>
      <c r="C76" s="120"/>
    </row>
    <row r="77" spans="1:3" x14ac:dyDescent="0.25">
      <c r="A77" s="68" t="s">
        <v>1342</v>
      </c>
      <c r="B77" s="267" t="s">
        <v>889</v>
      </c>
      <c r="C77" s="120"/>
    </row>
    <row r="78" spans="1:3" x14ac:dyDescent="0.25">
      <c r="A78" s="32" t="s">
        <v>126</v>
      </c>
      <c r="B78" s="50"/>
      <c r="C78" s="7">
        <v>191.416</v>
      </c>
    </row>
    <row r="79" spans="1:3" x14ac:dyDescent="0.25">
      <c r="A79" s="68" t="s">
        <v>1486</v>
      </c>
      <c r="B79" s="267" t="s">
        <v>880</v>
      </c>
      <c r="C79" s="33">
        <v>131.429</v>
      </c>
    </row>
    <row r="80" spans="1:3" x14ac:dyDescent="0.25">
      <c r="A80" s="68" t="s">
        <v>1933</v>
      </c>
      <c r="B80" s="268" t="s">
        <v>1934</v>
      </c>
      <c r="C80" s="135"/>
    </row>
    <row r="81" spans="1:3" ht="24" x14ac:dyDescent="0.25">
      <c r="A81" s="68" t="s">
        <v>1935</v>
      </c>
      <c r="B81" s="268" t="s">
        <v>1159</v>
      </c>
      <c r="C81" s="135"/>
    </row>
    <row r="82" spans="1:3" ht="15.75" thickBot="1" x14ac:dyDescent="0.3">
      <c r="A82" s="68" t="s">
        <v>129</v>
      </c>
      <c r="B82" s="261"/>
      <c r="C82" s="135">
        <v>59.987000000000002</v>
      </c>
    </row>
    <row r="83" spans="1:3" ht="15.75" thickBot="1" x14ac:dyDescent="0.3">
      <c r="A83" s="70" t="s">
        <v>133</v>
      </c>
      <c r="B83" s="71"/>
      <c r="C83" s="72">
        <v>1758.6799999999998</v>
      </c>
    </row>
    <row r="84" spans="1:3" x14ac:dyDescent="0.25">
      <c r="A84" s="32" t="s">
        <v>134</v>
      </c>
      <c r="B84" s="50"/>
      <c r="C84" s="7"/>
    </row>
    <row r="85" spans="1:3" x14ac:dyDescent="0.25">
      <c r="A85" s="68" t="s">
        <v>1936</v>
      </c>
      <c r="B85" s="69"/>
      <c r="C85" s="33"/>
    </row>
    <row r="86" spans="1:3" x14ac:dyDescent="0.25">
      <c r="A86" s="68"/>
      <c r="B86" s="69"/>
      <c r="C86" s="33"/>
    </row>
    <row r="87" spans="1:3" x14ac:dyDescent="0.25">
      <c r="A87" s="32" t="s">
        <v>136</v>
      </c>
      <c r="B87" s="50"/>
      <c r="C87" s="7"/>
    </row>
    <row r="88" spans="1:3" x14ac:dyDescent="0.25">
      <c r="A88" s="68" t="s">
        <v>1937</v>
      </c>
      <c r="B88" s="69"/>
      <c r="C88" s="33"/>
    </row>
    <row r="89" spans="1:3" x14ac:dyDescent="0.25">
      <c r="A89" s="68"/>
      <c r="B89" s="69"/>
      <c r="C89" s="33"/>
    </row>
    <row r="90" spans="1:3" x14ac:dyDescent="0.25">
      <c r="A90" s="32" t="s">
        <v>140</v>
      </c>
      <c r="B90" s="50"/>
      <c r="C90" s="7"/>
    </row>
    <row r="91" spans="1:3" x14ac:dyDescent="0.25">
      <c r="A91" s="68" t="s">
        <v>1938</v>
      </c>
      <c r="B91" s="133"/>
      <c r="C91" s="33"/>
    </row>
    <row r="92" spans="1:3" x14ac:dyDescent="0.25">
      <c r="A92" s="68"/>
      <c r="B92" s="69"/>
      <c r="C92" s="33"/>
    </row>
    <row r="93" spans="1:3" x14ac:dyDescent="0.25">
      <c r="A93" s="32" t="s">
        <v>142</v>
      </c>
      <c r="B93" s="50"/>
      <c r="C93" s="7"/>
    </row>
    <row r="94" spans="1:3" x14ac:dyDescent="0.25">
      <c r="A94" s="68" t="s">
        <v>905</v>
      </c>
      <c r="B94" s="133" t="s">
        <v>904</v>
      </c>
      <c r="C94" s="33"/>
    </row>
    <row r="95" spans="1:3" ht="15.75" thickBot="1" x14ac:dyDescent="0.3">
      <c r="A95" s="68"/>
      <c r="B95" s="69"/>
      <c r="C95" s="33"/>
    </row>
    <row r="96" spans="1:3" ht="15.75" thickBot="1" x14ac:dyDescent="0.3">
      <c r="A96" s="70" t="s">
        <v>145</v>
      </c>
      <c r="B96" s="71"/>
      <c r="C96" s="72"/>
    </row>
    <row r="97" spans="1:3" ht="15.75" thickBot="1" x14ac:dyDescent="0.3">
      <c r="A97" s="73" t="s">
        <v>146</v>
      </c>
      <c r="B97" s="74"/>
      <c r="C97" s="75">
        <v>1758.6799999999998</v>
      </c>
    </row>
    <row r="98" spans="1:3" x14ac:dyDescent="0.25">
      <c r="A98" s="44"/>
      <c r="B98" s="66"/>
    </row>
  </sheetData>
  <conditionalFormatting sqref="A1:B97 C2:C97">
    <cfRule type="cellIs" dxfId="12" priority="18" operator="equal">
      <formula>0</formula>
    </cfRule>
  </conditionalFormatting>
  <conditionalFormatting sqref="A80:A81">
    <cfRule type="cellIs" dxfId="11" priority="17" operator="equal">
      <formula>0</formula>
    </cfRule>
  </conditionalFormatting>
  <conditionalFormatting sqref="A24:A25">
    <cfRule type="cellIs" dxfId="10" priority="15" operator="equal">
      <formula>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
  <sheetViews>
    <sheetView showGridLines="0" workbookViewId="0">
      <pane xSplit="2" ySplit="4" topLeftCell="C186" activePane="bottomRight" state="frozen"/>
      <selection pane="topRight" activeCell="C1" sqref="C1"/>
      <selection pane="bottomLeft" activeCell="A5" sqref="A5"/>
      <selection pane="bottomRight" activeCell="A43" sqref="A43"/>
    </sheetView>
  </sheetViews>
  <sheetFormatPr baseColWidth="10" defaultRowHeight="15" x14ac:dyDescent="0.25"/>
  <cols>
    <col min="1" max="1" width="50.7109375" style="512" customWidth="1"/>
    <col min="2" max="2" width="12.28515625" style="513" customWidth="1"/>
    <col min="3" max="3" width="22.28515625" style="514" customWidth="1"/>
    <col min="4" max="16384" width="11.42578125" style="487"/>
  </cols>
  <sheetData>
    <row r="1" spans="1:14" x14ac:dyDescent="0.25">
      <c r="A1" s="484" t="s">
        <v>7</v>
      </c>
      <c r="B1" s="485"/>
      <c r="C1" s="486"/>
    </row>
    <row r="2" spans="1:14" ht="48" x14ac:dyDescent="0.25">
      <c r="A2" s="488" t="s">
        <v>151</v>
      </c>
      <c r="B2" s="489" t="s">
        <v>194</v>
      </c>
      <c r="C2" s="490" t="s">
        <v>1939</v>
      </c>
    </row>
    <row r="3" spans="1:14" x14ac:dyDescent="0.25">
      <c r="A3" s="491"/>
      <c r="B3" s="492"/>
      <c r="C3" s="493" t="s">
        <v>1</v>
      </c>
    </row>
    <row r="4" spans="1:14" x14ac:dyDescent="0.25">
      <c r="A4" s="494"/>
      <c r="B4" s="495"/>
      <c r="C4" s="496" t="s">
        <v>1940</v>
      </c>
    </row>
    <row r="5" spans="1:14" x14ac:dyDescent="0.25">
      <c r="A5" s="497" t="s">
        <v>201</v>
      </c>
      <c r="B5" s="498"/>
      <c r="C5" s="499">
        <v>8676.7057492741642</v>
      </c>
    </row>
    <row r="6" spans="1:14" x14ac:dyDescent="0.25">
      <c r="A6" s="500" t="s">
        <v>1941</v>
      </c>
      <c r="B6" s="501" t="s">
        <v>1618</v>
      </c>
      <c r="C6" s="502">
        <v>79.256911318969131</v>
      </c>
    </row>
    <row r="7" spans="1:14" x14ac:dyDescent="0.25">
      <c r="A7" s="500" t="s">
        <v>1942</v>
      </c>
      <c r="B7" s="501" t="s">
        <v>1943</v>
      </c>
      <c r="C7" s="502">
        <v>62.102674710339556</v>
      </c>
    </row>
    <row r="8" spans="1:14" x14ac:dyDescent="0.25">
      <c r="A8" s="500" t="s">
        <v>1193</v>
      </c>
      <c r="B8" s="501" t="s">
        <v>1026</v>
      </c>
      <c r="C8" s="502">
        <v>607.88820857163194</v>
      </c>
    </row>
    <row r="9" spans="1:14" x14ac:dyDescent="0.25">
      <c r="A9" s="500" t="s">
        <v>1944</v>
      </c>
      <c r="B9" s="501" t="s">
        <v>1027</v>
      </c>
      <c r="C9" s="502">
        <v>685.68835706733103</v>
      </c>
    </row>
    <row r="10" spans="1:14" x14ac:dyDescent="0.25">
      <c r="A10" s="500" t="s">
        <v>1945</v>
      </c>
      <c r="B10" s="501" t="s">
        <v>1946</v>
      </c>
      <c r="C10" s="502">
        <v>47.754024220986643</v>
      </c>
    </row>
    <row r="11" spans="1:14" x14ac:dyDescent="0.25">
      <c r="A11" s="500" t="s">
        <v>1189</v>
      </c>
      <c r="B11" s="501" t="s">
        <v>893</v>
      </c>
      <c r="C11" s="502">
        <v>1088.8838012256906</v>
      </c>
    </row>
    <row r="12" spans="1:14" x14ac:dyDescent="0.25">
      <c r="A12" s="500" t="s">
        <v>1947</v>
      </c>
      <c r="B12" s="501" t="s">
        <v>1600</v>
      </c>
      <c r="C12" s="502">
        <v>38.503245039467359</v>
      </c>
    </row>
    <row r="13" spans="1:14" x14ac:dyDescent="0.25">
      <c r="A13" s="500" t="s">
        <v>1948</v>
      </c>
      <c r="B13" s="501" t="s">
        <v>1033</v>
      </c>
      <c r="C13" s="502">
        <v>329.0706771218147</v>
      </c>
    </row>
    <row r="14" spans="1:14" x14ac:dyDescent="0.25">
      <c r="A14" s="500" t="s">
        <v>1949</v>
      </c>
      <c r="B14" s="501" t="s">
        <v>1592</v>
      </c>
      <c r="C14" s="502">
        <v>20.001686676428797</v>
      </c>
      <c r="N14" s="503"/>
    </row>
    <row r="15" spans="1:14" x14ac:dyDescent="0.25">
      <c r="A15" s="500" t="s">
        <v>1950</v>
      </c>
      <c r="B15" s="501" t="s">
        <v>1951</v>
      </c>
      <c r="C15" s="502">
        <v>249.84713469226105</v>
      </c>
    </row>
    <row r="16" spans="1:14" x14ac:dyDescent="0.25">
      <c r="A16" s="500" t="s">
        <v>1952</v>
      </c>
      <c r="B16" s="501" t="s">
        <v>1953</v>
      </c>
      <c r="C16" s="502">
        <v>262.00318485655043</v>
      </c>
    </row>
    <row r="17" spans="1:3" x14ac:dyDescent="0.25">
      <c r="A17" s="500" t="s">
        <v>1954</v>
      </c>
      <c r="B17" s="501" t="s">
        <v>1955</v>
      </c>
      <c r="C17" s="502">
        <v>245.4035162628962</v>
      </c>
    </row>
    <row r="18" spans="1:3" x14ac:dyDescent="0.25">
      <c r="A18" s="500" t="s">
        <v>1956</v>
      </c>
      <c r="B18" s="501" t="s">
        <v>1957</v>
      </c>
      <c r="C18" s="502">
        <v>293.84793737463724</v>
      </c>
    </row>
    <row r="19" spans="1:3" x14ac:dyDescent="0.25">
      <c r="A19" s="500" t="s">
        <v>1958</v>
      </c>
      <c r="B19" s="501" t="s">
        <v>1608</v>
      </c>
      <c r="C19" s="502">
        <v>159.33974253207469</v>
      </c>
    </row>
    <row r="20" spans="1:3" x14ac:dyDescent="0.25">
      <c r="A20" s="500" t="s">
        <v>1959</v>
      </c>
      <c r="B20" s="501" t="s">
        <v>1960</v>
      </c>
      <c r="C20" s="502">
        <v>342.2567043377959</v>
      </c>
    </row>
    <row r="21" spans="1:3" x14ac:dyDescent="0.25">
      <c r="A21" s="500" t="s">
        <v>1961</v>
      </c>
      <c r="B21" s="501" t="s">
        <v>1596</v>
      </c>
      <c r="C21" s="502">
        <v>71.606620489945286</v>
      </c>
    </row>
    <row r="22" spans="1:3" x14ac:dyDescent="0.25">
      <c r="A22" s="500" t="s">
        <v>1192</v>
      </c>
      <c r="B22" s="501" t="s">
        <v>1032</v>
      </c>
      <c r="C22" s="502">
        <v>911.62760385205365</v>
      </c>
    </row>
    <row r="23" spans="1:3" x14ac:dyDescent="0.25">
      <c r="A23" s="500" t="s">
        <v>1197</v>
      </c>
      <c r="B23" s="501" t="s">
        <v>1198</v>
      </c>
      <c r="C23" s="502">
        <v>44.744135807686241</v>
      </c>
    </row>
    <row r="24" spans="1:3" x14ac:dyDescent="0.25">
      <c r="A24" s="500" t="s">
        <v>1962</v>
      </c>
      <c r="B24" s="501" t="s">
        <v>1963</v>
      </c>
      <c r="C24" s="502">
        <v>43.366140905711752</v>
      </c>
    </row>
    <row r="25" spans="1:3" x14ac:dyDescent="0.25">
      <c r="A25" s="500" t="s">
        <v>1964</v>
      </c>
      <c r="B25" s="501" t="s">
        <v>1965</v>
      </c>
      <c r="C25" s="502">
        <v>21.617163545021768</v>
      </c>
    </row>
    <row r="26" spans="1:3" x14ac:dyDescent="0.25">
      <c r="A26" s="500" t="s">
        <v>1966</v>
      </c>
      <c r="B26" s="501" t="s">
        <v>1610</v>
      </c>
      <c r="C26" s="502">
        <v>113.16208874295249</v>
      </c>
    </row>
    <row r="27" spans="1:3" x14ac:dyDescent="0.25">
      <c r="A27" s="500" t="s">
        <v>1967</v>
      </c>
      <c r="B27" s="501" t="s">
        <v>1968</v>
      </c>
      <c r="C27" s="502">
        <v>149.81213479148448</v>
      </c>
    </row>
    <row r="28" spans="1:3" x14ac:dyDescent="0.25">
      <c r="A28" s="500" t="s">
        <v>898</v>
      </c>
      <c r="B28" s="501" t="s">
        <v>897</v>
      </c>
      <c r="C28" s="502">
        <v>1291.9908038980527</v>
      </c>
    </row>
    <row r="29" spans="1:3" x14ac:dyDescent="0.25">
      <c r="A29" s="500" t="s">
        <v>873</v>
      </c>
      <c r="B29" s="501" t="s">
        <v>890</v>
      </c>
      <c r="C29" s="502">
        <v>1516.9312512323779</v>
      </c>
    </row>
    <row r="30" spans="1:3" x14ac:dyDescent="0.25">
      <c r="A30" s="504" t="s">
        <v>205</v>
      </c>
      <c r="B30" s="505"/>
      <c r="C30" s="499">
        <v>7058.747725059673</v>
      </c>
    </row>
    <row r="31" spans="1:3" x14ac:dyDescent="0.25">
      <c r="A31" s="500" t="s">
        <v>151</v>
      </c>
      <c r="B31" s="501"/>
      <c r="C31" s="502">
        <v>0</v>
      </c>
    </row>
    <row r="32" spans="1:3" x14ac:dyDescent="0.25">
      <c r="A32" s="500" t="s">
        <v>1969</v>
      </c>
      <c r="B32" s="501" t="s">
        <v>1970</v>
      </c>
      <c r="C32" s="502">
        <v>108.24321344892991</v>
      </c>
    </row>
    <row r="33" spans="1:3" x14ac:dyDescent="0.25">
      <c r="A33" s="500" t="s">
        <v>1971</v>
      </c>
      <c r="B33" s="501" t="s">
        <v>1972</v>
      </c>
      <c r="C33" s="502">
        <v>92.043058842022532</v>
      </c>
    </row>
    <row r="34" spans="1:3" x14ac:dyDescent="0.25">
      <c r="A34" s="500" t="s">
        <v>1973</v>
      </c>
      <c r="B34" s="501" t="s">
        <v>1804</v>
      </c>
      <c r="C34" s="502">
        <v>57.356251549300048</v>
      </c>
    </row>
    <row r="35" spans="1:3" x14ac:dyDescent="0.25">
      <c r="A35" s="500" t="s">
        <v>1205</v>
      </c>
      <c r="B35" s="501" t="s">
        <v>1206</v>
      </c>
      <c r="C35" s="502">
        <v>1146.536754915317</v>
      </c>
    </row>
    <row r="36" spans="1:3" x14ac:dyDescent="0.25">
      <c r="A36" s="500" t="s">
        <v>1974</v>
      </c>
      <c r="B36" s="501" t="s">
        <v>1975</v>
      </c>
      <c r="C36" s="502">
        <v>26.002267435876306</v>
      </c>
    </row>
    <row r="37" spans="1:3" x14ac:dyDescent="0.25">
      <c r="A37" s="500" t="s">
        <v>1976</v>
      </c>
      <c r="B37" s="501" t="s">
        <v>1035</v>
      </c>
      <c r="C37" s="502">
        <v>492.07652257332597</v>
      </c>
    </row>
    <row r="38" spans="1:3" x14ac:dyDescent="0.25">
      <c r="A38" s="500" t="s">
        <v>1977</v>
      </c>
      <c r="B38" s="501" t="s">
        <v>1978</v>
      </c>
      <c r="C38" s="502">
        <v>25.361461556663315</v>
      </c>
    </row>
    <row r="39" spans="1:3" x14ac:dyDescent="0.25">
      <c r="A39" s="500" t="s">
        <v>1979</v>
      </c>
      <c r="B39" s="501" t="s">
        <v>1980</v>
      </c>
      <c r="C39" s="502">
        <v>17.461522670400011</v>
      </c>
    </row>
    <row r="40" spans="1:3" x14ac:dyDescent="0.25">
      <c r="A40" s="500" t="s">
        <v>1981</v>
      </c>
      <c r="B40" s="501" t="s">
        <v>1776</v>
      </c>
      <c r="C40" s="502">
        <v>12.996133281892794</v>
      </c>
    </row>
    <row r="41" spans="1:3" x14ac:dyDescent="0.25">
      <c r="A41" s="500" t="s">
        <v>1982</v>
      </c>
      <c r="B41" s="501" t="s">
        <v>1983</v>
      </c>
      <c r="C41" s="502">
        <v>11.376992090404956</v>
      </c>
    </row>
    <row r="42" spans="1:3" x14ac:dyDescent="0.25">
      <c r="A42" s="500" t="s">
        <v>1984</v>
      </c>
      <c r="B42" s="501" t="s">
        <v>1985</v>
      </c>
      <c r="C42" s="502">
        <v>9.983370564562895</v>
      </c>
    </row>
    <row r="43" spans="1:3" x14ac:dyDescent="0.25">
      <c r="A43" s="500" t="s">
        <v>1986</v>
      </c>
      <c r="B43" s="501" t="s">
        <v>1987</v>
      </c>
      <c r="C43" s="502">
        <v>9.983370564562895</v>
      </c>
    </row>
    <row r="44" spans="1:3" x14ac:dyDescent="0.25">
      <c r="A44" s="500" t="s">
        <v>1203</v>
      </c>
      <c r="B44" s="501" t="s">
        <v>891</v>
      </c>
      <c r="C44" s="502">
        <v>2721.2341814354445</v>
      </c>
    </row>
    <row r="45" spans="1:3" x14ac:dyDescent="0.25">
      <c r="A45" s="500" t="s">
        <v>1202</v>
      </c>
      <c r="B45" s="501" t="s">
        <v>894</v>
      </c>
      <c r="C45" s="502">
        <v>1055.3449371477993</v>
      </c>
    </row>
    <row r="46" spans="1:3" x14ac:dyDescent="0.25">
      <c r="A46" s="500" t="s">
        <v>1988</v>
      </c>
      <c r="B46" s="501" t="s">
        <v>1989</v>
      </c>
      <c r="C46" s="502">
        <v>175.99123430866743</v>
      </c>
    </row>
    <row r="47" spans="1:3" x14ac:dyDescent="0.25">
      <c r="A47" s="500" t="s">
        <v>1990</v>
      </c>
      <c r="B47" s="501" t="s">
        <v>1991</v>
      </c>
      <c r="C47" s="502">
        <v>209.66667033319172</v>
      </c>
    </row>
    <row r="48" spans="1:3" x14ac:dyDescent="0.25">
      <c r="A48" s="500" t="s">
        <v>1217</v>
      </c>
      <c r="B48" s="501" t="s">
        <v>1218</v>
      </c>
      <c r="C48" s="502">
        <v>150.63325907072542</v>
      </c>
    </row>
    <row r="49" spans="1:3" x14ac:dyDescent="0.25">
      <c r="A49" s="500" t="s">
        <v>1992</v>
      </c>
      <c r="B49" s="501" t="s">
        <v>1993</v>
      </c>
      <c r="C49" s="502">
        <v>230.03518457215642</v>
      </c>
    </row>
    <row r="50" spans="1:3" x14ac:dyDescent="0.25">
      <c r="A50" s="500" t="s">
        <v>1994</v>
      </c>
      <c r="B50" s="501" t="s">
        <v>1995</v>
      </c>
      <c r="C50" s="502">
        <v>209.69052675514024</v>
      </c>
    </row>
    <row r="51" spans="1:3" x14ac:dyDescent="0.25">
      <c r="A51" s="500" t="s">
        <v>1996</v>
      </c>
      <c r="B51" s="501" t="s">
        <v>1039</v>
      </c>
      <c r="C51" s="502">
        <v>296.73081194329018</v>
      </c>
    </row>
    <row r="52" spans="1:3" x14ac:dyDescent="0.25">
      <c r="A52" s="504" t="s">
        <v>209</v>
      </c>
      <c r="B52" s="505"/>
      <c r="C52" s="499">
        <v>7225.2825743351686</v>
      </c>
    </row>
    <row r="53" spans="1:3" x14ac:dyDescent="0.25">
      <c r="A53" s="500" t="s">
        <v>151</v>
      </c>
      <c r="B53" s="501"/>
      <c r="C53" s="502">
        <v>0</v>
      </c>
    </row>
    <row r="54" spans="1:3" x14ac:dyDescent="0.25">
      <c r="A54" s="500" t="s">
        <v>1997</v>
      </c>
      <c r="B54" s="501" t="s">
        <v>1998</v>
      </c>
      <c r="C54" s="502">
        <v>78.889129247832827</v>
      </c>
    </row>
    <row r="55" spans="1:3" x14ac:dyDescent="0.25">
      <c r="A55" s="500" t="s">
        <v>1999</v>
      </c>
      <c r="B55" s="501" t="s">
        <v>2000</v>
      </c>
      <c r="C55" s="502">
        <v>67.156356132800454</v>
      </c>
    </row>
    <row r="56" spans="1:3" x14ac:dyDescent="0.25">
      <c r="A56" s="500" t="s">
        <v>932</v>
      </c>
      <c r="B56" s="501" t="s">
        <v>1053</v>
      </c>
      <c r="C56" s="502">
        <v>63.956577107374066</v>
      </c>
    </row>
    <row r="57" spans="1:3" x14ac:dyDescent="0.25">
      <c r="A57" s="500" t="s">
        <v>2001</v>
      </c>
      <c r="B57" s="501" t="s">
        <v>1057</v>
      </c>
      <c r="C57" s="502">
        <v>61.388853198081286</v>
      </c>
    </row>
    <row r="58" spans="1:3" x14ac:dyDescent="0.25">
      <c r="A58" s="500" t="s">
        <v>2002</v>
      </c>
      <c r="B58" s="501" t="s">
        <v>1050</v>
      </c>
      <c r="C58" s="502">
        <v>60.045736076297359</v>
      </c>
    </row>
    <row r="59" spans="1:3" x14ac:dyDescent="0.25">
      <c r="A59" s="500" t="s">
        <v>2003</v>
      </c>
      <c r="B59" s="501" t="s">
        <v>2004</v>
      </c>
      <c r="C59" s="502">
        <v>45.000180831526556</v>
      </c>
    </row>
    <row r="60" spans="1:3" x14ac:dyDescent="0.25">
      <c r="A60" s="500" t="s">
        <v>871</v>
      </c>
      <c r="B60" s="501" t="s">
        <v>877</v>
      </c>
      <c r="C60" s="502">
        <v>3653.2322928766798</v>
      </c>
    </row>
    <row r="61" spans="1:3" x14ac:dyDescent="0.25">
      <c r="A61" s="500" t="s">
        <v>2005</v>
      </c>
      <c r="B61" s="501" t="s">
        <v>2006</v>
      </c>
      <c r="C61" s="502">
        <v>99.246742771439827</v>
      </c>
    </row>
    <row r="62" spans="1:3" x14ac:dyDescent="0.25">
      <c r="A62" s="500" t="s">
        <v>2007</v>
      </c>
      <c r="B62" s="501" t="s">
        <v>1056</v>
      </c>
      <c r="C62" s="502">
        <v>322.00080815360502</v>
      </c>
    </row>
    <row r="63" spans="1:3" x14ac:dyDescent="0.25">
      <c r="A63" s="500" t="s">
        <v>2008</v>
      </c>
      <c r="B63" s="501" t="s">
        <v>1046</v>
      </c>
      <c r="C63" s="502">
        <v>324.55189042684384</v>
      </c>
    </row>
    <row r="64" spans="1:3" x14ac:dyDescent="0.25">
      <c r="A64" s="500" t="s">
        <v>2009</v>
      </c>
      <c r="B64" s="501" t="s">
        <v>2010</v>
      </c>
      <c r="C64" s="502">
        <v>48.746012754567623</v>
      </c>
    </row>
    <row r="65" spans="1:3" x14ac:dyDescent="0.25">
      <c r="A65" s="500" t="s">
        <v>1237</v>
      </c>
      <c r="B65" s="501" t="s">
        <v>1238</v>
      </c>
      <c r="C65" s="502">
        <v>63.587703693462871</v>
      </c>
    </row>
    <row r="66" spans="1:3" x14ac:dyDescent="0.25">
      <c r="A66" s="500" t="s">
        <v>2011</v>
      </c>
      <c r="B66" s="501" t="s">
        <v>2012</v>
      </c>
      <c r="C66" s="502">
        <v>171.97573221441175</v>
      </c>
    </row>
    <row r="67" spans="1:3" x14ac:dyDescent="0.25">
      <c r="A67" s="500" t="s">
        <v>2013</v>
      </c>
      <c r="B67" s="501" t="s">
        <v>2014</v>
      </c>
      <c r="C67" s="502">
        <v>116.20031072007782</v>
      </c>
    </row>
    <row r="68" spans="1:3" x14ac:dyDescent="0.25">
      <c r="A68" s="500" t="s">
        <v>2015</v>
      </c>
      <c r="B68" s="501" t="s">
        <v>2016</v>
      </c>
      <c r="C68" s="502">
        <v>146.24115386724412</v>
      </c>
    </row>
    <row r="69" spans="1:3" x14ac:dyDescent="0.25">
      <c r="A69" s="500" t="s">
        <v>2017</v>
      </c>
      <c r="B69" s="501" t="s">
        <v>2018</v>
      </c>
      <c r="C69" s="502">
        <v>391.5808731143602</v>
      </c>
    </row>
    <row r="70" spans="1:3" x14ac:dyDescent="0.25">
      <c r="A70" s="500" t="s">
        <v>2019</v>
      </c>
      <c r="B70" s="501" t="s">
        <v>2020</v>
      </c>
      <c r="C70" s="502">
        <v>85.851314626354494</v>
      </c>
    </row>
    <row r="71" spans="1:3" x14ac:dyDescent="0.25">
      <c r="A71" s="500" t="s">
        <v>2021</v>
      </c>
      <c r="B71" s="501" t="s">
        <v>2022</v>
      </c>
      <c r="C71" s="502">
        <v>180.12540438146837</v>
      </c>
    </row>
    <row r="72" spans="1:3" x14ac:dyDescent="0.25">
      <c r="A72" s="500" t="s">
        <v>1239</v>
      </c>
      <c r="B72" s="501" t="s">
        <v>1051</v>
      </c>
      <c r="C72" s="502">
        <v>276.9738708334782</v>
      </c>
    </row>
    <row r="73" spans="1:3" x14ac:dyDescent="0.25">
      <c r="A73" s="500" t="s">
        <v>1525</v>
      </c>
      <c r="B73" s="501" t="s">
        <v>1062</v>
      </c>
      <c r="C73" s="502">
        <v>431.15007469130694</v>
      </c>
    </row>
    <row r="74" spans="1:3" x14ac:dyDescent="0.25">
      <c r="A74" s="500" t="s">
        <v>1233</v>
      </c>
      <c r="B74" s="501" t="s">
        <v>892</v>
      </c>
      <c r="C74" s="502">
        <v>537.38155661595476</v>
      </c>
    </row>
    <row r="75" spans="1:3" x14ac:dyDescent="0.25">
      <c r="A75" s="504" t="s">
        <v>214</v>
      </c>
      <c r="B75" s="505"/>
      <c r="C75" s="499">
        <v>2713.2297016788702</v>
      </c>
    </row>
    <row r="76" spans="1:3" x14ac:dyDescent="0.25">
      <c r="A76" s="500" t="s">
        <v>151</v>
      </c>
      <c r="B76" s="501"/>
      <c r="C76" s="502">
        <v>0</v>
      </c>
    </row>
    <row r="77" spans="1:3" x14ac:dyDescent="0.25">
      <c r="A77" s="500" t="s">
        <v>2023</v>
      </c>
      <c r="B77" s="501" t="s">
        <v>2024</v>
      </c>
      <c r="C77" s="502">
        <v>90.582148896304602</v>
      </c>
    </row>
    <row r="78" spans="1:3" x14ac:dyDescent="0.25">
      <c r="A78" s="500" t="s">
        <v>1244</v>
      </c>
      <c r="B78" s="501" t="s">
        <v>1245</v>
      </c>
      <c r="C78" s="502">
        <v>81.457103178927895</v>
      </c>
    </row>
    <row r="79" spans="1:3" x14ac:dyDescent="0.25">
      <c r="A79" s="500" t="s">
        <v>2025</v>
      </c>
      <c r="B79" s="501" t="s">
        <v>2026</v>
      </c>
      <c r="C79" s="502">
        <v>359.75404012608169</v>
      </c>
    </row>
    <row r="80" spans="1:3" x14ac:dyDescent="0.25">
      <c r="A80" s="500" t="s">
        <v>2027</v>
      </c>
      <c r="B80" s="501" t="s">
        <v>2028</v>
      </c>
      <c r="C80" s="502">
        <v>879.54031699825941</v>
      </c>
    </row>
    <row r="81" spans="1:3" x14ac:dyDescent="0.25">
      <c r="A81" s="500" t="s">
        <v>2029</v>
      </c>
      <c r="B81" s="501" t="s">
        <v>2030</v>
      </c>
      <c r="C81" s="502">
        <v>39.249115351603997</v>
      </c>
    </row>
    <row r="82" spans="1:3" x14ac:dyDescent="0.25">
      <c r="A82" s="500" t="s">
        <v>2031</v>
      </c>
      <c r="B82" s="501" t="s">
        <v>2032</v>
      </c>
      <c r="C82" s="502">
        <v>223.73959539207351</v>
      </c>
    </row>
    <row r="83" spans="1:3" x14ac:dyDescent="0.25">
      <c r="A83" s="500" t="s">
        <v>2033</v>
      </c>
      <c r="B83" s="501" t="s">
        <v>1065</v>
      </c>
      <c r="C83" s="502">
        <v>331.78614444324734</v>
      </c>
    </row>
    <row r="84" spans="1:3" x14ac:dyDescent="0.25">
      <c r="A84" s="500" t="s">
        <v>2034</v>
      </c>
      <c r="B84" s="501" t="s">
        <v>1064</v>
      </c>
      <c r="C84" s="502">
        <v>119.53139675261217</v>
      </c>
    </row>
    <row r="85" spans="1:3" x14ac:dyDescent="0.25">
      <c r="A85" s="500" t="s">
        <v>216</v>
      </c>
      <c r="B85" s="501" t="s">
        <v>900</v>
      </c>
      <c r="C85" s="502">
        <v>587.58984053975973</v>
      </c>
    </row>
    <row r="86" spans="1:3" x14ac:dyDescent="0.25">
      <c r="A86" s="504" t="s">
        <v>58</v>
      </c>
      <c r="B86" s="505"/>
      <c r="C86" s="499">
        <v>619.38400000000001</v>
      </c>
    </row>
    <row r="87" spans="1:3" x14ac:dyDescent="0.25">
      <c r="A87" s="500" t="s">
        <v>1249</v>
      </c>
      <c r="B87" s="501" t="s">
        <v>885</v>
      </c>
      <c r="C87" s="502">
        <v>619.38400000000001</v>
      </c>
    </row>
    <row r="88" spans="1:3" x14ac:dyDescent="0.25">
      <c r="A88" s="504" t="s">
        <v>63</v>
      </c>
      <c r="B88" s="505"/>
      <c r="C88" s="499">
        <v>3908.6755398320483</v>
      </c>
    </row>
    <row r="89" spans="1:3" x14ac:dyDescent="0.25">
      <c r="A89" s="500" t="s">
        <v>151</v>
      </c>
      <c r="B89" s="501"/>
      <c r="C89" s="502">
        <v>0</v>
      </c>
    </row>
    <row r="90" spans="1:3" x14ac:dyDescent="0.25">
      <c r="A90" s="500" t="s">
        <v>1257</v>
      </c>
      <c r="B90" s="501" t="s">
        <v>1073</v>
      </c>
      <c r="C90" s="502">
        <v>1061.268709510299</v>
      </c>
    </row>
    <row r="91" spans="1:3" x14ac:dyDescent="0.25">
      <c r="A91" s="500" t="s">
        <v>1259</v>
      </c>
      <c r="B91" s="501" t="s">
        <v>1260</v>
      </c>
      <c r="C91" s="502">
        <v>415.76661816730126</v>
      </c>
    </row>
    <row r="92" spans="1:3" x14ac:dyDescent="0.25">
      <c r="A92" s="500" t="s">
        <v>2035</v>
      </c>
      <c r="B92" s="501" t="s">
        <v>2036</v>
      </c>
      <c r="C92" s="502">
        <v>384.74128301352312</v>
      </c>
    </row>
    <row r="93" spans="1:3" x14ac:dyDescent="0.25">
      <c r="A93" s="500" t="s">
        <v>2037</v>
      </c>
      <c r="B93" s="501" t="s">
        <v>2038</v>
      </c>
      <c r="C93" s="502">
        <v>196.68206660974232</v>
      </c>
    </row>
    <row r="94" spans="1:3" x14ac:dyDescent="0.25">
      <c r="A94" s="500" t="s">
        <v>2039</v>
      </c>
      <c r="B94" s="501" t="s">
        <v>2040</v>
      </c>
      <c r="C94" s="502">
        <v>315.72015248616708</v>
      </c>
    </row>
    <row r="95" spans="1:3" x14ac:dyDescent="0.25">
      <c r="A95" s="500" t="s">
        <v>2041</v>
      </c>
      <c r="B95" s="501" t="s">
        <v>2042</v>
      </c>
      <c r="C95" s="502">
        <v>136.00668184035592</v>
      </c>
    </row>
    <row r="96" spans="1:3" x14ac:dyDescent="0.25">
      <c r="A96" s="500" t="s">
        <v>2043</v>
      </c>
      <c r="B96" s="501" t="s">
        <v>2044</v>
      </c>
      <c r="C96" s="502">
        <v>51.849344674548384</v>
      </c>
    </row>
    <row r="97" spans="1:3" x14ac:dyDescent="0.25">
      <c r="A97" s="500" t="s">
        <v>2045</v>
      </c>
      <c r="B97" s="501" t="s">
        <v>2046</v>
      </c>
      <c r="C97" s="502">
        <v>108.03622341673007</v>
      </c>
    </row>
    <row r="98" spans="1:3" x14ac:dyDescent="0.25">
      <c r="A98" s="500" t="s">
        <v>2047</v>
      </c>
      <c r="B98" s="501" t="s">
        <v>1574</v>
      </c>
      <c r="C98" s="502">
        <v>287.38724834320834</v>
      </c>
    </row>
    <row r="99" spans="1:3" x14ac:dyDescent="0.25">
      <c r="A99" s="500" t="s">
        <v>2048</v>
      </c>
      <c r="B99" s="501" t="s">
        <v>1580</v>
      </c>
      <c r="C99" s="502">
        <v>291.43703406585558</v>
      </c>
    </row>
    <row r="100" spans="1:3" x14ac:dyDescent="0.25">
      <c r="A100" s="500" t="s">
        <v>1258</v>
      </c>
      <c r="B100" s="501" t="s">
        <v>879</v>
      </c>
      <c r="C100" s="502">
        <v>659.78017770431711</v>
      </c>
    </row>
    <row r="101" spans="1:3" x14ac:dyDescent="0.25">
      <c r="A101" s="504" t="s">
        <v>74</v>
      </c>
      <c r="B101" s="505"/>
      <c r="C101" s="499">
        <v>36479.789485534573</v>
      </c>
    </row>
    <row r="102" spans="1:3" x14ac:dyDescent="0.25">
      <c r="A102" s="500" t="s">
        <v>151</v>
      </c>
      <c r="B102" s="501"/>
      <c r="C102" s="502">
        <v>0</v>
      </c>
    </row>
    <row r="103" spans="1:3" x14ac:dyDescent="0.25">
      <c r="A103" s="500" t="s">
        <v>474</v>
      </c>
      <c r="B103" s="501" t="s">
        <v>876</v>
      </c>
      <c r="C103" s="502">
        <v>19367.389928405944</v>
      </c>
    </row>
    <row r="104" spans="1:3" x14ac:dyDescent="0.25">
      <c r="A104" s="500" t="s">
        <v>2049</v>
      </c>
      <c r="B104" s="501" t="s">
        <v>2050</v>
      </c>
      <c r="C104" s="502">
        <v>258.67932108409167</v>
      </c>
    </row>
    <row r="105" spans="1:3" x14ac:dyDescent="0.25">
      <c r="A105" s="500" t="s">
        <v>2051</v>
      </c>
      <c r="B105" s="501" t="s">
        <v>2052</v>
      </c>
      <c r="C105" s="502">
        <v>366.02969747045131</v>
      </c>
    </row>
    <row r="106" spans="1:3" x14ac:dyDescent="0.25">
      <c r="A106" s="500" t="s">
        <v>1294</v>
      </c>
      <c r="B106" s="501" t="s">
        <v>1295</v>
      </c>
      <c r="C106" s="502">
        <v>52.976710932754649</v>
      </c>
    </row>
    <row r="107" spans="1:3" x14ac:dyDescent="0.25">
      <c r="A107" s="500" t="s">
        <v>2053</v>
      </c>
      <c r="B107" s="501" t="s">
        <v>2054</v>
      </c>
      <c r="C107" s="502">
        <v>43.664057569893018</v>
      </c>
    </row>
    <row r="108" spans="1:3" x14ac:dyDescent="0.25">
      <c r="A108" s="500" t="s">
        <v>2055</v>
      </c>
      <c r="B108" s="501" t="s">
        <v>2056</v>
      </c>
      <c r="C108" s="502">
        <v>985.66802446177235</v>
      </c>
    </row>
    <row r="109" spans="1:3" x14ac:dyDescent="0.25">
      <c r="A109" s="500" t="s">
        <v>2057</v>
      </c>
      <c r="B109" s="501" t="s">
        <v>2058</v>
      </c>
      <c r="C109" s="502">
        <v>837.70903209032201</v>
      </c>
    </row>
    <row r="110" spans="1:3" x14ac:dyDescent="0.25">
      <c r="A110" s="500" t="s">
        <v>2059</v>
      </c>
      <c r="B110" s="501" t="s">
        <v>2060</v>
      </c>
      <c r="C110" s="502">
        <v>27.929108995752127</v>
      </c>
    </row>
    <row r="111" spans="1:3" x14ac:dyDescent="0.25">
      <c r="A111" s="500" t="s">
        <v>2061</v>
      </c>
      <c r="B111" s="501" t="s">
        <v>2062</v>
      </c>
      <c r="C111" s="502">
        <v>288.0127050096533</v>
      </c>
    </row>
    <row r="112" spans="1:3" x14ac:dyDescent="0.25">
      <c r="A112" s="500" t="s">
        <v>2063</v>
      </c>
      <c r="B112" s="501" t="s">
        <v>2064</v>
      </c>
      <c r="C112" s="502">
        <v>22.952001448206204</v>
      </c>
    </row>
    <row r="113" spans="1:3" x14ac:dyDescent="0.25">
      <c r="A113" s="500" t="s">
        <v>1298</v>
      </c>
      <c r="B113" s="501" t="s">
        <v>1299</v>
      </c>
      <c r="C113" s="502">
        <v>2004.9014228077415</v>
      </c>
    </row>
    <row r="114" spans="1:3" x14ac:dyDescent="0.25">
      <c r="A114" s="500" t="s">
        <v>2065</v>
      </c>
      <c r="B114" s="501" t="s">
        <v>2066</v>
      </c>
      <c r="C114" s="502">
        <v>367.38460385345604</v>
      </c>
    </row>
    <row r="115" spans="1:3" x14ac:dyDescent="0.25">
      <c r="A115" s="500" t="s">
        <v>1390</v>
      </c>
      <c r="B115" s="501" t="s">
        <v>1093</v>
      </c>
      <c r="C115" s="502">
        <v>979.84925193474055</v>
      </c>
    </row>
    <row r="116" spans="1:3" x14ac:dyDescent="0.25">
      <c r="A116" s="500" t="s">
        <v>2067</v>
      </c>
      <c r="B116" s="501" t="s">
        <v>2068</v>
      </c>
      <c r="C116" s="502">
        <v>11.037186899852193</v>
      </c>
    </row>
    <row r="117" spans="1:3" x14ac:dyDescent="0.25">
      <c r="A117" s="500" t="s">
        <v>1339</v>
      </c>
      <c r="B117" s="501" t="s">
        <v>2069</v>
      </c>
      <c r="C117" s="502">
        <v>10.833194670471965</v>
      </c>
    </row>
    <row r="118" spans="1:3" x14ac:dyDescent="0.25">
      <c r="A118" s="500" t="s">
        <v>2070</v>
      </c>
      <c r="B118" s="501" t="s">
        <v>2071</v>
      </c>
      <c r="C118" s="502">
        <v>276.92264227144818</v>
      </c>
    </row>
    <row r="119" spans="1:3" x14ac:dyDescent="0.25">
      <c r="A119" s="500" t="s">
        <v>2072</v>
      </c>
      <c r="B119" s="501" t="s">
        <v>1077</v>
      </c>
      <c r="C119" s="502">
        <v>489.52705473260079</v>
      </c>
    </row>
    <row r="120" spans="1:3" x14ac:dyDescent="0.25">
      <c r="A120" s="500" t="s">
        <v>2073</v>
      </c>
      <c r="B120" s="501" t="s">
        <v>2074</v>
      </c>
      <c r="C120" s="502">
        <v>234.25381498335966</v>
      </c>
    </row>
    <row r="121" spans="1:3" x14ac:dyDescent="0.25">
      <c r="A121" s="500" t="s">
        <v>2075</v>
      </c>
      <c r="B121" s="501" t="s">
        <v>2076</v>
      </c>
      <c r="C121" s="502">
        <v>249.46046639309409</v>
      </c>
    </row>
    <row r="122" spans="1:3" x14ac:dyDescent="0.25">
      <c r="A122" s="500" t="s">
        <v>2077</v>
      </c>
      <c r="B122" s="501" t="s">
        <v>2078</v>
      </c>
      <c r="C122" s="502">
        <v>533.37896330844251</v>
      </c>
    </row>
    <row r="123" spans="1:3" x14ac:dyDescent="0.25">
      <c r="A123" s="500" t="s">
        <v>1300</v>
      </c>
      <c r="B123" s="501" t="s">
        <v>1301</v>
      </c>
      <c r="C123" s="502">
        <v>61.616859467270608</v>
      </c>
    </row>
    <row r="124" spans="1:3" x14ac:dyDescent="0.25">
      <c r="A124" s="500" t="s">
        <v>2079</v>
      </c>
      <c r="B124" s="501" t="s">
        <v>2080</v>
      </c>
      <c r="C124" s="502">
        <v>98.148997365943146</v>
      </c>
    </row>
    <row r="125" spans="1:3" x14ac:dyDescent="0.25">
      <c r="A125" s="500" t="s">
        <v>2081</v>
      </c>
      <c r="B125" s="501" t="s">
        <v>2082</v>
      </c>
      <c r="C125" s="502">
        <v>67.408222772161494</v>
      </c>
    </row>
    <row r="126" spans="1:3" x14ac:dyDescent="0.25">
      <c r="A126" s="500" t="s">
        <v>2083</v>
      </c>
      <c r="B126" s="501" t="s">
        <v>2084</v>
      </c>
      <c r="C126" s="502">
        <v>84.156268874257933</v>
      </c>
    </row>
    <row r="127" spans="1:3" x14ac:dyDescent="0.25">
      <c r="A127" s="500" t="s">
        <v>2085</v>
      </c>
      <c r="B127" s="501" t="s">
        <v>1080</v>
      </c>
      <c r="C127" s="502">
        <v>1100.673829612992</v>
      </c>
    </row>
    <row r="128" spans="1:3" x14ac:dyDescent="0.25">
      <c r="A128" s="500" t="s">
        <v>2086</v>
      </c>
      <c r="B128" s="501" t="s">
        <v>2087</v>
      </c>
      <c r="C128" s="502">
        <v>204.41842696805227</v>
      </c>
    </row>
    <row r="129" spans="1:3" x14ac:dyDescent="0.25">
      <c r="A129" s="500" t="s">
        <v>2088</v>
      </c>
      <c r="B129" s="501" t="s">
        <v>2089</v>
      </c>
      <c r="C129" s="502">
        <v>578.62028120498383</v>
      </c>
    </row>
    <row r="130" spans="1:3" x14ac:dyDescent="0.25">
      <c r="A130" s="500" t="s">
        <v>2090</v>
      </c>
      <c r="B130" s="501" t="s">
        <v>2091</v>
      </c>
      <c r="C130" s="502">
        <v>45.041451848376404</v>
      </c>
    </row>
    <row r="131" spans="1:3" x14ac:dyDescent="0.25">
      <c r="A131" s="500" t="s">
        <v>1265</v>
      </c>
      <c r="B131" s="501" t="s">
        <v>1079</v>
      </c>
      <c r="C131" s="502">
        <v>829.23999970823195</v>
      </c>
    </row>
    <row r="132" spans="1:3" x14ac:dyDescent="0.25">
      <c r="A132" s="500" t="s">
        <v>1375</v>
      </c>
      <c r="B132" s="501" t="s">
        <v>2092</v>
      </c>
      <c r="C132" s="502">
        <v>44.310160401856088</v>
      </c>
    </row>
    <row r="133" spans="1:3" x14ac:dyDescent="0.25">
      <c r="A133" s="500" t="s">
        <v>2093</v>
      </c>
      <c r="B133" s="501" t="s">
        <v>2094</v>
      </c>
      <c r="C133" s="502">
        <v>142.41480915228999</v>
      </c>
    </row>
    <row r="134" spans="1:3" ht="24" x14ac:dyDescent="0.25">
      <c r="A134" s="500" t="s">
        <v>2095</v>
      </c>
      <c r="B134" s="501" t="s">
        <v>1706</v>
      </c>
      <c r="C134" s="502">
        <v>719.89825696395371</v>
      </c>
    </row>
    <row r="135" spans="1:3" x14ac:dyDescent="0.25">
      <c r="A135" s="500" t="s">
        <v>2096</v>
      </c>
      <c r="B135" s="501" t="s">
        <v>2097</v>
      </c>
      <c r="C135" s="502">
        <v>242.69939349453477</v>
      </c>
    </row>
    <row r="136" spans="1:3" x14ac:dyDescent="0.25">
      <c r="A136" s="500" t="s">
        <v>1270</v>
      </c>
      <c r="B136" s="501" t="s">
        <v>1271</v>
      </c>
      <c r="C136" s="502">
        <v>828.30572966080729</v>
      </c>
    </row>
    <row r="137" spans="1:3" x14ac:dyDescent="0.25">
      <c r="A137" s="500" t="s">
        <v>1296</v>
      </c>
      <c r="B137" s="501" t="s">
        <v>1297</v>
      </c>
      <c r="C137" s="502">
        <v>204.26848734091155</v>
      </c>
    </row>
    <row r="138" spans="1:3" x14ac:dyDescent="0.25">
      <c r="A138" s="500" t="s">
        <v>970</v>
      </c>
      <c r="B138" s="501" t="s">
        <v>1310</v>
      </c>
      <c r="C138" s="502">
        <v>79.962606507210737</v>
      </c>
    </row>
    <row r="139" spans="1:3" x14ac:dyDescent="0.25">
      <c r="A139" s="500" t="s">
        <v>2098</v>
      </c>
      <c r="B139" s="501" t="s">
        <v>2099</v>
      </c>
      <c r="C139" s="502">
        <v>115.83126590954616</v>
      </c>
    </row>
    <row r="140" spans="1:3" x14ac:dyDescent="0.25">
      <c r="A140" s="500" t="s">
        <v>2100</v>
      </c>
      <c r="B140" s="501" t="s">
        <v>1094</v>
      </c>
      <c r="C140" s="502">
        <v>758.20824434311021</v>
      </c>
    </row>
    <row r="141" spans="1:3" x14ac:dyDescent="0.25">
      <c r="A141" s="500" t="s">
        <v>1391</v>
      </c>
      <c r="B141" s="501" t="s">
        <v>1392</v>
      </c>
      <c r="C141" s="502">
        <v>1072.9159617727014</v>
      </c>
    </row>
    <row r="142" spans="1:3" x14ac:dyDescent="0.25">
      <c r="A142" s="500" t="s">
        <v>2101</v>
      </c>
      <c r="B142" s="501" t="s">
        <v>2102</v>
      </c>
      <c r="C142" s="502">
        <v>440.1821933966138</v>
      </c>
    </row>
    <row r="143" spans="1:3" x14ac:dyDescent="0.25">
      <c r="A143" s="500" t="s">
        <v>2103</v>
      </c>
      <c r="B143" s="501" t="s">
        <v>2104</v>
      </c>
      <c r="C143" s="502">
        <v>57.647258206913165</v>
      </c>
    </row>
    <row r="144" spans="1:3" x14ac:dyDescent="0.25">
      <c r="A144" s="500" t="s">
        <v>2105</v>
      </c>
      <c r="B144" s="501" t="s">
        <v>2106</v>
      </c>
      <c r="C144" s="502">
        <v>56.481397723257516</v>
      </c>
    </row>
    <row r="145" spans="1:3" x14ac:dyDescent="0.25">
      <c r="A145" s="500" t="s">
        <v>2107</v>
      </c>
      <c r="B145" s="501" t="s">
        <v>2108</v>
      </c>
      <c r="C145" s="502">
        <v>64.380859494293603</v>
      </c>
    </row>
    <row r="146" spans="1:3" x14ac:dyDescent="0.25">
      <c r="A146" s="500" t="s">
        <v>2109</v>
      </c>
      <c r="B146" s="501" t="s">
        <v>2110</v>
      </c>
      <c r="C146" s="502">
        <v>22.605711743821239</v>
      </c>
    </row>
    <row r="147" spans="1:3" x14ac:dyDescent="0.25">
      <c r="A147" s="500" t="s">
        <v>2111</v>
      </c>
      <c r="B147" s="501" t="s">
        <v>2112</v>
      </c>
      <c r="C147" s="502">
        <v>109.17464249213427</v>
      </c>
    </row>
    <row r="148" spans="1:3" x14ac:dyDescent="0.25">
      <c r="A148" s="500" t="s">
        <v>2113</v>
      </c>
      <c r="B148" s="501" t="s">
        <v>2114</v>
      </c>
      <c r="C148" s="502">
        <v>91.560667615922824</v>
      </c>
    </row>
    <row r="149" spans="1:3" x14ac:dyDescent="0.25">
      <c r="A149" s="500" t="s">
        <v>2115</v>
      </c>
      <c r="B149" s="501" t="s">
        <v>2116</v>
      </c>
      <c r="C149" s="502">
        <v>139.76125734373923</v>
      </c>
    </row>
    <row r="150" spans="1:3" x14ac:dyDescent="0.25">
      <c r="A150" s="500" t="s">
        <v>2117</v>
      </c>
      <c r="B150" s="501" t="s">
        <v>2118</v>
      </c>
      <c r="C150" s="502">
        <v>209.02830000775825</v>
      </c>
    </row>
    <row r="151" spans="1:3" x14ac:dyDescent="0.25">
      <c r="A151" s="500" t="s">
        <v>2119</v>
      </c>
      <c r="B151" s="501" t="s">
        <v>1096</v>
      </c>
      <c r="C151" s="502">
        <v>233.63991654487529</v>
      </c>
    </row>
    <row r="152" spans="1:3" x14ac:dyDescent="0.25">
      <c r="A152" s="500" t="s">
        <v>2120</v>
      </c>
      <c r="B152" s="501" t="s">
        <v>1075</v>
      </c>
      <c r="C152" s="502">
        <v>368.62883827199897</v>
      </c>
    </row>
    <row r="153" spans="1:3" x14ac:dyDescent="0.25">
      <c r="A153" s="504" t="s">
        <v>232</v>
      </c>
      <c r="B153" s="505"/>
      <c r="C153" s="499">
        <v>24501.475837990052</v>
      </c>
    </row>
    <row r="154" spans="1:3" x14ac:dyDescent="0.25">
      <c r="A154" s="500" t="s">
        <v>151</v>
      </c>
      <c r="B154" s="501"/>
      <c r="C154" s="502">
        <v>0</v>
      </c>
    </row>
    <row r="155" spans="1:3" x14ac:dyDescent="0.25">
      <c r="A155" s="500" t="s">
        <v>1314</v>
      </c>
      <c r="B155" s="501" t="s">
        <v>1099</v>
      </c>
      <c r="C155" s="502">
        <v>1222.5798368467717</v>
      </c>
    </row>
    <row r="156" spans="1:3" x14ac:dyDescent="0.25">
      <c r="A156" s="500" t="s">
        <v>2121</v>
      </c>
      <c r="B156" s="501" t="s">
        <v>1108</v>
      </c>
      <c r="C156" s="502">
        <v>1039.6772217035941</v>
      </c>
    </row>
    <row r="157" spans="1:3" x14ac:dyDescent="0.25">
      <c r="A157" s="500" t="s">
        <v>2122</v>
      </c>
      <c r="B157" s="501" t="s">
        <v>1107</v>
      </c>
      <c r="C157" s="502">
        <v>61.795629741401584</v>
      </c>
    </row>
    <row r="158" spans="1:3" x14ac:dyDescent="0.25">
      <c r="A158" s="500" t="s">
        <v>2123</v>
      </c>
      <c r="B158" s="501" t="s">
        <v>1114</v>
      </c>
      <c r="C158" s="502">
        <v>600.74450149271649</v>
      </c>
    </row>
    <row r="159" spans="1:3" x14ac:dyDescent="0.25">
      <c r="A159" s="500" t="s">
        <v>2124</v>
      </c>
      <c r="B159" s="501" t="s">
        <v>1106</v>
      </c>
      <c r="C159" s="502">
        <v>2197.2268908194692</v>
      </c>
    </row>
    <row r="160" spans="1:3" x14ac:dyDescent="0.25">
      <c r="A160" s="500" t="s">
        <v>2125</v>
      </c>
      <c r="B160" s="501" t="s">
        <v>2126</v>
      </c>
      <c r="C160" s="502">
        <v>639.48614363718707</v>
      </c>
    </row>
    <row r="161" spans="1:3" x14ac:dyDescent="0.25">
      <c r="A161" s="500" t="s">
        <v>234</v>
      </c>
      <c r="B161" s="501" t="s">
        <v>907</v>
      </c>
      <c r="C161" s="502">
        <v>1345.8583955340512</v>
      </c>
    </row>
    <row r="162" spans="1:3" x14ac:dyDescent="0.25">
      <c r="A162" s="500" t="s">
        <v>2127</v>
      </c>
      <c r="B162" s="501" t="s">
        <v>2128</v>
      </c>
      <c r="C162" s="502">
        <v>668.33299775412934</v>
      </c>
    </row>
    <row r="163" spans="1:3" x14ac:dyDescent="0.25">
      <c r="A163" s="500" t="s">
        <v>1313</v>
      </c>
      <c r="B163" s="501" t="s">
        <v>882</v>
      </c>
      <c r="C163" s="502">
        <v>3032.0894467898711</v>
      </c>
    </row>
    <row r="164" spans="1:3" x14ac:dyDescent="0.25">
      <c r="A164" s="500" t="s">
        <v>632</v>
      </c>
      <c r="B164" s="501" t="s">
        <v>1115</v>
      </c>
      <c r="C164" s="502">
        <v>799.60497443533177</v>
      </c>
    </row>
    <row r="165" spans="1:3" x14ac:dyDescent="0.25">
      <c r="A165" s="500" t="s">
        <v>2129</v>
      </c>
      <c r="B165" s="501" t="s">
        <v>1116</v>
      </c>
      <c r="C165" s="502">
        <v>370.10377388946955</v>
      </c>
    </row>
    <row r="166" spans="1:3" x14ac:dyDescent="0.25">
      <c r="A166" s="500" t="s">
        <v>1394</v>
      </c>
      <c r="B166" s="501" t="s">
        <v>1113</v>
      </c>
      <c r="C166" s="502">
        <v>625.11375735069566</v>
      </c>
    </row>
    <row r="167" spans="1:3" x14ac:dyDescent="0.25">
      <c r="A167" s="500" t="s">
        <v>2130</v>
      </c>
      <c r="B167" s="501" t="s">
        <v>2131</v>
      </c>
      <c r="C167" s="502">
        <v>751.12352041547717</v>
      </c>
    </row>
    <row r="168" spans="1:3" ht="24" x14ac:dyDescent="0.25">
      <c r="A168" s="500" t="s">
        <v>2132</v>
      </c>
      <c r="B168" s="501" t="s">
        <v>2133</v>
      </c>
      <c r="C168" s="502">
        <v>28.639997449804149</v>
      </c>
    </row>
    <row r="169" spans="1:3" x14ac:dyDescent="0.25">
      <c r="A169" s="500" t="s">
        <v>2134</v>
      </c>
      <c r="B169" s="501" t="s">
        <v>2135</v>
      </c>
      <c r="C169" s="502">
        <v>705.98015436411958</v>
      </c>
    </row>
    <row r="170" spans="1:3" x14ac:dyDescent="0.25">
      <c r="A170" s="500" t="s">
        <v>2136</v>
      </c>
      <c r="B170" s="501" t="s">
        <v>1112</v>
      </c>
      <c r="C170" s="502">
        <v>481.18117557171746</v>
      </c>
    </row>
    <row r="171" spans="1:3" x14ac:dyDescent="0.25">
      <c r="A171" s="500" t="s">
        <v>2137</v>
      </c>
      <c r="B171" s="501" t="s">
        <v>2138</v>
      </c>
      <c r="C171" s="502">
        <v>318.58380539711504</v>
      </c>
    </row>
    <row r="172" spans="1:3" x14ac:dyDescent="0.25">
      <c r="A172" s="500" t="s">
        <v>235</v>
      </c>
      <c r="B172" s="501" t="s">
        <v>2139</v>
      </c>
      <c r="C172" s="502">
        <v>811.45779327730884</v>
      </c>
    </row>
    <row r="173" spans="1:3" x14ac:dyDescent="0.25">
      <c r="A173" s="500" t="s">
        <v>595</v>
      </c>
      <c r="B173" s="501" t="s">
        <v>2140</v>
      </c>
      <c r="C173" s="502">
        <v>469.49959288138888</v>
      </c>
    </row>
    <row r="174" spans="1:3" x14ac:dyDescent="0.25">
      <c r="A174" s="500" t="s">
        <v>2141</v>
      </c>
      <c r="B174" s="501" t="s">
        <v>1100</v>
      </c>
      <c r="C174" s="502">
        <v>227.96530014024964</v>
      </c>
    </row>
    <row r="175" spans="1:3" x14ac:dyDescent="0.25">
      <c r="A175" s="500" t="s">
        <v>2142</v>
      </c>
      <c r="B175" s="501" t="s">
        <v>1690</v>
      </c>
      <c r="C175" s="502">
        <v>21.13184272769486</v>
      </c>
    </row>
    <row r="176" spans="1:3" x14ac:dyDescent="0.25">
      <c r="A176" s="500" t="s">
        <v>597</v>
      </c>
      <c r="B176" s="501" t="s">
        <v>1104</v>
      </c>
      <c r="C176" s="502">
        <v>729.3559135894543</v>
      </c>
    </row>
    <row r="177" spans="1:3" x14ac:dyDescent="0.25">
      <c r="A177" s="500" t="s">
        <v>2143</v>
      </c>
      <c r="B177" s="501" t="s">
        <v>2144</v>
      </c>
      <c r="C177" s="502">
        <v>269.24649644512431</v>
      </c>
    </row>
    <row r="178" spans="1:3" x14ac:dyDescent="0.25">
      <c r="A178" s="500" t="s">
        <v>2145</v>
      </c>
      <c r="B178" s="501" t="s">
        <v>2146</v>
      </c>
      <c r="C178" s="502">
        <v>96.135995521508264</v>
      </c>
    </row>
    <row r="179" spans="1:3" x14ac:dyDescent="0.25">
      <c r="A179" s="500" t="s">
        <v>2147</v>
      </c>
      <c r="B179" s="501" t="s">
        <v>2148</v>
      </c>
      <c r="C179" s="502">
        <v>14.441509320804339</v>
      </c>
    </row>
    <row r="180" spans="1:3" x14ac:dyDescent="0.25">
      <c r="A180" s="500" t="s">
        <v>2149</v>
      </c>
      <c r="B180" s="501" t="s">
        <v>2150</v>
      </c>
      <c r="C180" s="502">
        <v>10.19817637979858</v>
      </c>
    </row>
    <row r="181" spans="1:3" x14ac:dyDescent="0.25">
      <c r="A181" s="500" t="s">
        <v>2151</v>
      </c>
      <c r="B181" s="501" t="s">
        <v>2152</v>
      </c>
      <c r="C181" s="502">
        <v>68.239639404370706</v>
      </c>
    </row>
    <row r="182" spans="1:3" x14ac:dyDescent="0.25">
      <c r="A182" s="500" t="s">
        <v>2153</v>
      </c>
      <c r="B182" s="501" t="s">
        <v>2154</v>
      </c>
      <c r="C182" s="502">
        <v>342.2685013358066</v>
      </c>
    </row>
    <row r="183" spans="1:3" x14ac:dyDescent="0.25">
      <c r="A183" s="500" t="s">
        <v>2155</v>
      </c>
      <c r="B183" s="501" t="s">
        <v>2156</v>
      </c>
      <c r="C183" s="502">
        <v>319.17497494312079</v>
      </c>
    </row>
    <row r="184" spans="1:3" x14ac:dyDescent="0.25">
      <c r="A184" s="500" t="s">
        <v>2157</v>
      </c>
      <c r="B184" s="501" t="s">
        <v>2158</v>
      </c>
      <c r="C184" s="502">
        <v>531.54490636820049</v>
      </c>
    </row>
    <row r="185" spans="1:3" x14ac:dyDescent="0.25">
      <c r="A185" s="500" t="s">
        <v>2159</v>
      </c>
      <c r="B185" s="501" t="s">
        <v>2160</v>
      </c>
      <c r="C185" s="502">
        <v>68.36085597381711</v>
      </c>
    </row>
    <row r="186" spans="1:3" x14ac:dyDescent="0.25">
      <c r="A186" s="500" t="s">
        <v>2161</v>
      </c>
      <c r="B186" s="501" t="s">
        <v>2162</v>
      </c>
      <c r="C186" s="502">
        <v>390.1400657404522</v>
      </c>
    </row>
    <row r="187" spans="1:3" x14ac:dyDescent="0.25">
      <c r="A187" s="500" t="s">
        <v>1316</v>
      </c>
      <c r="B187" s="501" t="s">
        <v>1317</v>
      </c>
      <c r="C187" s="502">
        <v>111.92560581499015</v>
      </c>
    </row>
    <row r="188" spans="1:3" x14ac:dyDescent="0.25">
      <c r="A188" s="500" t="s">
        <v>2163</v>
      </c>
      <c r="B188" s="501" t="s">
        <v>2164</v>
      </c>
      <c r="C188" s="502">
        <v>62.593182664966896</v>
      </c>
    </row>
    <row r="189" spans="1:3" x14ac:dyDescent="0.25">
      <c r="A189" s="500" t="s">
        <v>2165</v>
      </c>
      <c r="B189" s="501" t="s">
        <v>2166</v>
      </c>
      <c r="C189" s="502">
        <v>121.1121882844015</v>
      </c>
    </row>
    <row r="190" spans="1:3" x14ac:dyDescent="0.25">
      <c r="A190" s="500" t="s">
        <v>2167</v>
      </c>
      <c r="B190" s="501" t="s">
        <v>1105</v>
      </c>
      <c r="C190" s="502">
        <v>1526.6578944073872</v>
      </c>
    </row>
    <row r="191" spans="1:3" x14ac:dyDescent="0.25">
      <c r="A191" s="500" t="s">
        <v>2168</v>
      </c>
      <c r="B191" s="501" t="s">
        <v>2169</v>
      </c>
      <c r="C191" s="502">
        <v>118.35212794262952</v>
      </c>
    </row>
    <row r="192" spans="1:3" x14ac:dyDescent="0.25">
      <c r="A192" s="500" t="s">
        <v>2170</v>
      </c>
      <c r="B192" s="501" t="s">
        <v>2171</v>
      </c>
      <c r="C192" s="502">
        <v>47.939500904299912</v>
      </c>
    </row>
    <row r="193" spans="1:3" x14ac:dyDescent="0.25">
      <c r="A193" s="500" t="s">
        <v>2172</v>
      </c>
      <c r="B193" s="501" t="s">
        <v>2173</v>
      </c>
      <c r="C193" s="502">
        <v>230.46113399253218</v>
      </c>
    </row>
    <row r="194" spans="1:3" x14ac:dyDescent="0.25">
      <c r="A194" s="500" t="s">
        <v>2174</v>
      </c>
      <c r="B194" s="501" t="s">
        <v>1111</v>
      </c>
      <c r="C194" s="502">
        <v>38.710622377856325</v>
      </c>
    </row>
    <row r="195" spans="1:3" x14ac:dyDescent="0.25">
      <c r="A195" s="500" t="s">
        <v>2175</v>
      </c>
      <c r="B195" s="501" t="s">
        <v>2176</v>
      </c>
      <c r="C195" s="502">
        <v>38.30865414215247</v>
      </c>
    </row>
    <row r="196" spans="1:3" x14ac:dyDescent="0.25">
      <c r="A196" s="500" t="s">
        <v>2177</v>
      </c>
      <c r="B196" s="501" t="s">
        <v>2178</v>
      </c>
      <c r="C196" s="502">
        <v>39.41298640534788</v>
      </c>
    </row>
    <row r="197" spans="1:3" x14ac:dyDescent="0.25">
      <c r="A197" s="500" t="s">
        <v>2179</v>
      </c>
      <c r="B197" s="501" t="s">
        <v>2180</v>
      </c>
      <c r="C197" s="502">
        <v>578.70189175707583</v>
      </c>
    </row>
    <row r="198" spans="1:3" x14ac:dyDescent="0.25">
      <c r="A198" s="500" t="s">
        <v>2181</v>
      </c>
      <c r="B198" s="501" t="s">
        <v>2182</v>
      </c>
      <c r="C198" s="502">
        <v>32.492996557033372</v>
      </c>
    </row>
    <row r="199" spans="1:3" x14ac:dyDescent="0.25">
      <c r="A199" s="500" t="s">
        <v>2183</v>
      </c>
      <c r="B199" s="501" t="s">
        <v>2184</v>
      </c>
      <c r="C199" s="502">
        <v>62.570884682305831</v>
      </c>
    </row>
    <row r="200" spans="1:3" x14ac:dyDescent="0.25">
      <c r="A200" s="500" t="s">
        <v>2185</v>
      </c>
      <c r="B200" s="501" t="s">
        <v>2186</v>
      </c>
      <c r="C200" s="502">
        <v>21.979581474277552</v>
      </c>
    </row>
    <row r="201" spans="1:3" x14ac:dyDescent="0.25">
      <c r="A201" s="500" t="s">
        <v>2187</v>
      </c>
      <c r="B201" s="501" t="s">
        <v>2188</v>
      </c>
      <c r="C201" s="502">
        <v>295.00926656302016</v>
      </c>
    </row>
    <row r="202" spans="1:3" x14ac:dyDescent="0.25">
      <c r="A202" s="500" t="s">
        <v>2189</v>
      </c>
      <c r="B202" s="501" t="s">
        <v>2190</v>
      </c>
      <c r="C202" s="502">
        <v>31.921764271353243</v>
      </c>
    </row>
    <row r="203" spans="1:3" x14ac:dyDescent="0.25">
      <c r="A203" s="500" t="s">
        <v>2191</v>
      </c>
      <c r="B203" s="501" t="s">
        <v>2192</v>
      </c>
      <c r="C203" s="502">
        <v>79.946111893977204</v>
      </c>
    </row>
    <row r="204" spans="1:3" x14ac:dyDescent="0.25">
      <c r="A204" s="500" t="s">
        <v>2193</v>
      </c>
      <c r="B204" s="501" t="s">
        <v>1102</v>
      </c>
      <c r="C204" s="502">
        <v>174.11488048914021</v>
      </c>
    </row>
    <row r="205" spans="1:3" x14ac:dyDescent="0.25">
      <c r="A205" s="500" t="s">
        <v>2194</v>
      </c>
      <c r="B205" s="501" t="s">
        <v>2195</v>
      </c>
      <c r="C205" s="502">
        <v>210.84756813729371</v>
      </c>
    </row>
    <row r="206" spans="1:3" x14ac:dyDescent="0.25">
      <c r="A206" s="500" t="s">
        <v>2196</v>
      </c>
      <c r="B206" s="501" t="s">
        <v>2197</v>
      </c>
      <c r="C206" s="502">
        <v>254.6608887607955</v>
      </c>
    </row>
    <row r="207" spans="1:3" x14ac:dyDescent="0.25">
      <c r="A207" s="500" t="s">
        <v>2198</v>
      </c>
      <c r="B207" s="501" t="s">
        <v>2199</v>
      </c>
      <c r="C207" s="502">
        <v>248.56705769098235</v>
      </c>
    </row>
    <row r="208" spans="1:3" x14ac:dyDescent="0.25">
      <c r="A208" s="500" t="s">
        <v>2200</v>
      </c>
      <c r="B208" s="501" t="s">
        <v>1101</v>
      </c>
      <c r="C208" s="502">
        <v>88.183077348408986</v>
      </c>
    </row>
    <row r="209" spans="1:3" x14ac:dyDescent="0.25">
      <c r="A209" s="500" t="s">
        <v>2201</v>
      </c>
      <c r="B209" s="501" t="s">
        <v>2202</v>
      </c>
      <c r="C209" s="502">
        <v>829.72218418579234</v>
      </c>
    </row>
    <row r="210" spans="1:3" x14ac:dyDescent="0.25">
      <c r="A210" s="504" t="s">
        <v>112</v>
      </c>
      <c r="B210" s="505"/>
      <c r="C210" s="499">
        <v>6517.6093332680184</v>
      </c>
    </row>
    <row r="211" spans="1:3" x14ac:dyDescent="0.25">
      <c r="A211" s="500" t="s">
        <v>151</v>
      </c>
      <c r="B211" s="501"/>
      <c r="C211" s="502">
        <v>0</v>
      </c>
    </row>
    <row r="212" spans="1:3" x14ac:dyDescent="0.25">
      <c r="A212" s="500" t="s">
        <v>2203</v>
      </c>
      <c r="B212" s="501" t="s">
        <v>2204</v>
      </c>
      <c r="C212" s="502">
        <v>50.999447226635091</v>
      </c>
    </row>
    <row r="213" spans="1:3" x14ac:dyDescent="0.25">
      <c r="A213" s="500" t="s">
        <v>1329</v>
      </c>
      <c r="B213" s="501" t="s">
        <v>1120</v>
      </c>
      <c r="C213" s="502">
        <v>999.50545113821352</v>
      </c>
    </row>
    <row r="214" spans="1:3" x14ac:dyDescent="0.25">
      <c r="A214" s="500" t="s">
        <v>2205</v>
      </c>
      <c r="B214" s="501" t="s">
        <v>1727</v>
      </c>
      <c r="C214" s="502">
        <v>34.486757295842288</v>
      </c>
    </row>
    <row r="215" spans="1:3" x14ac:dyDescent="0.25">
      <c r="A215" s="500" t="s">
        <v>2206</v>
      </c>
      <c r="B215" s="501" t="s">
        <v>1127</v>
      </c>
      <c r="C215" s="502">
        <v>373.53143941998121</v>
      </c>
    </row>
    <row r="216" spans="1:3" x14ac:dyDescent="0.25">
      <c r="A216" s="500" t="s">
        <v>2207</v>
      </c>
      <c r="B216" s="501" t="s">
        <v>2208</v>
      </c>
      <c r="C216" s="502">
        <v>25.002180226804139</v>
      </c>
    </row>
    <row r="217" spans="1:3" x14ac:dyDescent="0.25">
      <c r="A217" s="500" t="s">
        <v>2209</v>
      </c>
      <c r="B217" s="501" t="s">
        <v>1729</v>
      </c>
      <c r="C217" s="502">
        <v>19.251678774639188</v>
      </c>
    </row>
    <row r="218" spans="1:3" x14ac:dyDescent="0.25">
      <c r="A218" s="500" t="s">
        <v>2210</v>
      </c>
      <c r="B218" s="501" t="s">
        <v>1123</v>
      </c>
      <c r="C218" s="502">
        <v>602.18632838243298</v>
      </c>
    </row>
    <row r="219" spans="1:3" x14ac:dyDescent="0.25">
      <c r="A219" s="500" t="s">
        <v>2211</v>
      </c>
      <c r="B219" s="501" t="s">
        <v>2212</v>
      </c>
      <c r="C219" s="502">
        <v>13.747198775905989</v>
      </c>
    </row>
    <row r="220" spans="1:3" x14ac:dyDescent="0.25">
      <c r="A220" s="500" t="s">
        <v>2213</v>
      </c>
      <c r="B220" s="501" t="s">
        <v>2214</v>
      </c>
      <c r="C220" s="502">
        <v>287.88701032994436</v>
      </c>
    </row>
    <row r="221" spans="1:3" x14ac:dyDescent="0.25">
      <c r="A221" s="500" t="s">
        <v>2215</v>
      </c>
      <c r="B221" s="501" t="s">
        <v>2216</v>
      </c>
      <c r="C221" s="502">
        <v>207.44238944294455</v>
      </c>
    </row>
    <row r="222" spans="1:3" x14ac:dyDescent="0.25">
      <c r="A222" s="500" t="s">
        <v>2217</v>
      </c>
      <c r="B222" s="501" t="s">
        <v>1758</v>
      </c>
      <c r="C222" s="502">
        <v>110.79098328990196</v>
      </c>
    </row>
    <row r="223" spans="1:3" x14ac:dyDescent="0.25">
      <c r="A223" s="500" t="s">
        <v>2218</v>
      </c>
      <c r="B223" s="501" t="s">
        <v>1756</v>
      </c>
      <c r="C223" s="502">
        <v>465.59411204131095</v>
      </c>
    </row>
    <row r="224" spans="1:3" x14ac:dyDescent="0.25">
      <c r="A224" s="500" t="s">
        <v>2219</v>
      </c>
      <c r="B224" s="501" t="s">
        <v>1121</v>
      </c>
      <c r="C224" s="502">
        <v>324.14065519182452</v>
      </c>
    </row>
    <row r="225" spans="1:3" x14ac:dyDescent="0.25">
      <c r="A225" s="500" t="s">
        <v>2220</v>
      </c>
      <c r="B225" s="501" t="s">
        <v>2221</v>
      </c>
      <c r="C225" s="502">
        <v>77.470345537285596</v>
      </c>
    </row>
    <row r="226" spans="1:3" x14ac:dyDescent="0.25">
      <c r="A226" s="500" t="s">
        <v>2222</v>
      </c>
      <c r="B226" s="501" t="s">
        <v>2223</v>
      </c>
      <c r="C226" s="502">
        <v>29.185302655951475</v>
      </c>
    </row>
    <row r="227" spans="1:3" x14ac:dyDescent="0.25">
      <c r="A227" s="500" t="s">
        <v>237</v>
      </c>
      <c r="B227" s="501" t="s">
        <v>888</v>
      </c>
      <c r="C227" s="502">
        <v>1977.5522280445161</v>
      </c>
    </row>
    <row r="228" spans="1:3" x14ac:dyDescent="0.25">
      <c r="A228" s="500" t="s">
        <v>2224</v>
      </c>
      <c r="B228" s="501" t="s">
        <v>2225</v>
      </c>
      <c r="C228" s="502">
        <v>69.577977214207081</v>
      </c>
    </row>
    <row r="229" spans="1:3" x14ac:dyDescent="0.25">
      <c r="A229" s="500" t="s">
        <v>1324</v>
      </c>
      <c r="B229" s="501" t="s">
        <v>886</v>
      </c>
      <c r="C229" s="502">
        <v>849.25784827967675</v>
      </c>
    </row>
    <row r="230" spans="1:3" x14ac:dyDescent="0.25">
      <c r="A230" s="504" t="s">
        <v>238</v>
      </c>
      <c r="B230" s="505"/>
      <c r="C230" s="499">
        <v>13535.373270790948</v>
      </c>
    </row>
    <row r="231" spans="1:3" x14ac:dyDescent="0.25">
      <c r="A231" s="500" t="s">
        <v>151</v>
      </c>
      <c r="B231" s="501"/>
      <c r="C231" s="502">
        <v>0</v>
      </c>
    </row>
    <row r="232" spans="1:3" x14ac:dyDescent="0.25">
      <c r="A232" s="500" t="s">
        <v>239</v>
      </c>
      <c r="B232" s="501" t="s">
        <v>878</v>
      </c>
      <c r="C232" s="502">
        <v>2176.74281449405</v>
      </c>
    </row>
    <row r="233" spans="1:3" x14ac:dyDescent="0.25">
      <c r="A233" s="500" t="s">
        <v>2226</v>
      </c>
      <c r="B233" s="501" t="s">
        <v>2227</v>
      </c>
      <c r="C233" s="502">
        <v>58.662615466150555</v>
      </c>
    </row>
    <row r="234" spans="1:3" x14ac:dyDescent="0.25">
      <c r="A234" s="500" t="s">
        <v>2228</v>
      </c>
      <c r="B234" s="501" t="s">
        <v>1143</v>
      </c>
      <c r="C234" s="502">
        <v>1025.4507811303888</v>
      </c>
    </row>
    <row r="235" spans="1:3" x14ac:dyDescent="0.25">
      <c r="A235" s="500" t="s">
        <v>2229</v>
      </c>
      <c r="B235" s="501" t="s">
        <v>1830</v>
      </c>
      <c r="C235" s="502">
        <v>45.753989815051575</v>
      </c>
    </row>
    <row r="236" spans="1:3" x14ac:dyDescent="0.25">
      <c r="A236" s="500" t="s">
        <v>2230</v>
      </c>
      <c r="B236" s="501" t="s">
        <v>2231</v>
      </c>
      <c r="C236" s="502">
        <v>299.41552629181228</v>
      </c>
    </row>
    <row r="237" spans="1:3" x14ac:dyDescent="0.25">
      <c r="A237" s="500" t="s">
        <v>2232</v>
      </c>
      <c r="B237" s="501" t="s">
        <v>2233</v>
      </c>
      <c r="C237" s="502">
        <v>313.92448939489941</v>
      </c>
    </row>
    <row r="238" spans="1:3" x14ac:dyDescent="0.25">
      <c r="A238" s="500" t="s">
        <v>2234</v>
      </c>
      <c r="B238" s="501" t="s">
        <v>1130</v>
      </c>
      <c r="C238" s="502">
        <v>396.57877549711469</v>
      </c>
    </row>
    <row r="239" spans="1:3" x14ac:dyDescent="0.25">
      <c r="A239" s="500" t="s">
        <v>2235</v>
      </c>
      <c r="B239" s="501" t="s">
        <v>2236</v>
      </c>
      <c r="C239" s="502">
        <v>19.199174196162897</v>
      </c>
    </row>
    <row r="240" spans="1:3" x14ac:dyDescent="0.25">
      <c r="A240" s="500" t="s">
        <v>2237</v>
      </c>
      <c r="B240" s="501" t="s">
        <v>2238</v>
      </c>
      <c r="C240" s="502">
        <v>19.104165911301045</v>
      </c>
    </row>
    <row r="241" spans="1:3" x14ac:dyDescent="0.25">
      <c r="A241" s="500" t="s">
        <v>2239</v>
      </c>
      <c r="B241" s="501" t="s">
        <v>1132</v>
      </c>
      <c r="C241" s="502">
        <v>316.04485704196543</v>
      </c>
    </row>
    <row r="242" spans="1:3" x14ac:dyDescent="0.25">
      <c r="A242" s="500" t="s">
        <v>2240</v>
      </c>
      <c r="B242" s="501" t="s">
        <v>1145</v>
      </c>
      <c r="C242" s="502">
        <v>353.60007893155114</v>
      </c>
    </row>
    <row r="243" spans="1:3" x14ac:dyDescent="0.25">
      <c r="A243" s="500" t="s">
        <v>2241</v>
      </c>
      <c r="B243" s="501" t="s">
        <v>1853</v>
      </c>
      <c r="C243" s="502">
        <v>18.278827337095773</v>
      </c>
    </row>
    <row r="244" spans="1:3" x14ac:dyDescent="0.25">
      <c r="A244" s="500" t="s">
        <v>986</v>
      </c>
      <c r="B244" s="501" t="s">
        <v>1133</v>
      </c>
      <c r="C244" s="502">
        <v>554.69396192902707</v>
      </c>
    </row>
    <row r="245" spans="1:3" x14ac:dyDescent="0.25">
      <c r="A245" s="500" t="s">
        <v>2242</v>
      </c>
      <c r="B245" s="501" t="s">
        <v>2243</v>
      </c>
      <c r="C245" s="502">
        <v>392.49563366753779</v>
      </c>
    </row>
    <row r="246" spans="1:3" x14ac:dyDescent="0.25">
      <c r="A246" s="500" t="s">
        <v>2244</v>
      </c>
      <c r="B246" s="501" t="s">
        <v>2245</v>
      </c>
      <c r="C246" s="502">
        <v>13.668441908191555</v>
      </c>
    </row>
    <row r="247" spans="1:3" x14ac:dyDescent="0.25">
      <c r="A247" s="500" t="s">
        <v>2246</v>
      </c>
      <c r="B247" s="501" t="s">
        <v>1144</v>
      </c>
      <c r="C247" s="502">
        <v>271.35944523542997</v>
      </c>
    </row>
    <row r="248" spans="1:3" x14ac:dyDescent="0.25">
      <c r="A248" s="500" t="s">
        <v>2247</v>
      </c>
      <c r="B248" s="501" t="s">
        <v>2248</v>
      </c>
      <c r="C248" s="502">
        <v>12.279536832614792</v>
      </c>
    </row>
    <row r="249" spans="1:3" x14ac:dyDescent="0.25">
      <c r="A249" s="500" t="s">
        <v>2249</v>
      </c>
      <c r="B249" s="501" t="s">
        <v>1825</v>
      </c>
      <c r="C249" s="502">
        <v>254.88536146942212</v>
      </c>
    </row>
    <row r="250" spans="1:3" x14ac:dyDescent="0.25">
      <c r="A250" s="500" t="s">
        <v>2250</v>
      </c>
      <c r="B250" s="501" t="s">
        <v>2251</v>
      </c>
      <c r="C250" s="502">
        <v>67.256331794690126</v>
      </c>
    </row>
    <row r="251" spans="1:3" x14ac:dyDescent="0.25">
      <c r="A251" s="500" t="s">
        <v>2252</v>
      </c>
      <c r="B251" s="501" t="s">
        <v>2253</v>
      </c>
      <c r="C251" s="502">
        <v>64.30857141317216</v>
      </c>
    </row>
    <row r="252" spans="1:3" x14ac:dyDescent="0.25">
      <c r="A252" s="500" t="s">
        <v>2254</v>
      </c>
      <c r="B252" s="501" t="s">
        <v>2255</v>
      </c>
      <c r="C252" s="502">
        <v>103.67578346998323</v>
      </c>
    </row>
    <row r="253" spans="1:3" x14ac:dyDescent="0.25">
      <c r="A253" s="500" t="s">
        <v>1336</v>
      </c>
      <c r="B253" s="501" t="s">
        <v>884</v>
      </c>
      <c r="C253" s="502">
        <v>3126.1369313629275</v>
      </c>
    </row>
    <row r="254" spans="1:3" x14ac:dyDescent="0.25">
      <c r="A254" s="500" t="s">
        <v>2256</v>
      </c>
      <c r="B254" s="501" t="s">
        <v>1146</v>
      </c>
      <c r="C254" s="502">
        <v>360.22037154993939</v>
      </c>
    </row>
    <row r="255" spans="1:3" x14ac:dyDescent="0.25">
      <c r="A255" s="500" t="s">
        <v>2257</v>
      </c>
      <c r="B255" s="501" t="s">
        <v>2258</v>
      </c>
      <c r="C255" s="502">
        <v>52.20421086354218</v>
      </c>
    </row>
    <row r="256" spans="1:3" x14ac:dyDescent="0.25">
      <c r="A256" s="500" t="s">
        <v>1338</v>
      </c>
      <c r="B256" s="501" t="s">
        <v>1140</v>
      </c>
      <c r="C256" s="502">
        <v>105.60105282393641</v>
      </c>
    </row>
    <row r="257" spans="1:3" x14ac:dyDescent="0.25">
      <c r="A257" s="500" t="s">
        <v>2259</v>
      </c>
      <c r="B257" s="501" t="s">
        <v>2260</v>
      </c>
      <c r="C257" s="502">
        <v>67.602029403144542</v>
      </c>
    </row>
    <row r="258" spans="1:3" x14ac:dyDescent="0.25">
      <c r="A258" s="500" t="s">
        <v>1339</v>
      </c>
      <c r="B258" s="501" t="s">
        <v>1340</v>
      </c>
      <c r="C258" s="502">
        <v>156.08480298976519</v>
      </c>
    </row>
    <row r="259" spans="1:3" x14ac:dyDescent="0.25">
      <c r="A259" s="500" t="s">
        <v>2261</v>
      </c>
      <c r="B259" s="501" t="s">
        <v>2262</v>
      </c>
      <c r="C259" s="502">
        <v>90.830250131109892</v>
      </c>
    </row>
    <row r="260" spans="1:3" x14ac:dyDescent="0.25">
      <c r="A260" s="500" t="s">
        <v>2263</v>
      </c>
      <c r="B260" s="501" t="s">
        <v>2264</v>
      </c>
      <c r="C260" s="502">
        <v>143.27718435056241</v>
      </c>
    </row>
    <row r="261" spans="1:3" x14ac:dyDescent="0.25">
      <c r="A261" s="500" t="s">
        <v>2265</v>
      </c>
      <c r="B261" s="501" t="s">
        <v>2266</v>
      </c>
      <c r="C261" s="502">
        <v>63.714589941013671</v>
      </c>
    </row>
    <row r="262" spans="1:3" x14ac:dyDescent="0.25">
      <c r="A262" s="500" t="s">
        <v>2267</v>
      </c>
      <c r="B262" s="501" t="s">
        <v>1139</v>
      </c>
      <c r="C262" s="502">
        <v>735.9892517852968</v>
      </c>
    </row>
    <row r="263" spans="1:3" x14ac:dyDescent="0.25">
      <c r="A263" s="500" t="s">
        <v>2268</v>
      </c>
      <c r="B263" s="501" t="s">
        <v>2269</v>
      </c>
      <c r="C263" s="502">
        <v>441.32971292021944</v>
      </c>
    </row>
    <row r="264" spans="1:3" x14ac:dyDescent="0.25">
      <c r="A264" s="500" t="s">
        <v>2147</v>
      </c>
      <c r="B264" s="501" t="s">
        <v>2270</v>
      </c>
      <c r="C264" s="502">
        <v>101.65234237588149</v>
      </c>
    </row>
    <row r="265" spans="1:3" x14ac:dyDescent="0.25">
      <c r="A265" s="500" t="s">
        <v>1331</v>
      </c>
      <c r="B265" s="501" t="s">
        <v>1134</v>
      </c>
      <c r="C265" s="502">
        <v>1258.2638518191193</v>
      </c>
    </row>
    <row r="266" spans="1:3" x14ac:dyDescent="0.25">
      <c r="A266" s="500" t="s">
        <v>1332</v>
      </c>
      <c r="B266" s="501" t="s">
        <v>1333</v>
      </c>
      <c r="C266" s="502">
        <v>55.087525246879927</v>
      </c>
    </row>
    <row r="267" spans="1:3" x14ac:dyDescent="0.25">
      <c r="A267" s="504" t="s">
        <v>241</v>
      </c>
      <c r="B267" s="505"/>
      <c r="C267" s="499">
        <v>4254.6493295032169</v>
      </c>
    </row>
    <row r="268" spans="1:3" x14ac:dyDescent="0.25">
      <c r="A268" s="500" t="s">
        <v>2271</v>
      </c>
      <c r="B268" s="501" t="s">
        <v>2272</v>
      </c>
      <c r="C268" s="502">
        <v>38.911143108777551</v>
      </c>
    </row>
    <row r="269" spans="1:3" x14ac:dyDescent="0.25">
      <c r="A269" s="500" t="s">
        <v>1341</v>
      </c>
      <c r="B269" s="501" t="s">
        <v>1154</v>
      </c>
      <c r="C269" s="502">
        <v>1089.9574604455443</v>
      </c>
    </row>
    <row r="270" spans="1:3" x14ac:dyDescent="0.25">
      <c r="A270" s="500" t="s">
        <v>2273</v>
      </c>
      <c r="B270" s="501" t="s">
        <v>1153</v>
      </c>
      <c r="C270" s="502">
        <v>334.22357728523707</v>
      </c>
    </row>
    <row r="271" spans="1:3" x14ac:dyDescent="0.25">
      <c r="A271" s="500" t="s">
        <v>902</v>
      </c>
      <c r="B271" s="501" t="s">
        <v>901</v>
      </c>
      <c r="C271" s="502">
        <v>1682.5734133508865</v>
      </c>
    </row>
    <row r="272" spans="1:3" x14ac:dyDescent="0.25">
      <c r="A272" s="500" t="s">
        <v>2274</v>
      </c>
      <c r="B272" s="501" t="s">
        <v>2275</v>
      </c>
      <c r="C272" s="502">
        <v>203.28889604470498</v>
      </c>
    </row>
    <row r="273" spans="1:3" x14ac:dyDescent="0.25">
      <c r="A273" s="500" t="s">
        <v>2276</v>
      </c>
      <c r="B273" s="501" t="s">
        <v>2277</v>
      </c>
      <c r="C273" s="502">
        <v>55.178139439105614</v>
      </c>
    </row>
    <row r="274" spans="1:3" x14ac:dyDescent="0.25">
      <c r="A274" s="500" t="s">
        <v>1342</v>
      </c>
      <c r="B274" s="501" t="s">
        <v>889</v>
      </c>
      <c r="C274" s="502">
        <v>850.51669982896124</v>
      </c>
    </row>
    <row r="275" spans="1:3" x14ac:dyDescent="0.25">
      <c r="A275" s="504" t="s">
        <v>126</v>
      </c>
      <c r="B275" s="505"/>
      <c r="C275" s="499">
        <f>SUM(C276:C309)</f>
        <v>13892.737706008154</v>
      </c>
    </row>
    <row r="276" spans="1:3" x14ac:dyDescent="0.25">
      <c r="A276" s="500" t="s">
        <v>1486</v>
      </c>
      <c r="B276" s="501" t="s">
        <v>880</v>
      </c>
      <c r="C276" s="502">
        <v>4831.6670139081625</v>
      </c>
    </row>
    <row r="277" spans="1:3" x14ac:dyDescent="0.25">
      <c r="A277" s="500" t="s">
        <v>1365</v>
      </c>
      <c r="B277" s="501" t="s">
        <v>1366</v>
      </c>
      <c r="C277" s="502">
        <v>164.46209133569724</v>
      </c>
    </row>
    <row r="278" spans="1:3" x14ac:dyDescent="0.25">
      <c r="A278" s="500" t="s">
        <v>896</v>
      </c>
      <c r="B278" s="501" t="s">
        <v>895</v>
      </c>
      <c r="C278" s="502">
        <v>1191.7567264236529</v>
      </c>
    </row>
    <row r="279" spans="1:3" x14ac:dyDescent="0.25">
      <c r="A279" s="500" t="s">
        <v>2278</v>
      </c>
      <c r="B279" s="501" t="s">
        <v>2279</v>
      </c>
      <c r="C279" s="502">
        <v>946.55221493160809</v>
      </c>
    </row>
    <row r="280" spans="1:3" x14ac:dyDescent="0.25">
      <c r="A280" s="500" t="s">
        <v>2280</v>
      </c>
      <c r="B280" s="501" t="s">
        <v>1165</v>
      </c>
      <c r="C280" s="502">
        <v>411.93461140362103</v>
      </c>
    </row>
    <row r="281" spans="1:3" x14ac:dyDescent="0.25">
      <c r="A281" s="500" t="s">
        <v>1361</v>
      </c>
      <c r="B281" s="501" t="s">
        <v>1362</v>
      </c>
      <c r="C281" s="502">
        <v>29.273273699076306</v>
      </c>
    </row>
    <row r="282" spans="1:3" x14ac:dyDescent="0.25">
      <c r="A282" s="500" t="s">
        <v>2281</v>
      </c>
      <c r="B282" s="501" t="s">
        <v>2282</v>
      </c>
      <c r="C282" s="502">
        <v>292.34294722163941</v>
      </c>
    </row>
    <row r="283" spans="1:3" x14ac:dyDescent="0.25">
      <c r="A283" s="500" t="s">
        <v>2283</v>
      </c>
      <c r="B283" s="501" t="s">
        <v>1169</v>
      </c>
      <c r="C283" s="502">
        <v>944.76144512368114</v>
      </c>
    </row>
    <row r="284" spans="1:3" x14ac:dyDescent="0.25">
      <c r="A284" s="500" t="s">
        <v>2284</v>
      </c>
      <c r="B284" s="501" t="s">
        <v>2285</v>
      </c>
      <c r="C284" s="502">
        <v>216.48128285639683</v>
      </c>
    </row>
    <row r="285" spans="1:3" x14ac:dyDescent="0.25">
      <c r="A285" s="500" t="s">
        <v>2286</v>
      </c>
      <c r="B285" s="501" t="s">
        <v>2287</v>
      </c>
      <c r="C285" s="502">
        <v>13.826205665422689</v>
      </c>
    </row>
    <row r="286" spans="1:3" x14ac:dyDescent="0.25">
      <c r="A286" s="500" t="s">
        <v>2288</v>
      </c>
      <c r="B286" s="501" t="s">
        <v>2289</v>
      </c>
      <c r="C286" s="502">
        <v>13.344663674254441</v>
      </c>
    </row>
    <row r="287" spans="1:3" x14ac:dyDescent="0.25">
      <c r="A287" s="500" t="s">
        <v>2290</v>
      </c>
      <c r="B287" s="501" t="s">
        <v>2291</v>
      </c>
      <c r="C287" s="502">
        <v>13.153146973717122</v>
      </c>
    </row>
    <row r="288" spans="1:3" x14ac:dyDescent="0.25">
      <c r="A288" s="500" t="s">
        <v>2292</v>
      </c>
      <c r="B288" s="501" t="s">
        <v>2293</v>
      </c>
      <c r="C288" s="502">
        <v>10.996208885550729</v>
      </c>
    </row>
    <row r="289" spans="1:3" x14ac:dyDescent="0.25">
      <c r="A289" s="500" t="s">
        <v>2294</v>
      </c>
      <c r="B289" s="501" t="s">
        <v>2295</v>
      </c>
      <c r="C289" s="502">
        <v>58.517831021102218</v>
      </c>
    </row>
    <row r="290" spans="1:3" x14ac:dyDescent="0.25">
      <c r="A290" s="500" t="s">
        <v>2296</v>
      </c>
      <c r="B290" s="501" t="s">
        <v>2297</v>
      </c>
      <c r="C290" s="502">
        <v>175.23214948829951</v>
      </c>
    </row>
    <row r="291" spans="1:3" x14ac:dyDescent="0.25">
      <c r="A291" s="500" t="s">
        <v>2298</v>
      </c>
      <c r="B291" s="501" t="s">
        <v>2299</v>
      </c>
      <c r="C291" s="502">
        <v>164.49318459720109</v>
      </c>
    </row>
    <row r="292" spans="1:3" x14ac:dyDescent="0.25">
      <c r="A292" s="500" t="s">
        <v>2300</v>
      </c>
      <c r="B292" s="501" t="s">
        <v>1166</v>
      </c>
      <c r="C292" s="502">
        <v>275.55744782187503</v>
      </c>
    </row>
    <row r="293" spans="1:3" x14ac:dyDescent="0.25">
      <c r="A293" s="500" t="s">
        <v>2301</v>
      </c>
      <c r="B293" s="501" t="s">
        <v>2302</v>
      </c>
      <c r="C293" s="502">
        <v>145.66796882307361</v>
      </c>
    </row>
    <row r="294" spans="1:3" x14ac:dyDescent="0.25">
      <c r="A294" s="500" t="s">
        <v>995</v>
      </c>
      <c r="B294" s="501" t="s">
        <v>2303</v>
      </c>
      <c r="C294" s="502">
        <v>61.09382995395746</v>
      </c>
    </row>
    <row r="295" spans="1:3" x14ac:dyDescent="0.25">
      <c r="A295" s="500" t="s">
        <v>2304</v>
      </c>
      <c r="B295" s="501" t="s">
        <v>2305</v>
      </c>
      <c r="C295" s="502">
        <v>113.36626450948251</v>
      </c>
    </row>
    <row r="296" spans="1:3" x14ac:dyDescent="0.25">
      <c r="A296" s="500" t="s">
        <v>2306</v>
      </c>
      <c r="B296" s="501" t="s">
        <v>2307</v>
      </c>
      <c r="C296" s="502">
        <v>311.36882245625861</v>
      </c>
    </row>
    <row r="297" spans="1:3" x14ac:dyDescent="0.25">
      <c r="A297" s="500" t="s">
        <v>1375</v>
      </c>
      <c r="B297" s="501" t="s">
        <v>2308</v>
      </c>
      <c r="C297" s="502">
        <v>45.847977116946289</v>
      </c>
    </row>
    <row r="298" spans="1:3" x14ac:dyDescent="0.25">
      <c r="A298" s="500" t="s">
        <v>2309</v>
      </c>
      <c r="B298" s="501" t="s">
        <v>2310</v>
      </c>
      <c r="C298" s="502">
        <v>121.69114872730205</v>
      </c>
    </row>
    <row r="299" spans="1:3" x14ac:dyDescent="0.25">
      <c r="A299" s="500" t="s">
        <v>1359</v>
      </c>
      <c r="B299" s="501" t="s">
        <v>1360</v>
      </c>
      <c r="C299" s="502">
        <v>123.64751282188915</v>
      </c>
    </row>
    <row r="300" spans="1:3" x14ac:dyDescent="0.25">
      <c r="A300" s="500" t="s">
        <v>2311</v>
      </c>
      <c r="B300" s="501" t="s">
        <v>2312</v>
      </c>
      <c r="C300" s="502">
        <v>181.4455478925683</v>
      </c>
    </row>
    <row r="301" spans="1:3" x14ac:dyDescent="0.25">
      <c r="A301" s="500" t="s">
        <v>2313</v>
      </c>
      <c r="B301" s="501" t="s">
        <v>2314</v>
      </c>
      <c r="C301" s="502">
        <v>85.828966353173001</v>
      </c>
    </row>
    <row r="302" spans="1:3" x14ac:dyDescent="0.25">
      <c r="A302" s="500" t="s">
        <v>2315</v>
      </c>
      <c r="B302" s="501" t="s">
        <v>2316</v>
      </c>
      <c r="C302" s="502">
        <v>49.334887982032043</v>
      </c>
    </row>
    <row r="303" spans="1:3" x14ac:dyDescent="0.25">
      <c r="A303" s="500" t="s">
        <v>2147</v>
      </c>
      <c r="B303" s="501" t="s">
        <v>2317</v>
      </c>
      <c r="C303" s="502">
        <v>130.87731006911886</v>
      </c>
    </row>
    <row r="304" spans="1:3" x14ac:dyDescent="0.25">
      <c r="A304" s="500" t="s">
        <v>2318</v>
      </c>
      <c r="B304" s="501" t="s">
        <v>2319</v>
      </c>
      <c r="C304" s="502">
        <v>35.750547052996211</v>
      </c>
    </row>
    <row r="305" spans="1:3" x14ac:dyDescent="0.25">
      <c r="A305" s="500" t="s">
        <v>2320</v>
      </c>
      <c r="B305" s="501" t="s">
        <v>2321</v>
      </c>
      <c r="C305" s="502">
        <v>25.646398170277305</v>
      </c>
    </row>
    <row r="306" spans="1:3" x14ac:dyDescent="0.25">
      <c r="A306" s="500" t="s">
        <v>2322</v>
      </c>
      <c r="B306" s="501" t="s">
        <v>2323</v>
      </c>
      <c r="C306" s="502">
        <v>1382.107291196412</v>
      </c>
    </row>
    <row r="307" spans="1:3" x14ac:dyDescent="0.25">
      <c r="A307" s="500" t="s">
        <v>874</v>
      </c>
      <c r="B307" s="501" t="s">
        <v>906</v>
      </c>
      <c r="C307" s="502">
        <v>432.41234004259076</v>
      </c>
    </row>
    <row r="308" spans="1:3" x14ac:dyDescent="0.25">
      <c r="A308" s="500" t="s">
        <v>2324</v>
      </c>
      <c r="B308" s="501" t="s">
        <v>2325</v>
      </c>
      <c r="C308" s="502">
        <v>32.766844545067514</v>
      </c>
    </row>
    <row r="309" spans="1:3" ht="15.75" thickBot="1" x14ac:dyDescent="0.3">
      <c r="A309" s="500" t="s">
        <v>1358</v>
      </c>
      <c r="B309" s="501" t="s">
        <v>1164</v>
      </c>
      <c r="C309" s="502">
        <v>859.53160326404895</v>
      </c>
    </row>
    <row r="310" spans="1:3" ht="15.75" thickBot="1" x14ac:dyDescent="0.3">
      <c r="A310" s="506" t="s">
        <v>133</v>
      </c>
      <c r="B310" s="507"/>
      <c r="C310" s="508">
        <f>C275+C267+C230+C210+C153+C101+C88+C86+C75+C52+C30+C5</f>
        <v>129383.66025327488</v>
      </c>
    </row>
    <row r="311" spans="1:3" x14ac:dyDescent="0.25">
      <c r="A311" s="504" t="s">
        <v>134</v>
      </c>
      <c r="B311" s="505"/>
      <c r="C311" s="499">
        <v>4660.7285233776911</v>
      </c>
    </row>
    <row r="312" spans="1:3" x14ac:dyDescent="0.25">
      <c r="A312" s="500" t="s">
        <v>151</v>
      </c>
      <c r="B312" s="501"/>
      <c r="C312" s="502">
        <v>0</v>
      </c>
    </row>
    <row r="313" spans="1:3" x14ac:dyDescent="0.25">
      <c r="A313" s="500" t="s">
        <v>1367</v>
      </c>
      <c r="B313" s="501" t="s">
        <v>1368</v>
      </c>
      <c r="C313" s="502">
        <v>2599.5209031808458</v>
      </c>
    </row>
    <row r="314" spans="1:3" x14ac:dyDescent="0.25">
      <c r="A314" s="500" t="s">
        <v>2326</v>
      </c>
      <c r="B314" s="501" t="s">
        <v>1170</v>
      </c>
      <c r="C314" s="502">
        <v>888.59445471906736</v>
      </c>
    </row>
    <row r="315" spans="1:3" x14ac:dyDescent="0.25">
      <c r="A315" s="500" t="s">
        <v>2327</v>
      </c>
      <c r="B315" s="501" t="s">
        <v>2328</v>
      </c>
      <c r="C315" s="502">
        <v>185.71348943341144</v>
      </c>
    </row>
    <row r="316" spans="1:3" x14ac:dyDescent="0.25">
      <c r="A316" s="500" t="s">
        <v>2329</v>
      </c>
      <c r="B316" s="501" t="s">
        <v>2330</v>
      </c>
      <c r="C316" s="502">
        <v>85.787408603333859</v>
      </c>
    </row>
    <row r="317" spans="1:3" x14ac:dyDescent="0.25">
      <c r="A317" s="500" t="s">
        <v>2331</v>
      </c>
      <c r="B317" s="501" t="s">
        <v>2332</v>
      </c>
      <c r="C317" s="502">
        <v>117.21383497533391</v>
      </c>
    </row>
    <row r="318" spans="1:3" x14ac:dyDescent="0.25">
      <c r="A318" s="500" t="s">
        <v>2333</v>
      </c>
      <c r="B318" s="501" t="s">
        <v>2334</v>
      </c>
      <c r="C318" s="502">
        <v>389.49660725741131</v>
      </c>
    </row>
    <row r="319" spans="1:3" x14ac:dyDescent="0.25">
      <c r="A319" s="500" t="s">
        <v>2335</v>
      </c>
      <c r="B319" s="501" t="s">
        <v>2336</v>
      </c>
      <c r="C319" s="502">
        <v>394.40182520828671</v>
      </c>
    </row>
    <row r="320" spans="1:3" x14ac:dyDescent="0.25">
      <c r="A320" s="504" t="s">
        <v>136</v>
      </c>
      <c r="B320" s="505"/>
      <c r="C320" s="499">
        <v>4705.1249742865548</v>
      </c>
    </row>
    <row r="321" spans="1:3" x14ac:dyDescent="0.25">
      <c r="A321" s="500" t="s">
        <v>2337</v>
      </c>
      <c r="B321" s="501" t="s">
        <v>2338</v>
      </c>
      <c r="C321" s="502">
        <v>2443.4599696506566</v>
      </c>
    </row>
    <row r="322" spans="1:3" x14ac:dyDescent="0.25">
      <c r="A322" s="500" t="s">
        <v>2339</v>
      </c>
      <c r="B322" s="501" t="s">
        <v>2340</v>
      </c>
      <c r="C322" s="502">
        <v>824.99683970858666</v>
      </c>
    </row>
    <row r="323" spans="1:3" x14ac:dyDescent="0.25">
      <c r="A323" s="500" t="s">
        <v>2341</v>
      </c>
      <c r="B323" s="501" t="s">
        <v>2342</v>
      </c>
      <c r="C323" s="502">
        <v>166.4729037505125</v>
      </c>
    </row>
    <row r="324" spans="1:3" x14ac:dyDescent="0.25">
      <c r="A324" s="500" t="s">
        <v>2343</v>
      </c>
      <c r="B324" s="501" t="s">
        <v>2344</v>
      </c>
      <c r="C324" s="502">
        <v>1270.1952611767988</v>
      </c>
    </row>
    <row r="325" spans="1:3" x14ac:dyDescent="0.25">
      <c r="A325" s="500" t="s">
        <v>151</v>
      </c>
      <c r="B325" s="501"/>
      <c r="C325" s="502">
        <v>0</v>
      </c>
    </row>
    <row r="326" spans="1:3" x14ac:dyDescent="0.25">
      <c r="A326" s="504" t="s">
        <v>140</v>
      </c>
      <c r="B326" s="505"/>
      <c r="C326" s="499">
        <v>5277.8150456510702</v>
      </c>
    </row>
    <row r="327" spans="1:3" x14ac:dyDescent="0.25">
      <c r="A327" s="500" t="s">
        <v>875</v>
      </c>
      <c r="B327" s="501" t="s">
        <v>1370</v>
      </c>
      <c r="C327" s="502">
        <v>4783.4055739942396</v>
      </c>
    </row>
    <row r="328" spans="1:3" x14ac:dyDescent="0.25">
      <c r="A328" s="500" t="s">
        <v>2345</v>
      </c>
      <c r="B328" s="501" t="s">
        <v>2346</v>
      </c>
      <c r="C328" s="502">
        <v>44.849643265720502</v>
      </c>
    </row>
    <row r="329" spans="1:3" x14ac:dyDescent="0.25">
      <c r="A329" s="500" t="s">
        <v>1371</v>
      </c>
      <c r="B329" s="501" t="s">
        <v>1372</v>
      </c>
      <c r="C329" s="502">
        <v>162.12308620693582</v>
      </c>
    </row>
    <row r="330" spans="1:3" x14ac:dyDescent="0.25">
      <c r="A330" s="500" t="s">
        <v>2347</v>
      </c>
      <c r="B330" s="501" t="s">
        <v>2348</v>
      </c>
      <c r="C330" s="502">
        <v>75.273971286195987</v>
      </c>
    </row>
    <row r="331" spans="1:3" x14ac:dyDescent="0.25">
      <c r="A331" s="500" t="s">
        <v>2349</v>
      </c>
      <c r="B331" s="501" t="s">
        <v>2350</v>
      </c>
      <c r="C331" s="502">
        <v>212.16277089797896</v>
      </c>
    </row>
    <row r="332" spans="1:3" x14ac:dyDescent="0.25">
      <c r="A332" s="504" t="s">
        <v>142</v>
      </c>
      <c r="B332" s="505"/>
      <c r="C332" s="499">
        <v>14727.282190859556</v>
      </c>
    </row>
    <row r="333" spans="1:3" x14ac:dyDescent="0.25">
      <c r="A333" s="500" t="s">
        <v>905</v>
      </c>
      <c r="B333" s="501" t="s">
        <v>904</v>
      </c>
      <c r="C333" s="502">
        <v>9107.9426512006958</v>
      </c>
    </row>
    <row r="334" spans="1:3" x14ac:dyDescent="0.25">
      <c r="A334" s="500" t="s">
        <v>2351</v>
      </c>
      <c r="B334" s="501" t="s">
        <v>2352</v>
      </c>
      <c r="C334" s="502">
        <v>2148.6949599588429</v>
      </c>
    </row>
    <row r="335" spans="1:3" x14ac:dyDescent="0.25">
      <c r="A335" s="500" t="s">
        <v>2353</v>
      </c>
      <c r="B335" s="501" t="s">
        <v>1171</v>
      </c>
      <c r="C335" s="502">
        <v>515.99171497811403</v>
      </c>
    </row>
    <row r="336" spans="1:3" x14ac:dyDescent="0.25">
      <c r="A336" s="500" t="s">
        <v>2354</v>
      </c>
      <c r="B336" s="501" t="s">
        <v>2355</v>
      </c>
      <c r="C336" s="502">
        <v>148.28859696280105</v>
      </c>
    </row>
    <row r="337" spans="1:3" x14ac:dyDescent="0.25">
      <c r="A337" s="500" t="s">
        <v>2356</v>
      </c>
      <c r="B337" s="501" t="s">
        <v>2357</v>
      </c>
      <c r="C337" s="502">
        <v>359.77080819501583</v>
      </c>
    </row>
    <row r="338" spans="1:3" x14ac:dyDescent="0.25">
      <c r="A338" s="500" t="s">
        <v>1375</v>
      </c>
      <c r="B338" s="501" t="s">
        <v>1376</v>
      </c>
      <c r="C338" s="502">
        <v>164.12394691944002</v>
      </c>
    </row>
    <row r="339" spans="1:3" x14ac:dyDescent="0.25">
      <c r="A339" s="500" t="s">
        <v>2358</v>
      </c>
      <c r="B339" s="501" t="s">
        <v>2359</v>
      </c>
      <c r="C339" s="502">
        <v>293.82060678016694</v>
      </c>
    </row>
    <row r="340" spans="1:3" x14ac:dyDescent="0.25">
      <c r="A340" s="500" t="s">
        <v>2360</v>
      </c>
      <c r="B340" s="501" t="s">
        <v>2361</v>
      </c>
      <c r="C340" s="502">
        <v>48.532390594036187</v>
      </c>
    </row>
    <row r="341" spans="1:3" ht="15.75" thickBot="1" x14ac:dyDescent="0.3">
      <c r="A341" s="500" t="s">
        <v>2362</v>
      </c>
      <c r="B341" s="501" t="s">
        <v>2363</v>
      </c>
      <c r="C341" s="502">
        <v>1940.1165152704439</v>
      </c>
    </row>
    <row r="342" spans="1:3" ht="15.75" thickBot="1" x14ac:dyDescent="0.3">
      <c r="A342" s="506" t="s">
        <v>145</v>
      </c>
      <c r="B342" s="507"/>
      <c r="C342" s="508">
        <f>C332+C326+C320+C311</f>
        <v>29370.950734174876</v>
      </c>
    </row>
    <row r="343" spans="1:3" ht="15.75" thickBot="1" x14ac:dyDescent="0.3">
      <c r="A343" s="509" t="s">
        <v>146</v>
      </c>
      <c r="B343" s="510"/>
      <c r="C343" s="511">
        <f>C342+C310</f>
        <v>158754.61098744976</v>
      </c>
    </row>
  </sheetData>
  <conditionalFormatting sqref="A1:B5 C2:C5 A6:C343">
    <cfRule type="cellIs" dxfId="9" priority="2" operator="equal">
      <formula>0</formula>
    </cfRule>
  </conditionalFormatting>
  <conditionalFormatting sqref="C1">
    <cfRule type="cellIs" dxfId="8" priority="1" operator="equal">
      <formula>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topLeftCell="A91" workbookViewId="0">
      <selection activeCell="F113" sqref="F113"/>
    </sheetView>
  </sheetViews>
  <sheetFormatPr baseColWidth="10" defaultRowHeight="15" x14ac:dyDescent="0.25"/>
  <sheetData>
    <row r="1" spans="1:5" ht="45" x14ac:dyDescent="0.25">
      <c r="A1" s="280" t="s">
        <v>2471</v>
      </c>
      <c r="B1" s="280" t="s">
        <v>2472</v>
      </c>
      <c r="C1" s="280" t="s">
        <v>2473</v>
      </c>
      <c r="D1" s="280" t="s">
        <v>2474</v>
      </c>
      <c r="E1" s="280" t="s">
        <v>3687</v>
      </c>
    </row>
    <row r="2" spans="1:5" ht="60" x14ac:dyDescent="0.25">
      <c r="A2" s="281" t="s">
        <v>2475</v>
      </c>
      <c r="B2" s="281" t="s">
        <v>2476</v>
      </c>
      <c r="C2" s="281" t="s">
        <v>458</v>
      </c>
      <c r="D2" s="282" t="s">
        <v>2477</v>
      </c>
      <c r="E2" s="283">
        <v>14760</v>
      </c>
    </row>
    <row r="3" spans="1:5" ht="105" x14ac:dyDescent="0.25">
      <c r="A3" s="281" t="s">
        <v>2475</v>
      </c>
      <c r="B3" s="281" t="s">
        <v>2478</v>
      </c>
      <c r="C3" s="281" t="s">
        <v>2479</v>
      </c>
      <c r="D3" s="282" t="s">
        <v>2480</v>
      </c>
      <c r="E3" s="283">
        <v>18700</v>
      </c>
    </row>
    <row r="4" spans="1:5" ht="105" x14ac:dyDescent="0.25">
      <c r="A4" s="281" t="s">
        <v>2482</v>
      </c>
      <c r="B4" s="281" t="s">
        <v>2483</v>
      </c>
      <c r="C4" s="281" t="s">
        <v>458</v>
      </c>
      <c r="D4" s="281" t="s">
        <v>2484</v>
      </c>
      <c r="E4" s="283">
        <v>8000</v>
      </c>
    </row>
    <row r="5" spans="1:5" ht="45" x14ac:dyDescent="0.25">
      <c r="A5" s="284" t="s">
        <v>2485</v>
      </c>
      <c r="B5" s="284" t="s">
        <v>520</v>
      </c>
      <c r="C5" s="281" t="s">
        <v>458</v>
      </c>
      <c r="D5" s="281" t="s">
        <v>2486</v>
      </c>
      <c r="E5" s="283">
        <v>15000</v>
      </c>
    </row>
    <row r="6" spans="1:5" ht="60" x14ac:dyDescent="0.25">
      <c r="A6" s="284" t="s">
        <v>2487</v>
      </c>
      <c r="B6" s="284" t="s">
        <v>2488</v>
      </c>
      <c r="C6" s="281" t="s">
        <v>458</v>
      </c>
      <c r="D6" s="281" t="s">
        <v>2489</v>
      </c>
      <c r="E6" s="283">
        <v>8000</v>
      </c>
    </row>
    <row r="7" spans="1:5" ht="60" x14ac:dyDescent="0.25">
      <c r="A7" s="281" t="s">
        <v>2490</v>
      </c>
      <c r="B7" s="281" t="s">
        <v>2491</v>
      </c>
      <c r="C7" s="281" t="s">
        <v>2492</v>
      </c>
      <c r="D7" s="281" t="s">
        <v>2493</v>
      </c>
      <c r="E7" s="283">
        <v>9350</v>
      </c>
    </row>
    <row r="8" spans="1:5" ht="45" x14ac:dyDescent="0.25">
      <c r="A8" s="281" t="s">
        <v>2494</v>
      </c>
      <c r="B8" s="281" t="s">
        <v>2495</v>
      </c>
      <c r="C8" s="281" t="s">
        <v>2479</v>
      </c>
      <c r="D8" s="284" t="s">
        <v>2496</v>
      </c>
      <c r="E8" s="283">
        <v>10000</v>
      </c>
    </row>
    <row r="9" spans="1:5" ht="60" x14ac:dyDescent="0.25">
      <c r="A9" s="281" t="s">
        <v>2497</v>
      </c>
      <c r="B9" s="281" t="s">
        <v>2498</v>
      </c>
      <c r="C9" s="281" t="s">
        <v>2499</v>
      </c>
      <c r="D9" s="281" t="s">
        <v>2500</v>
      </c>
      <c r="E9" s="283">
        <v>11500</v>
      </c>
    </row>
    <row r="10" spans="1:5" ht="45" x14ac:dyDescent="0.25">
      <c r="A10" s="281" t="s">
        <v>2497</v>
      </c>
      <c r="B10" s="281" t="s">
        <v>2495</v>
      </c>
      <c r="C10" s="281" t="s">
        <v>2479</v>
      </c>
      <c r="D10" s="281" t="s">
        <v>2502</v>
      </c>
      <c r="E10" s="283">
        <v>12270</v>
      </c>
    </row>
    <row r="11" spans="1:5" ht="45" x14ac:dyDescent="0.25">
      <c r="A11" s="281" t="s">
        <v>2497</v>
      </c>
      <c r="B11" s="281" t="s">
        <v>2495</v>
      </c>
      <c r="C11" s="281" t="s">
        <v>2479</v>
      </c>
      <c r="D11" s="281" t="s">
        <v>2502</v>
      </c>
      <c r="E11" s="283">
        <v>3000</v>
      </c>
    </row>
    <row r="12" spans="1:5" ht="90" x14ac:dyDescent="0.25">
      <c r="A12" s="282" t="s">
        <v>2497</v>
      </c>
      <c r="B12" s="282" t="s">
        <v>2503</v>
      </c>
      <c r="C12" s="281" t="s">
        <v>458</v>
      </c>
      <c r="D12" s="281" t="s">
        <v>2504</v>
      </c>
      <c r="E12" s="283">
        <v>3340</v>
      </c>
    </row>
    <row r="13" spans="1:5" ht="108.6" customHeight="1" x14ac:dyDescent="0.25">
      <c r="A13" s="281" t="s">
        <v>2506</v>
      </c>
      <c r="B13" s="281" t="s">
        <v>2507</v>
      </c>
      <c r="C13" s="281" t="s">
        <v>458</v>
      </c>
      <c r="D13" s="281" t="s">
        <v>2508</v>
      </c>
      <c r="E13" s="283">
        <v>6600</v>
      </c>
    </row>
    <row r="14" spans="1:5" ht="45" x14ac:dyDescent="0.25">
      <c r="A14" s="281" t="s">
        <v>2506</v>
      </c>
      <c r="B14" s="281" t="s">
        <v>2509</v>
      </c>
      <c r="C14" s="281" t="s">
        <v>2492</v>
      </c>
      <c r="D14" s="281" t="s">
        <v>2510</v>
      </c>
      <c r="E14" s="283">
        <v>11000</v>
      </c>
    </row>
    <row r="15" spans="1:5" ht="45" x14ac:dyDescent="0.25">
      <c r="A15" s="281" t="s">
        <v>2506</v>
      </c>
      <c r="B15" s="281" t="s">
        <v>187</v>
      </c>
      <c r="C15" s="281" t="s">
        <v>2479</v>
      </c>
      <c r="D15" s="281" t="s">
        <v>2511</v>
      </c>
      <c r="E15" s="283">
        <v>10000</v>
      </c>
    </row>
    <row r="16" spans="1:5" ht="45" x14ac:dyDescent="0.25">
      <c r="A16" s="281" t="s">
        <v>2512</v>
      </c>
      <c r="B16" s="281" t="s">
        <v>2513</v>
      </c>
      <c r="C16" s="281" t="s">
        <v>458</v>
      </c>
      <c r="D16" s="281" t="s">
        <v>2514</v>
      </c>
      <c r="E16" s="283">
        <v>18330</v>
      </c>
    </row>
    <row r="17" spans="1:5" ht="60" x14ac:dyDescent="0.25">
      <c r="A17" s="284" t="s">
        <v>2512</v>
      </c>
      <c r="B17" s="284" t="s">
        <v>2515</v>
      </c>
      <c r="C17" s="281" t="s">
        <v>2516</v>
      </c>
      <c r="D17" s="284" t="s">
        <v>2517</v>
      </c>
      <c r="E17" s="283">
        <v>7700</v>
      </c>
    </row>
    <row r="18" spans="1:5" ht="45" x14ac:dyDescent="0.25">
      <c r="A18" s="281" t="s">
        <v>2512</v>
      </c>
      <c r="B18" s="281" t="s">
        <v>2518</v>
      </c>
      <c r="C18" s="281" t="s">
        <v>2499</v>
      </c>
      <c r="D18" s="281" t="s">
        <v>2519</v>
      </c>
      <c r="E18" s="283">
        <v>12400</v>
      </c>
    </row>
    <row r="19" spans="1:5" ht="45" x14ac:dyDescent="0.25">
      <c r="A19" s="281" t="s">
        <v>2512</v>
      </c>
      <c r="B19" s="285" t="s">
        <v>2520</v>
      </c>
      <c r="C19" s="281" t="s">
        <v>458</v>
      </c>
      <c r="D19" s="281" t="s">
        <v>2521</v>
      </c>
      <c r="E19" s="283">
        <v>13000</v>
      </c>
    </row>
    <row r="20" spans="1:5" ht="30" x14ac:dyDescent="0.25">
      <c r="A20" s="281" t="s">
        <v>2512</v>
      </c>
      <c r="B20" s="281" t="s">
        <v>2520</v>
      </c>
      <c r="C20" s="281" t="s">
        <v>458</v>
      </c>
      <c r="D20" s="281" t="s">
        <v>2522</v>
      </c>
      <c r="E20" s="283">
        <v>14755</v>
      </c>
    </row>
    <row r="21" spans="1:5" ht="45" x14ac:dyDescent="0.25">
      <c r="A21" s="281" t="s">
        <v>2512</v>
      </c>
      <c r="B21" s="281" t="s">
        <v>167</v>
      </c>
      <c r="C21" s="281" t="s">
        <v>2492</v>
      </c>
      <c r="D21" s="281" t="s">
        <v>2523</v>
      </c>
      <c r="E21" s="283">
        <v>6150</v>
      </c>
    </row>
    <row r="22" spans="1:5" ht="45" x14ac:dyDescent="0.25">
      <c r="A22" s="281" t="s">
        <v>2512</v>
      </c>
      <c r="B22" s="281" t="s">
        <v>181</v>
      </c>
      <c r="C22" s="281" t="s">
        <v>2501</v>
      </c>
      <c r="D22" s="281" t="s">
        <v>2524</v>
      </c>
      <c r="E22" s="283">
        <v>8000</v>
      </c>
    </row>
    <row r="23" spans="1:5" ht="75" x14ac:dyDescent="0.25">
      <c r="A23" s="281" t="s">
        <v>2525</v>
      </c>
      <c r="B23" s="281" t="s">
        <v>2495</v>
      </c>
      <c r="C23" s="281" t="s">
        <v>2479</v>
      </c>
      <c r="D23" s="284" t="s">
        <v>2526</v>
      </c>
      <c r="E23" s="283">
        <v>11600</v>
      </c>
    </row>
    <row r="24" spans="1:5" ht="30" x14ac:dyDescent="0.25">
      <c r="A24" s="281" t="s">
        <v>2525</v>
      </c>
      <c r="B24" s="281" t="s">
        <v>182</v>
      </c>
      <c r="C24" s="281" t="s">
        <v>2501</v>
      </c>
      <c r="D24" s="284" t="s">
        <v>2527</v>
      </c>
      <c r="E24" s="283">
        <v>7200</v>
      </c>
    </row>
    <row r="25" spans="1:5" ht="60" x14ac:dyDescent="0.25">
      <c r="A25" s="281" t="s">
        <v>2528</v>
      </c>
      <c r="B25" s="281" t="s">
        <v>1486</v>
      </c>
      <c r="C25" s="281" t="s">
        <v>710</v>
      </c>
      <c r="D25" s="284" t="s">
        <v>2529</v>
      </c>
      <c r="E25" s="283">
        <v>8500</v>
      </c>
    </row>
    <row r="26" spans="1:5" ht="30" x14ac:dyDescent="0.25">
      <c r="A26" s="281" t="s">
        <v>2528</v>
      </c>
      <c r="B26" s="281" t="s">
        <v>2530</v>
      </c>
      <c r="C26" s="281" t="s">
        <v>458</v>
      </c>
      <c r="D26" s="281"/>
      <c r="E26" s="283">
        <v>10000</v>
      </c>
    </row>
    <row r="27" spans="1:5" ht="90" x14ac:dyDescent="0.25">
      <c r="A27" s="281" t="s">
        <v>2528</v>
      </c>
      <c r="B27" s="281" t="s">
        <v>2531</v>
      </c>
      <c r="C27" s="281" t="s">
        <v>2492</v>
      </c>
      <c r="D27" s="281" t="s">
        <v>2532</v>
      </c>
      <c r="E27" s="283">
        <v>5000</v>
      </c>
    </row>
    <row r="28" spans="1:5" ht="30" x14ac:dyDescent="0.25">
      <c r="A28" s="281" t="s">
        <v>2528</v>
      </c>
      <c r="B28" s="281" t="s">
        <v>68</v>
      </c>
      <c r="C28" s="281" t="s">
        <v>2533</v>
      </c>
      <c r="D28" s="281" t="s">
        <v>2534</v>
      </c>
      <c r="E28" s="283">
        <v>17000</v>
      </c>
    </row>
    <row r="29" spans="1:5" ht="30" x14ac:dyDescent="0.25">
      <c r="A29" s="281" t="s">
        <v>2528</v>
      </c>
      <c r="B29" s="281" t="s">
        <v>577</v>
      </c>
      <c r="C29" s="281" t="s">
        <v>2516</v>
      </c>
      <c r="D29" s="284" t="s">
        <v>2535</v>
      </c>
      <c r="E29" s="283">
        <v>5000</v>
      </c>
    </row>
    <row r="30" spans="1:5" ht="60" x14ac:dyDescent="0.25">
      <c r="A30" s="282" t="s">
        <v>2528</v>
      </c>
      <c r="B30" s="282" t="s">
        <v>2536</v>
      </c>
      <c r="C30" s="281" t="s">
        <v>2533</v>
      </c>
      <c r="D30" s="281" t="s">
        <v>2537</v>
      </c>
      <c r="E30" s="283">
        <v>20000</v>
      </c>
    </row>
    <row r="31" spans="1:5" ht="30" x14ac:dyDescent="0.25">
      <c r="A31" s="281" t="s">
        <v>2528</v>
      </c>
      <c r="B31" s="281" t="s">
        <v>234</v>
      </c>
      <c r="C31" s="281" t="s">
        <v>2516</v>
      </c>
      <c r="D31" s="281" t="s">
        <v>2538</v>
      </c>
      <c r="E31" s="283">
        <v>30000</v>
      </c>
    </row>
    <row r="32" spans="1:5" ht="45" x14ac:dyDescent="0.25">
      <c r="A32" s="281" t="s">
        <v>2528</v>
      </c>
      <c r="B32" s="281" t="s">
        <v>1446</v>
      </c>
      <c r="C32" s="281" t="s">
        <v>2539</v>
      </c>
      <c r="D32" s="281" t="s">
        <v>2540</v>
      </c>
      <c r="E32" s="283">
        <v>15000</v>
      </c>
    </row>
    <row r="33" spans="1:5" ht="30" x14ac:dyDescent="0.25">
      <c r="A33" s="281" t="s">
        <v>2528</v>
      </c>
      <c r="B33" s="281" t="s">
        <v>2541</v>
      </c>
      <c r="C33" s="281" t="s">
        <v>2499</v>
      </c>
      <c r="D33" s="281" t="s">
        <v>2542</v>
      </c>
      <c r="E33" s="283">
        <v>19000</v>
      </c>
    </row>
    <row r="34" spans="1:5" ht="120" x14ac:dyDescent="0.25">
      <c r="A34" s="281" t="s">
        <v>2528</v>
      </c>
      <c r="B34" s="281" t="s">
        <v>2543</v>
      </c>
      <c r="C34" s="281" t="s">
        <v>2544</v>
      </c>
      <c r="D34" s="281" t="s">
        <v>2545</v>
      </c>
      <c r="E34" s="283">
        <v>6300</v>
      </c>
    </row>
    <row r="35" spans="1:5" ht="45" x14ac:dyDescent="0.25">
      <c r="A35" s="281" t="s">
        <v>2528</v>
      </c>
      <c r="B35" s="281" t="s">
        <v>2546</v>
      </c>
      <c r="C35" s="281" t="s">
        <v>2479</v>
      </c>
      <c r="D35" s="281" t="s">
        <v>2547</v>
      </c>
      <c r="E35" s="283">
        <v>11000</v>
      </c>
    </row>
    <row r="36" spans="1:5" ht="120" x14ac:dyDescent="0.25">
      <c r="A36" s="285" t="s">
        <v>2528</v>
      </c>
      <c r="B36" s="281" t="s">
        <v>167</v>
      </c>
      <c r="C36" s="281" t="s">
        <v>2492</v>
      </c>
      <c r="D36" s="281" t="s">
        <v>2548</v>
      </c>
      <c r="E36" s="286">
        <v>14000</v>
      </c>
    </row>
    <row r="37" spans="1:5" ht="30" x14ac:dyDescent="0.25">
      <c r="A37" s="281" t="s">
        <v>2528</v>
      </c>
      <c r="B37" s="282" t="s">
        <v>2549</v>
      </c>
      <c r="C37" s="281" t="s">
        <v>2544</v>
      </c>
      <c r="D37" s="281" t="s">
        <v>2550</v>
      </c>
      <c r="E37" s="283">
        <v>18000</v>
      </c>
    </row>
    <row r="38" spans="1:5" ht="90" x14ac:dyDescent="0.25">
      <c r="A38" s="281" t="s">
        <v>2528</v>
      </c>
      <c r="B38" s="281" t="s">
        <v>181</v>
      </c>
      <c r="C38" s="281" t="s">
        <v>2501</v>
      </c>
      <c r="D38" s="281" t="s">
        <v>2551</v>
      </c>
      <c r="E38" s="283">
        <v>20000</v>
      </c>
    </row>
    <row r="39" spans="1:5" ht="45" x14ac:dyDescent="0.25">
      <c r="A39" s="281" t="s">
        <v>2528</v>
      </c>
      <c r="B39" s="281" t="s">
        <v>31</v>
      </c>
      <c r="C39" s="281" t="s">
        <v>2544</v>
      </c>
      <c r="D39" s="284" t="s">
        <v>2552</v>
      </c>
      <c r="E39" s="283">
        <v>20000</v>
      </c>
    </row>
    <row r="40" spans="1:5" ht="90" x14ac:dyDescent="0.25">
      <c r="A40" s="281" t="s">
        <v>2528</v>
      </c>
      <c r="B40" s="281" t="s">
        <v>95</v>
      </c>
      <c r="C40" s="281" t="s">
        <v>2501</v>
      </c>
      <c r="D40" s="284" t="s">
        <v>2553</v>
      </c>
      <c r="E40" s="283">
        <v>7000</v>
      </c>
    </row>
    <row r="41" spans="1:5" ht="45" x14ac:dyDescent="0.25">
      <c r="A41" s="281" t="s">
        <v>2528</v>
      </c>
      <c r="B41" s="281" t="s">
        <v>2554</v>
      </c>
      <c r="C41" s="281" t="s">
        <v>2544</v>
      </c>
      <c r="D41" s="281" t="s">
        <v>2555</v>
      </c>
      <c r="E41" s="283">
        <v>7000</v>
      </c>
    </row>
    <row r="42" spans="1:5" ht="105" x14ac:dyDescent="0.25">
      <c r="A42" s="281" t="s">
        <v>2528</v>
      </c>
      <c r="B42" s="281" t="s">
        <v>2556</v>
      </c>
      <c r="C42" s="281" t="s">
        <v>2492</v>
      </c>
      <c r="D42" s="284" t="s">
        <v>2557</v>
      </c>
      <c r="E42" s="283">
        <v>6000</v>
      </c>
    </row>
    <row r="43" spans="1:5" ht="105" x14ac:dyDescent="0.25">
      <c r="A43" s="281" t="s">
        <v>2528</v>
      </c>
      <c r="B43" s="281" t="s">
        <v>2558</v>
      </c>
      <c r="C43" s="281" t="s">
        <v>2481</v>
      </c>
      <c r="D43" s="284" t="s">
        <v>2559</v>
      </c>
      <c r="E43" s="283">
        <v>8000</v>
      </c>
    </row>
    <row r="44" spans="1:5" ht="30" x14ac:dyDescent="0.25">
      <c r="A44" s="281" t="s">
        <v>2560</v>
      </c>
      <c r="B44" s="281" t="s">
        <v>1489</v>
      </c>
      <c r="C44" s="281" t="s">
        <v>142</v>
      </c>
      <c r="D44" s="284" t="s">
        <v>2561</v>
      </c>
      <c r="E44" s="283">
        <v>27200</v>
      </c>
    </row>
    <row r="45" spans="1:5" ht="30" x14ac:dyDescent="0.25">
      <c r="A45" s="281" t="s">
        <v>2562</v>
      </c>
      <c r="B45" s="285" t="s">
        <v>174</v>
      </c>
      <c r="C45" s="281" t="s">
        <v>458</v>
      </c>
      <c r="D45" s="284" t="s">
        <v>2563</v>
      </c>
      <c r="E45" s="283">
        <v>5125</v>
      </c>
    </row>
    <row r="46" spans="1:5" ht="45" x14ac:dyDescent="0.25">
      <c r="A46" s="281" t="s">
        <v>2564</v>
      </c>
      <c r="B46" s="281" t="s">
        <v>1486</v>
      </c>
      <c r="C46" s="281" t="s">
        <v>710</v>
      </c>
      <c r="D46" s="281" t="s">
        <v>2565</v>
      </c>
      <c r="E46" s="283">
        <v>24600</v>
      </c>
    </row>
    <row r="47" spans="1:5" ht="45" x14ac:dyDescent="0.25">
      <c r="A47" s="281" t="s">
        <v>2564</v>
      </c>
      <c r="B47" s="281" t="s">
        <v>2566</v>
      </c>
      <c r="C47" s="281" t="s">
        <v>458</v>
      </c>
      <c r="D47" s="282" t="s">
        <v>2567</v>
      </c>
      <c r="E47" s="283">
        <v>10000</v>
      </c>
    </row>
    <row r="48" spans="1:5" ht="45" x14ac:dyDescent="0.25">
      <c r="A48" s="281" t="s">
        <v>2564</v>
      </c>
      <c r="B48" s="281" t="s">
        <v>2568</v>
      </c>
      <c r="C48" s="281" t="s">
        <v>2492</v>
      </c>
      <c r="D48" s="282" t="s">
        <v>2569</v>
      </c>
      <c r="E48" s="283">
        <v>18600</v>
      </c>
    </row>
    <row r="49" spans="1:5" ht="45" x14ac:dyDescent="0.25">
      <c r="A49" s="281" t="s">
        <v>2570</v>
      </c>
      <c r="B49" s="281" t="s">
        <v>2541</v>
      </c>
      <c r="C49" s="281" t="s">
        <v>2499</v>
      </c>
      <c r="D49" s="281" t="s">
        <v>2571</v>
      </c>
      <c r="E49" s="283">
        <v>7500</v>
      </c>
    </row>
    <row r="50" spans="1:5" ht="60" x14ac:dyDescent="0.25">
      <c r="A50" s="281" t="s">
        <v>2572</v>
      </c>
      <c r="B50" s="281" t="s">
        <v>2573</v>
      </c>
      <c r="C50" s="281" t="s">
        <v>2492</v>
      </c>
      <c r="D50" s="281" t="s">
        <v>2574</v>
      </c>
      <c r="E50" s="283">
        <v>13000</v>
      </c>
    </row>
    <row r="51" spans="1:5" ht="60" x14ac:dyDescent="0.25">
      <c r="A51" s="282" t="s">
        <v>2575</v>
      </c>
      <c r="B51" s="281" t="s">
        <v>2576</v>
      </c>
      <c r="C51" s="281" t="s">
        <v>458</v>
      </c>
      <c r="D51" s="281" t="s">
        <v>2577</v>
      </c>
      <c r="E51" s="283">
        <v>15000</v>
      </c>
    </row>
    <row r="52" spans="1:5" ht="60" x14ac:dyDescent="0.25">
      <c r="A52" s="282" t="s">
        <v>2578</v>
      </c>
      <c r="B52" s="281" t="s">
        <v>2579</v>
      </c>
      <c r="C52" s="281" t="s">
        <v>458</v>
      </c>
      <c r="D52" s="281" t="s">
        <v>2580</v>
      </c>
      <c r="E52" s="283">
        <v>8000</v>
      </c>
    </row>
    <row r="53" spans="1:5" ht="45" x14ac:dyDescent="0.25">
      <c r="A53" s="282" t="s">
        <v>2581</v>
      </c>
      <c r="B53" s="281" t="s">
        <v>2530</v>
      </c>
      <c r="C53" s="281" t="s">
        <v>458</v>
      </c>
      <c r="D53" s="281" t="s">
        <v>2582</v>
      </c>
      <c r="E53" s="283">
        <v>15000</v>
      </c>
    </row>
    <row r="54" spans="1:5" ht="60" x14ac:dyDescent="0.25">
      <c r="A54" s="282" t="s">
        <v>2583</v>
      </c>
      <c r="B54" s="281" t="s">
        <v>2584</v>
      </c>
      <c r="C54" s="281" t="s">
        <v>458</v>
      </c>
      <c r="D54" s="281" t="s">
        <v>2585</v>
      </c>
      <c r="E54" s="283">
        <v>3000</v>
      </c>
    </row>
    <row r="55" spans="1:5" ht="45" x14ac:dyDescent="0.25">
      <c r="A55" s="282" t="s">
        <v>2583</v>
      </c>
      <c r="B55" s="281" t="s">
        <v>2495</v>
      </c>
      <c r="C55" s="281" t="s">
        <v>112</v>
      </c>
      <c r="D55" s="281" t="s">
        <v>2586</v>
      </c>
      <c r="E55" s="283">
        <v>11000</v>
      </c>
    </row>
    <row r="56" spans="1:5" ht="60" x14ac:dyDescent="0.25">
      <c r="A56" s="284" t="s">
        <v>2587</v>
      </c>
      <c r="B56" s="284" t="s">
        <v>520</v>
      </c>
      <c r="C56" s="281" t="s">
        <v>458</v>
      </c>
      <c r="D56" s="284" t="s">
        <v>2588</v>
      </c>
      <c r="E56" s="283">
        <v>17000</v>
      </c>
    </row>
    <row r="57" spans="1:5" ht="45" x14ac:dyDescent="0.25">
      <c r="A57" s="281" t="s">
        <v>2589</v>
      </c>
      <c r="B57" s="281" t="s">
        <v>2476</v>
      </c>
      <c r="C57" s="281" t="s">
        <v>458</v>
      </c>
      <c r="D57" s="281" t="s">
        <v>2590</v>
      </c>
      <c r="E57" s="283">
        <v>10000</v>
      </c>
    </row>
    <row r="58" spans="1:5" ht="45" x14ac:dyDescent="0.25">
      <c r="A58" s="281" t="s">
        <v>2589</v>
      </c>
      <c r="B58" s="281" t="s">
        <v>2543</v>
      </c>
      <c r="C58" s="281" t="s">
        <v>2544</v>
      </c>
      <c r="D58" s="281" t="s">
        <v>2591</v>
      </c>
      <c r="E58" s="283">
        <v>12000</v>
      </c>
    </row>
    <row r="59" spans="1:5" ht="45" x14ac:dyDescent="0.25">
      <c r="A59" s="285" t="s">
        <v>2592</v>
      </c>
      <c r="B59" s="281" t="s">
        <v>2593</v>
      </c>
      <c r="C59" s="281" t="s">
        <v>458</v>
      </c>
      <c r="D59" s="284" t="s">
        <v>2594</v>
      </c>
      <c r="E59" s="283">
        <v>10000</v>
      </c>
    </row>
    <row r="60" spans="1:5" ht="75" x14ac:dyDescent="0.25">
      <c r="A60" s="285" t="s">
        <v>2592</v>
      </c>
      <c r="B60" s="281" t="s">
        <v>2495</v>
      </c>
      <c r="C60" s="281" t="s">
        <v>2479</v>
      </c>
      <c r="D60" s="284" t="s">
        <v>2595</v>
      </c>
      <c r="E60" s="283">
        <v>6700</v>
      </c>
    </row>
    <row r="61" spans="1:5" ht="45" x14ac:dyDescent="0.25">
      <c r="A61" s="282" t="s">
        <v>2596</v>
      </c>
      <c r="B61" s="281" t="s">
        <v>2597</v>
      </c>
      <c r="C61" s="281" t="s">
        <v>2598</v>
      </c>
      <c r="D61" s="284" t="s">
        <v>2599</v>
      </c>
      <c r="E61" s="283">
        <v>25000</v>
      </c>
    </row>
    <row r="62" spans="1:5" ht="60" x14ac:dyDescent="0.25">
      <c r="A62" s="281" t="s">
        <v>2600</v>
      </c>
      <c r="B62" s="282" t="s">
        <v>167</v>
      </c>
      <c r="C62" s="281" t="s">
        <v>2492</v>
      </c>
      <c r="D62" s="281" t="s">
        <v>2601</v>
      </c>
      <c r="E62" s="283">
        <v>3900</v>
      </c>
    </row>
    <row r="63" spans="1:5" ht="90" x14ac:dyDescent="0.25">
      <c r="A63" s="282" t="s">
        <v>2600</v>
      </c>
      <c r="B63" s="282" t="s">
        <v>2602</v>
      </c>
      <c r="C63" s="281" t="s">
        <v>458</v>
      </c>
      <c r="D63" s="281" t="s">
        <v>2603</v>
      </c>
      <c r="E63" s="283">
        <v>4200</v>
      </c>
    </row>
    <row r="64" spans="1:5" ht="60" x14ac:dyDescent="0.25">
      <c r="A64" s="281" t="s">
        <v>2604</v>
      </c>
      <c r="B64" s="281" t="s">
        <v>2605</v>
      </c>
      <c r="C64" s="281" t="s">
        <v>2501</v>
      </c>
      <c r="D64" s="282" t="s">
        <v>2606</v>
      </c>
      <c r="E64" s="283">
        <v>5000</v>
      </c>
    </row>
    <row r="65" spans="1:5" ht="45" x14ac:dyDescent="0.25">
      <c r="A65" s="281" t="s">
        <v>2604</v>
      </c>
      <c r="B65" s="281" t="s">
        <v>2607</v>
      </c>
      <c r="C65" s="281" t="s">
        <v>2544</v>
      </c>
      <c r="D65" s="281" t="s">
        <v>2608</v>
      </c>
      <c r="E65" s="283">
        <v>10000</v>
      </c>
    </row>
    <row r="66" spans="1:5" ht="60" x14ac:dyDescent="0.25">
      <c r="A66" s="281" t="s">
        <v>2604</v>
      </c>
      <c r="B66" s="281" t="s">
        <v>2536</v>
      </c>
      <c r="C66" s="281" t="s">
        <v>2533</v>
      </c>
      <c r="D66" s="281" t="s">
        <v>2609</v>
      </c>
      <c r="E66" s="283">
        <v>3900</v>
      </c>
    </row>
    <row r="67" spans="1:5" ht="60" x14ac:dyDescent="0.25">
      <c r="A67" s="284" t="s">
        <v>2604</v>
      </c>
      <c r="B67" s="281" t="s">
        <v>167</v>
      </c>
      <c r="C67" s="281" t="s">
        <v>2492</v>
      </c>
      <c r="D67" s="284" t="s">
        <v>2610</v>
      </c>
      <c r="E67" s="283">
        <v>8400</v>
      </c>
    </row>
    <row r="68" spans="1:5" ht="75" x14ac:dyDescent="0.25">
      <c r="A68" s="281" t="s">
        <v>2604</v>
      </c>
      <c r="B68" s="281" t="s">
        <v>2611</v>
      </c>
      <c r="C68" s="281" t="s">
        <v>2501</v>
      </c>
      <c r="D68" s="281" t="s">
        <v>2612</v>
      </c>
      <c r="E68" s="283">
        <v>9000</v>
      </c>
    </row>
    <row r="69" spans="1:5" ht="75" x14ac:dyDescent="0.25">
      <c r="A69" s="281" t="s">
        <v>2613</v>
      </c>
      <c r="B69" s="281" t="s">
        <v>68</v>
      </c>
      <c r="C69" s="281" t="s">
        <v>2533</v>
      </c>
      <c r="D69" s="281" t="s">
        <v>2614</v>
      </c>
      <c r="E69" s="283">
        <v>16700</v>
      </c>
    </row>
    <row r="70" spans="1:5" ht="45" x14ac:dyDescent="0.25">
      <c r="A70" s="281" t="s">
        <v>2615</v>
      </c>
      <c r="B70" s="281" t="s">
        <v>2616</v>
      </c>
      <c r="C70" s="281" t="s">
        <v>458</v>
      </c>
      <c r="D70" s="281" t="s">
        <v>2617</v>
      </c>
      <c r="E70" s="283">
        <v>7000</v>
      </c>
    </row>
    <row r="71" spans="1:5" ht="30" x14ac:dyDescent="0.25">
      <c r="A71" s="281" t="s">
        <v>2618</v>
      </c>
      <c r="B71" s="281" t="s">
        <v>2619</v>
      </c>
      <c r="C71" s="281" t="s">
        <v>458</v>
      </c>
      <c r="D71" s="281" t="s">
        <v>2620</v>
      </c>
      <c r="E71" s="283">
        <v>22500</v>
      </c>
    </row>
    <row r="72" spans="1:5" ht="30" x14ac:dyDescent="0.25">
      <c r="A72" s="281" t="s">
        <v>2618</v>
      </c>
      <c r="B72" s="281" t="s">
        <v>2541</v>
      </c>
      <c r="C72" s="281" t="s">
        <v>2499</v>
      </c>
      <c r="D72" s="281" t="s">
        <v>2620</v>
      </c>
      <c r="E72" s="283">
        <v>8200</v>
      </c>
    </row>
    <row r="73" spans="1:5" ht="30" x14ac:dyDescent="0.25">
      <c r="A73" s="281" t="s">
        <v>2621</v>
      </c>
      <c r="B73" s="282" t="s">
        <v>2622</v>
      </c>
      <c r="C73" s="281" t="s">
        <v>458</v>
      </c>
      <c r="D73" s="281" t="s">
        <v>2623</v>
      </c>
      <c r="E73" s="283">
        <v>9000</v>
      </c>
    </row>
    <row r="74" spans="1:5" ht="60" x14ac:dyDescent="0.25">
      <c r="A74" s="281" t="s">
        <v>2621</v>
      </c>
      <c r="B74" s="282" t="s">
        <v>167</v>
      </c>
      <c r="C74" s="281" t="s">
        <v>2492</v>
      </c>
      <c r="D74" s="281" t="s">
        <v>2624</v>
      </c>
      <c r="E74" s="283">
        <v>5200</v>
      </c>
    </row>
    <row r="75" spans="1:5" ht="165" x14ac:dyDescent="0.25">
      <c r="A75" s="281" t="s">
        <v>2621</v>
      </c>
      <c r="B75" s="281" t="s">
        <v>520</v>
      </c>
      <c r="C75" s="281" t="s">
        <v>458</v>
      </c>
      <c r="D75" s="281" t="s">
        <v>2625</v>
      </c>
      <c r="E75" s="283">
        <v>15000</v>
      </c>
    </row>
    <row r="76" spans="1:5" ht="60" x14ac:dyDescent="0.25">
      <c r="A76" s="281" t="s">
        <v>2626</v>
      </c>
      <c r="B76" s="282" t="s">
        <v>2602</v>
      </c>
      <c r="C76" s="281" t="s">
        <v>458</v>
      </c>
      <c r="D76" s="281" t="s">
        <v>2627</v>
      </c>
      <c r="E76" s="283">
        <v>13300</v>
      </c>
    </row>
    <row r="77" spans="1:5" ht="45" x14ac:dyDescent="0.25">
      <c r="A77" s="281" t="s">
        <v>2628</v>
      </c>
      <c r="B77" s="282" t="s">
        <v>2476</v>
      </c>
      <c r="C77" s="281" t="s">
        <v>458</v>
      </c>
      <c r="D77" s="281" t="s">
        <v>2629</v>
      </c>
      <c r="E77" s="283">
        <v>17500</v>
      </c>
    </row>
    <row r="78" spans="1:5" ht="45" x14ac:dyDescent="0.25">
      <c r="A78" s="281" t="s">
        <v>2630</v>
      </c>
      <c r="B78" s="282" t="s">
        <v>2631</v>
      </c>
      <c r="C78" s="281" t="s">
        <v>458</v>
      </c>
      <c r="D78" s="281" t="s">
        <v>2632</v>
      </c>
      <c r="E78" s="283">
        <v>11000</v>
      </c>
    </row>
    <row r="79" spans="1:5" ht="60" x14ac:dyDescent="0.25">
      <c r="A79" s="284" t="s">
        <v>2633</v>
      </c>
      <c r="B79" s="284" t="s">
        <v>2634</v>
      </c>
      <c r="C79" s="281" t="s">
        <v>2481</v>
      </c>
      <c r="D79" s="284" t="s">
        <v>2635</v>
      </c>
      <c r="E79" s="283">
        <v>7300</v>
      </c>
    </row>
    <row r="80" spans="1:5" ht="60" x14ac:dyDescent="0.25">
      <c r="A80" s="284" t="s">
        <v>2636</v>
      </c>
      <c r="B80" s="284" t="s">
        <v>2637</v>
      </c>
      <c r="C80" s="281" t="s">
        <v>458</v>
      </c>
      <c r="D80" s="284" t="s">
        <v>2638</v>
      </c>
      <c r="E80" s="283">
        <v>4000</v>
      </c>
    </row>
    <row r="81" spans="1:5" ht="60" x14ac:dyDescent="0.25">
      <c r="A81" s="281" t="s">
        <v>2639</v>
      </c>
      <c r="B81" s="281" t="s">
        <v>2640</v>
      </c>
      <c r="C81" s="281" t="s">
        <v>458</v>
      </c>
      <c r="D81" s="281" t="s">
        <v>2641</v>
      </c>
      <c r="E81" s="283">
        <v>18750</v>
      </c>
    </row>
    <row r="82" spans="1:5" ht="60" x14ac:dyDescent="0.25">
      <c r="A82" s="281" t="s">
        <v>2639</v>
      </c>
      <c r="B82" s="281" t="s">
        <v>2642</v>
      </c>
      <c r="C82" s="281" t="s">
        <v>2544</v>
      </c>
      <c r="D82" s="281" t="s">
        <v>2643</v>
      </c>
      <c r="E82" s="283">
        <v>10000</v>
      </c>
    </row>
    <row r="83" spans="1:5" ht="75" x14ac:dyDescent="0.25">
      <c r="A83" s="281" t="s">
        <v>2644</v>
      </c>
      <c r="B83" s="281" t="s">
        <v>174</v>
      </c>
      <c r="C83" s="281" t="s">
        <v>458</v>
      </c>
      <c r="D83" s="284" t="s">
        <v>2645</v>
      </c>
      <c r="E83" s="283">
        <v>7000</v>
      </c>
    </row>
    <row r="84" spans="1:5" ht="105" x14ac:dyDescent="0.25">
      <c r="A84" s="282" t="s">
        <v>2644</v>
      </c>
      <c r="B84" s="284" t="s">
        <v>2483</v>
      </c>
      <c r="C84" s="281" t="s">
        <v>458</v>
      </c>
      <c r="D84" s="284" t="s">
        <v>2646</v>
      </c>
      <c r="E84" s="283">
        <v>10000</v>
      </c>
    </row>
    <row r="85" spans="1:5" ht="60" x14ac:dyDescent="0.25">
      <c r="A85" s="281" t="s">
        <v>2644</v>
      </c>
      <c r="B85" s="281" t="s">
        <v>2495</v>
      </c>
      <c r="C85" s="281" t="s">
        <v>2479</v>
      </c>
      <c r="D85" s="284" t="s">
        <v>2647</v>
      </c>
      <c r="E85" s="283">
        <v>12600</v>
      </c>
    </row>
    <row r="86" spans="1:5" ht="30" x14ac:dyDescent="0.25">
      <c r="A86" s="281" t="s">
        <v>2648</v>
      </c>
      <c r="B86" s="281" t="s">
        <v>2549</v>
      </c>
      <c r="C86" s="281" t="s">
        <v>2544</v>
      </c>
      <c r="D86" s="281" t="s">
        <v>2649</v>
      </c>
      <c r="E86" s="283">
        <v>6000</v>
      </c>
    </row>
    <row r="87" spans="1:5" ht="90" x14ac:dyDescent="0.25">
      <c r="A87" s="281" t="s">
        <v>2648</v>
      </c>
      <c r="B87" s="287" t="s">
        <v>2650</v>
      </c>
      <c r="C87" s="281" t="s">
        <v>458</v>
      </c>
      <c r="D87" s="284" t="s">
        <v>2651</v>
      </c>
      <c r="E87" s="283">
        <v>4100</v>
      </c>
    </row>
    <row r="88" spans="1:5" ht="30" x14ac:dyDescent="0.25">
      <c r="A88" s="285" t="s">
        <v>2652</v>
      </c>
      <c r="B88" s="285" t="s">
        <v>2640</v>
      </c>
      <c r="C88" s="281" t="s">
        <v>458</v>
      </c>
      <c r="D88" s="284" t="s">
        <v>2653</v>
      </c>
      <c r="E88" s="286">
        <v>15000</v>
      </c>
    </row>
    <row r="89" spans="1:5" ht="60" x14ac:dyDescent="0.25">
      <c r="A89" s="281" t="s">
        <v>2652</v>
      </c>
      <c r="B89" s="281" t="s">
        <v>2654</v>
      </c>
      <c r="C89" s="281" t="s">
        <v>2505</v>
      </c>
      <c r="D89" s="281" t="s">
        <v>2655</v>
      </c>
      <c r="E89" s="283">
        <v>6500</v>
      </c>
    </row>
    <row r="90" spans="1:5" ht="75" x14ac:dyDescent="0.25">
      <c r="A90" s="281" t="s">
        <v>2652</v>
      </c>
      <c r="B90" s="281" t="s">
        <v>2656</v>
      </c>
      <c r="C90" s="281" t="s">
        <v>2544</v>
      </c>
      <c r="D90" s="281" t="s">
        <v>2657</v>
      </c>
      <c r="E90" s="283">
        <v>12000</v>
      </c>
    </row>
    <row r="91" spans="1:5" ht="45" x14ac:dyDescent="0.25">
      <c r="A91" s="285" t="s">
        <v>2652</v>
      </c>
      <c r="B91" s="281" t="s">
        <v>2495</v>
      </c>
      <c r="C91" s="281" t="s">
        <v>2479</v>
      </c>
      <c r="D91" s="284" t="s">
        <v>2658</v>
      </c>
      <c r="E91" s="286">
        <v>15600</v>
      </c>
    </row>
    <row r="92" spans="1:5" ht="165" x14ac:dyDescent="0.25">
      <c r="A92" s="285" t="s">
        <v>2652</v>
      </c>
      <c r="B92" s="281" t="s">
        <v>95</v>
      </c>
      <c r="C92" s="281" t="s">
        <v>2501</v>
      </c>
      <c r="D92" s="284" t="s">
        <v>2659</v>
      </c>
      <c r="E92" s="286">
        <v>14000</v>
      </c>
    </row>
    <row r="93" spans="1:5" ht="75" x14ac:dyDescent="0.25">
      <c r="A93" s="284" t="s">
        <v>2652</v>
      </c>
      <c r="B93" s="284" t="s">
        <v>2660</v>
      </c>
      <c r="C93" s="281" t="s">
        <v>458</v>
      </c>
      <c r="D93" s="284" t="s">
        <v>2661</v>
      </c>
      <c r="E93" s="283">
        <v>7000</v>
      </c>
    </row>
    <row r="94" spans="1:5" ht="105" x14ac:dyDescent="0.25">
      <c r="A94" s="285" t="s">
        <v>2652</v>
      </c>
      <c r="B94" s="281" t="s">
        <v>2556</v>
      </c>
      <c r="C94" s="281" t="s">
        <v>2492</v>
      </c>
      <c r="D94" s="284" t="s">
        <v>2662</v>
      </c>
      <c r="E94" s="286">
        <v>15000</v>
      </c>
    </row>
    <row r="95" spans="1:5" x14ac:dyDescent="0.25">
      <c r="A95" s="281"/>
      <c r="B95" s="281"/>
      <c r="C95" s="281"/>
      <c r="D95" s="281"/>
      <c r="E95" s="283"/>
    </row>
    <row r="96" spans="1:5" x14ac:dyDescent="0.25">
      <c r="A96" s="285"/>
      <c r="B96" s="281"/>
      <c r="C96" s="281"/>
      <c r="D96" s="285"/>
      <c r="E96" s="286">
        <f>SUM(E2:E94)</f>
        <v>1060830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7"/>
  <sheetViews>
    <sheetView showGridLines="0" topLeftCell="A7" workbookViewId="0">
      <selection activeCell="A151" sqref="A151"/>
    </sheetView>
  </sheetViews>
  <sheetFormatPr baseColWidth="10" defaultRowHeight="15" x14ac:dyDescent="0.25"/>
  <cols>
    <col min="1" max="1" width="44.85546875" style="76" customWidth="1"/>
    <col min="2" max="2" width="12.28515625" style="77" customWidth="1"/>
    <col min="3" max="3" width="22.28515625" style="51" customWidth="1"/>
  </cols>
  <sheetData>
    <row r="1" spans="1:3" x14ac:dyDescent="0.25">
      <c r="A1" s="2" t="s">
        <v>7</v>
      </c>
      <c r="B1" s="40"/>
      <c r="C1" s="16"/>
    </row>
    <row r="2" spans="1:3" ht="36" x14ac:dyDescent="0.25">
      <c r="A2" s="41" t="s">
        <v>151</v>
      </c>
      <c r="B2" s="42" t="s">
        <v>194</v>
      </c>
      <c r="C2" s="43" t="s">
        <v>2664</v>
      </c>
    </row>
    <row r="3" spans="1:3" x14ac:dyDescent="0.25">
      <c r="A3" s="45"/>
      <c r="B3" s="46"/>
      <c r="C3" s="31" t="s">
        <v>1</v>
      </c>
    </row>
    <row r="4" spans="1:3" x14ac:dyDescent="0.25">
      <c r="A4" s="47"/>
      <c r="B4" s="48"/>
      <c r="C4" s="49" t="s">
        <v>200</v>
      </c>
    </row>
    <row r="5" spans="1:3" x14ac:dyDescent="0.25">
      <c r="A5" s="125" t="s">
        <v>201</v>
      </c>
      <c r="B5" s="126"/>
      <c r="C5" s="7">
        <v>4538.1367541779082</v>
      </c>
    </row>
    <row r="6" spans="1:3" x14ac:dyDescent="0.25">
      <c r="A6" s="288" t="s">
        <v>2665</v>
      </c>
      <c r="B6" s="288" t="s">
        <v>2666</v>
      </c>
      <c r="C6" s="289">
        <v>212.06549632391807</v>
      </c>
    </row>
    <row r="7" spans="1:3" x14ac:dyDescent="0.25">
      <c r="A7" s="288" t="s">
        <v>2667</v>
      </c>
      <c r="B7" s="288" t="s">
        <v>890</v>
      </c>
      <c r="C7" s="289">
        <v>466.8562428757582</v>
      </c>
    </row>
    <row r="8" spans="1:3" x14ac:dyDescent="0.25">
      <c r="A8" s="290" t="s">
        <v>2668</v>
      </c>
      <c r="B8" s="291" t="s">
        <v>1030</v>
      </c>
      <c r="C8" s="289">
        <v>153.33578623944027</v>
      </c>
    </row>
    <row r="9" spans="1:3" x14ac:dyDescent="0.25">
      <c r="A9" s="288" t="s">
        <v>1424</v>
      </c>
      <c r="B9" s="288" t="s">
        <v>1031</v>
      </c>
      <c r="C9" s="289">
        <v>322.31027538335815</v>
      </c>
    </row>
    <row r="10" spans="1:3" x14ac:dyDescent="0.25">
      <c r="A10" s="288" t="s">
        <v>2669</v>
      </c>
      <c r="B10" s="288" t="s">
        <v>2670</v>
      </c>
      <c r="C10" s="289">
        <v>293.8314288984281</v>
      </c>
    </row>
    <row r="11" spans="1:3" x14ac:dyDescent="0.25">
      <c r="A11" s="288" t="s">
        <v>2671</v>
      </c>
      <c r="B11" s="292">
        <v>680000437</v>
      </c>
      <c r="C11" s="289">
        <v>230.29195807427325</v>
      </c>
    </row>
    <row r="12" spans="1:3" x14ac:dyDescent="0.25">
      <c r="A12" s="290" t="s">
        <v>2672</v>
      </c>
      <c r="B12" s="293" t="s">
        <v>1026</v>
      </c>
      <c r="C12" s="289">
        <v>166.24619664594184</v>
      </c>
    </row>
    <row r="13" spans="1:3" x14ac:dyDescent="0.25">
      <c r="A13" s="290" t="s">
        <v>1944</v>
      </c>
      <c r="B13" s="294" t="s">
        <v>1027</v>
      </c>
      <c r="C13" s="289">
        <v>245.98696680374579</v>
      </c>
    </row>
    <row r="14" spans="1:3" x14ac:dyDescent="0.25">
      <c r="A14" s="290" t="s">
        <v>2673</v>
      </c>
      <c r="B14" s="288">
        <v>510000029</v>
      </c>
      <c r="C14" s="289">
        <v>331.42350625853567</v>
      </c>
    </row>
    <row r="15" spans="1:3" x14ac:dyDescent="0.25">
      <c r="A15" s="290" t="s">
        <v>2674</v>
      </c>
      <c r="B15" s="288">
        <v>520780073</v>
      </c>
      <c r="C15" s="289">
        <v>193.07959866729809</v>
      </c>
    </row>
    <row r="16" spans="1:3" x14ac:dyDescent="0.25">
      <c r="A16" s="288" t="s">
        <v>12</v>
      </c>
      <c r="B16" s="288" t="s">
        <v>1893</v>
      </c>
      <c r="C16" s="289">
        <v>258.77080455920327</v>
      </c>
    </row>
    <row r="17" spans="1:3" x14ac:dyDescent="0.25">
      <c r="A17" s="288" t="s">
        <v>12</v>
      </c>
      <c r="B17" s="288" t="s">
        <v>1893</v>
      </c>
      <c r="C17" s="289">
        <v>148.14630754663082</v>
      </c>
    </row>
    <row r="18" spans="1:3" x14ac:dyDescent="0.25">
      <c r="A18" s="288" t="s">
        <v>2675</v>
      </c>
      <c r="B18" s="288" t="s">
        <v>2676</v>
      </c>
      <c r="C18" s="289">
        <v>207.38230823528517</v>
      </c>
    </row>
    <row r="19" spans="1:3" x14ac:dyDescent="0.25">
      <c r="A19" s="288" t="s">
        <v>16</v>
      </c>
      <c r="B19" s="288" t="s">
        <v>2677</v>
      </c>
      <c r="C19" s="289">
        <v>236.36744532439164</v>
      </c>
    </row>
    <row r="20" spans="1:3" x14ac:dyDescent="0.25">
      <c r="A20" s="288" t="s">
        <v>1195</v>
      </c>
      <c r="B20" s="288" t="s">
        <v>1196</v>
      </c>
      <c r="C20" s="289">
        <v>256.11277888727642</v>
      </c>
    </row>
    <row r="21" spans="1:3" x14ac:dyDescent="0.25">
      <c r="A21" s="288" t="s">
        <v>2678</v>
      </c>
      <c r="B21" s="288" t="s">
        <v>2679</v>
      </c>
      <c r="C21" s="289">
        <v>375.21764351980579</v>
      </c>
    </row>
    <row r="22" spans="1:3" x14ac:dyDescent="0.25">
      <c r="A22" s="288" t="s">
        <v>1195</v>
      </c>
      <c r="B22" s="288" t="s">
        <v>1196</v>
      </c>
      <c r="C22" s="289">
        <v>204.21799195918183</v>
      </c>
    </row>
    <row r="23" spans="1:3" x14ac:dyDescent="0.25">
      <c r="A23" s="288" t="s">
        <v>2680</v>
      </c>
      <c r="B23" s="288" t="s">
        <v>1033</v>
      </c>
      <c r="C23" s="289">
        <v>236.49401797543581</v>
      </c>
    </row>
    <row r="24" spans="1:3" x14ac:dyDescent="0.25">
      <c r="A24" s="32" t="s">
        <v>205</v>
      </c>
      <c r="B24" s="50"/>
      <c r="C24" s="7">
        <v>4999.0864272785329</v>
      </c>
    </row>
    <row r="25" spans="1:3" x14ac:dyDescent="0.25">
      <c r="A25" s="295" t="s">
        <v>22</v>
      </c>
      <c r="B25" s="295" t="s">
        <v>891</v>
      </c>
      <c r="C25" s="296">
        <v>434.70678951054839</v>
      </c>
    </row>
    <row r="26" spans="1:3" x14ac:dyDescent="0.25">
      <c r="A26" s="295" t="s">
        <v>951</v>
      </c>
      <c r="B26" s="295" t="s">
        <v>2681</v>
      </c>
      <c r="C26" s="296">
        <v>209.53404330303545</v>
      </c>
    </row>
    <row r="27" spans="1:3" x14ac:dyDescent="0.25">
      <c r="A27" s="295" t="s">
        <v>2682</v>
      </c>
      <c r="B27" s="295">
        <v>870000015</v>
      </c>
      <c r="C27" s="296">
        <v>320.28511296665198</v>
      </c>
    </row>
    <row r="28" spans="1:3" x14ac:dyDescent="0.25">
      <c r="A28" s="295" t="s">
        <v>2683</v>
      </c>
      <c r="B28" s="295">
        <v>860014208</v>
      </c>
      <c r="C28" s="296">
        <v>454.07240512030074</v>
      </c>
    </row>
    <row r="29" spans="1:3" x14ac:dyDescent="0.25">
      <c r="A29" s="295" t="s">
        <v>1996</v>
      </c>
      <c r="B29" s="295" t="s">
        <v>1039</v>
      </c>
      <c r="C29" s="296">
        <v>187.7635473234445</v>
      </c>
    </row>
    <row r="30" spans="1:3" x14ac:dyDescent="0.25">
      <c r="A30" s="295" t="s">
        <v>2684</v>
      </c>
      <c r="B30" s="295" t="s">
        <v>1781</v>
      </c>
      <c r="C30" s="296">
        <v>202.44597484456395</v>
      </c>
    </row>
    <row r="31" spans="1:3" ht="24" x14ac:dyDescent="0.25">
      <c r="A31" s="295" t="s">
        <v>2685</v>
      </c>
      <c r="B31" s="295">
        <v>330780552</v>
      </c>
      <c r="C31" s="296">
        <v>188.39641057866518</v>
      </c>
    </row>
    <row r="32" spans="1:3" x14ac:dyDescent="0.25">
      <c r="A32" s="295" t="s">
        <v>2686</v>
      </c>
      <c r="B32" s="295" t="s">
        <v>1043</v>
      </c>
      <c r="C32" s="296">
        <v>195.48447903713662</v>
      </c>
    </row>
    <row r="33" spans="1:3" x14ac:dyDescent="0.25">
      <c r="A33" s="295" t="s">
        <v>2687</v>
      </c>
      <c r="B33" s="295">
        <v>330000928</v>
      </c>
      <c r="C33" s="296">
        <v>191.43415420372438</v>
      </c>
    </row>
    <row r="34" spans="1:3" x14ac:dyDescent="0.25">
      <c r="A34" s="295" t="s">
        <v>2688</v>
      </c>
      <c r="B34" s="295" t="s">
        <v>2689</v>
      </c>
      <c r="C34" s="296">
        <v>176.62515403156078</v>
      </c>
    </row>
    <row r="35" spans="1:3" x14ac:dyDescent="0.25">
      <c r="A35" s="295" t="s">
        <v>2690</v>
      </c>
      <c r="B35" s="295" t="s">
        <v>2691</v>
      </c>
      <c r="C35" s="296">
        <v>228.26679565756712</v>
      </c>
    </row>
    <row r="36" spans="1:3" x14ac:dyDescent="0.25">
      <c r="A36" s="295" t="s">
        <v>2692</v>
      </c>
      <c r="B36" s="295">
        <v>470016171</v>
      </c>
      <c r="C36" s="296">
        <v>229.40594951696431</v>
      </c>
    </row>
    <row r="37" spans="1:3" x14ac:dyDescent="0.25">
      <c r="A37" s="295" t="s">
        <v>2693</v>
      </c>
      <c r="B37" s="295" t="s">
        <v>1793</v>
      </c>
      <c r="C37" s="296">
        <v>207.63545353737342</v>
      </c>
    </row>
    <row r="38" spans="1:3" x14ac:dyDescent="0.25">
      <c r="A38" s="295" t="s">
        <v>2694</v>
      </c>
      <c r="B38" s="295" t="s">
        <v>1386</v>
      </c>
      <c r="C38" s="296">
        <v>193.96560722460703</v>
      </c>
    </row>
    <row r="39" spans="1:3" x14ac:dyDescent="0.25">
      <c r="A39" s="295" t="s">
        <v>2695</v>
      </c>
      <c r="B39" s="295">
        <v>230780041</v>
      </c>
      <c r="C39" s="296">
        <v>182.82721393272331</v>
      </c>
    </row>
    <row r="40" spans="1:3" x14ac:dyDescent="0.25">
      <c r="A40" s="295" t="s">
        <v>2379</v>
      </c>
      <c r="B40" s="295">
        <v>160001632</v>
      </c>
      <c r="C40" s="296">
        <v>188.26983792762104</v>
      </c>
    </row>
    <row r="41" spans="1:3" x14ac:dyDescent="0.25">
      <c r="A41" s="295" t="s">
        <v>1976</v>
      </c>
      <c r="B41" s="295">
        <v>160000451</v>
      </c>
      <c r="C41" s="296">
        <v>188.39641057866518</v>
      </c>
    </row>
    <row r="42" spans="1:3" x14ac:dyDescent="0.25">
      <c r="A42" s="295" t="s">
        <v>2696</v>
      </c>
      <c r="B42" s="295">
        <v>170023279</v>
      </c>
      <c r="C42" s="296">
        <v>209.66061595407956</v>
      </c>
    </row>
    <row r="43" spans="1:3" x14ac:dyDescent="0.25">
      <c r="A43" s="295" t="s">
        <v>2697</v>
      </c>
      <c r="B43" s="295">
        <v>170780175</v>
      </c>
      <c r="C43" s="296">
        <v>184.21951309420879</v>
      </c>
    </row>
    <row r="44" spans="1:3" x14ac:dyDescent="0.25">
      <c r="A44" s="295" t="s">
        <v>2698</v>
      </c>
      <c r="B44" s="295">
        <v>790000012</v>
      </c>
      <c r="C44" s="296">
        <v>249.02471042880498</v>
      </c>
    </row>
    <row r="45" spans="1:3" x14ac:dyDescent="0.25">
      <c r="A45" s="295" t="s">
        <v>2699</v>
      </c>
      <c r="B45" s="295">
        <v>790006654</v>
      </c>
      <c r="C45" s="296">
        <v>199.5348038705489</v>
      </c>
    </row>
    <row r="46" spans="1:3" x14ac:dyDescent="0.25">
      <c r="A46" s="295" t="s">
        <v>2700</v>
      </c>
      <c r="B46" s="295">
        <v>190000042</v>
      </c>
      <c r="C46" s="296">
        <v>177.1314446357373</v>
      </c>
    </row>
    <row r="47" spans="1:3" x14ac:dyDescent="0.25">
      <c r="A47" s="32" t="s">
        <v>209</v>
      </c>
      <c r="B47" s="50"/>
      <c r="C47" s="7">
        <v>7226.5826690000158</v>
      </c>
    </row>
    <row r="48" spans="1:3" x14ac:dyDescent="0.25">
      <c r="A48" s="295" t="s">
        <v>2701</v>
      </c>
      <c r="B48" s="295" t="s">
        <v>887</v>
      </c>
      <c r="C48" s="296">
        <v>406.73423362979497</v>
      </c>
    </row>
    <row r="49" spans="1:3" x14ac:dyDescent="0.25">
      <c r="A49" s="295" t="s">
        <v>2702</v>
      </c>
      <c r="B49" s="295">
        <v>380792069</v>
      </c>
      <c r="C49" s="296">
        <v>250.16386428820221</v>
      </c>
    </row>
    <row r="50" spans="1:3" x14ac:dyDescent="0.25">
      <c r="A50" s="295" t="s">
        <v>2703</v>
      </c>
      <c r="B50" s="295" t="s">
        <v>881</v>
      </c>
      <c r="C50" s="296">
        <v>339.90387387849262</v>
      </c>
    </row>
    <row r="51" spans="1:3" x14ac:dyDescent="0.25">
      <c r="A51" s="295" t="s">
        <v>2704</v>
      </c>
      <c r="B51" s="295" t="s">
        <v>1498</v>
      </c>
      <c r="C51" s="296">
        <v>228.14022300652297</v>
      </c>
    </row>
    <row r="52" spans="1:3" x14ac:dyDescent="0.25">
      <c r="A52" s="295" t="s">
        <v>2705</v>
      </c>
      <c r="B52" s="295" t="s">
        <v>892</v>
      </c>
      <c r="C52" s="296">
        <v>490.14561066787877</v>
      </c>
    </row>
    <row r="53" spans="1:3" x14ac:dyDescent="0.25">
      <c r="A53" s="295" t="s">
        <v>2706</v>
      </c>
      <c r="B53" s="295" t="s">
        <v>877</v>
      </c>
      <c r="C53" s="296">
        <v>344.58706196712552</v>
      </c>
    </row>
    <row r="54" spans="1:3" x14ac:dyDescent="0.25">
      <c r="A54" s="295" t="s">
        <v>2707</v>
      </c>
      <c r="B54" s="295" t="s">
        <v>1061</v>
      </c>
      <c r="C54" s="296">
        <v>347.37166029009649</v>
      </c>
    </row>
    <row r="55" spans="1:3" x14ac:dyDescent="0.25">
      <c r="A55" s="295" t="s">
        <v>2708</v>
      </c>
      <c r="B55" s="295" t="s">
        <v>1062</v>
      </c>
      <c r="C55" s="296">
        <v>298.51461698706112</v>
      </c>
    </row>
    <row r="56" spans="1:3" x14ac:dyDescent="0.25">
      <c r="A56" s="295" t="s">
        <v>932</v>
      </c>
      <c r="B56" s="295" t="s">
        <v>1053</v>
      </c>
      <c r="C56" s="296">
        <v>211.81235102182981</v>
      </c>
    </row>
    <row r="57" spans="1:3" x14ac:dyDescent="0.25">
      <c r="A57" s="295" t="s">
        <v>2008</v>
      </c>
      <c r="B57" s="295" t="s">
        <v>1046</v>
      </c>
      <c r="C57" s="296">
        <v>190.16842769328304</v>
      </c>
    </row>
    <row r="58" spans="1:3" x14ac:dyDescent="0.25">
      <c r="A58" s="295" t="s">
        <v>2709</v>
      </c>
      <c r="B58" s="295" t="s">
        <v>1998</v>
      </c>
      <c r="C58" s="296">
        <v>204.59770991231423</v>
      </c>
    </row>
    <row r="59" spans="1:3" x14ac:dyDescent="0.25">
      <c r="A59" s="295" t="s">
        <v>2710</v>
      </c>
      <c r="B59" s="295" t="s">
        <v>1054</v>
      </c>
      <c r="C59" s="296">
        <v>191.68729950581263</v>
      </c>
    </row>
    <row r="60" spans="1:3" x14ac:dyDescent="0.25">
      <c r="A60" s="295" t="s">
        <v>2711</v>
      </c>
      <c r="B60" s="295" t="s">
        <v>1509</v>
      </c>
      <c r="C60" s="296">
        <v>259.65681311651218</v>
      </c>
    </row>
    <row r="61" spans="1:3" x14ac:dyDescent="0.25">
      <c r="A61" s="295" t="s">
        <v>2712</v>
      </c>
      <c r="B61" s="295" t="s">
        <v>2713</v>
      </c>
      <c r="C61" s="296">
        <v>174.97970956798704</v>
      </c>
    </row>
    <row r="62" spans="1:3" x14ac:dyDescent="0.25">
      <c r="A62" s="295" t="s">
        <v>2714</v>
      </c>
      <c r="B62" s="295" t="s">
        <v>2715</v>
      </c>
      <c r="C62" s="296">
        <v>180.42233356288477</v>
      </c>
    </row>
    <row r="63" spans="1:3" x14ac:dyDescent="0.25">
      <c r="A63" s="295" t="s">
        <v>2716</v>
      </c>
      <c r="B63" s="295" t="s">
        <v>2717</v>
      </c>
      <c r="C63" s="296">
        <v>166.37276929698598</v>
      </c>
    </row>
    <row r="64" spans="1:3" x14ac:dyDescent="0.25">
      <c r="A64" s="295" t="s">
        <v>2718</v>
      </c>
      <c r="B64" s="295" t="s">
        <v>2016</v>
      </c>
      <c r="C64" s="296">
        <v>181.05519681810543</v>
      </c>
    </row>
    <row r="65" spans="1:3" x14ac:dyDescent="0.25">
      <c r="A65" s="295" t="s">
        <v>920</v>
      </c>
      <c r="B65" s="295" t="s">
        <v>1055</v>
      </c>
      <c r="C65" s="296">
        <v>242.06321462137765</v>
      </c>
    </row>
    <row r="66" spans="1:3" x14ac:dyDescent="0.25">
      <c r="A66" s="295" t="s">
        <v>2719</v>
      </c>
      <c r="B66" s="295" t="s">
        <v>1057</v>
      </c>
      <c r="C66" s="296">
        <v>194.34532517773943</v>
      </c>
    </row>
    <row r="67" spans="1:3" x14ac:dyDescent="0.25">
      <c r="A67" s="295" t="s">
        <v>2720</v>
      </c>
      <c r="B67" s="295">
        <v>380780049</v>
      </c>
      <c r="C67" s="296">
        <v>193.58588927147463</v>
      </c>
    </row>
    <row r="68" spans="1:3" x14ac:dyDescent="0.25">
      <c r="A68" s="295" t="s">
        <v>2721</v>
      </c>
      <c r="B68" s="295" t="s">
        <v>2722</v>
      </c>
      <c r="C68" s="296">
        <v>173.96712835963399</v>
      </c>
    </row>
    <row r="69" spans="1:3" x14ac:dyDescent="0.25">
      <c r="A69" s="295" t="s">
        <v>1507</v>
      </c>
      <c r="B69" s="295" t="s">
        <v>1060</v>
      </c>
      <c r="C69" s="296">
        <v>243.07579582973071</v>
      </c>
    </row>
    <row r="70" spans="1:3" x14ac:dyDescent="0.25">
      <c r="A70" s="295" t="s">
        <v>2390</v>
      </c>
      <c r="B70" s="295">
        <v>420013831</v>
      </c>
      <c r="C70" s="296">
        <v>177.38458993782558</v>
      </c>
    </row>
    <row r="71" spans="1:3" x14ac:dyDescent="0.25">
      <c r="A71" s="295" t="s">
        <v>2723</v>
      </c>
      <c r="B71" s="295">
        <v>690781810</v>
      </c>
      <c r="C71" s="296">
        <v>206.36972702693208</v>
      </c>
    </row>
    <row r="72" spans="1:3" x14ac:dyDescent="0.25">
      <c r="A72" s="295" t="s">
        <v>2724</v>
      </c>
      <c r="B72" s="295" t="s">
        <v>2725</v>
      </c>
      <c r="C72" s="296">
        <v>228.64651361069954</v>
      </c>
    </row>
    <row r="73" spans="1:3" x14ac:dyDescent="0.25">
      <c r="A73" s="295" t="s">
        <v>2726</v>
      </c>
      <c r="B73" s="295" t="s">
        <v>2727</v>
      </c>
      <c r="C73" s="296">
        <v>172.44825654710439</v>
      </c>
    </row>
    <row r="74" spans="1:3" x14ac:dyDescent="0.25">
      <c r="A74" s="295" t="s">
        <v>1514</v>
      </c>
      <c r="B74" s="295" t="s">
        <v>2728</v>
      </c>
      <c r="C74" s="296">
        <v>206.74944498006448</v>
      </c>
    </row>
    <row r="75" spans="1:3" x14ac:dyDescent="0.25">
      <c r="A75" s="295" t="s">
        <v>2729</v>
      </c>
      <c r="B75" s="295">
        <v>690006598</v>
      </c>
      <c r="C75" s="296">
        <v>249.91071898611389</v>
      </c>
    </row>
    <row r="76" spans="1:3" x14ac:dyDescent="0.25">
      <c r="A76" s="295" t="s">
        <v>2730</v>
      </c>
      <c r="B76" s="295" t="s">
        <v>877</v>
      </c>
      <c r="C76" s="296">
        <v>202.69912014665221</v>
      </c>
    </row>
    <row r="77" spans="1:3" x14ac:dyDescent="0.25">
      <c r="A77" s="295" t="s">
        <v>2731</v>
      </c>
      <c r="B77" s="295" t="s">
        <v>1528</v>
      </c>
      <c r="C77" s="296">
        <v>269.02318929377805</v>
      </c>
    </row>
    <row r="78" spans="1:3" x14ac:dyDescent="0.25">
      <c r="A78" s="32" t="s">
        <v>214</v>
      </c>
      <c r="B78" s="50"/>
      <c r="C78" s="7">
        <v>2531.3832158773935</v>
      </c>
    </row>
    <row r="79" spans="1:3" x14ac:dyDescent="0.25">
      <c r="A79" s="295" t="s">
        <v>2732</v>
      </c>
      <c r="B79" s="295">
        <v>210780417</v>
      </c>
      <c r="C79" s="296">
        <v>244.84781294434859</v>
      </c>
    </row>
    <row r="80" spans="1:3" x14ac:dyDescent="0.25">
      <c r="A80" s="295" t="s">
        <v>2733</v>
      </c>
      <c r="B80" s="295">
        <v>210780581</v>
      </c>
      <c r="C80" s="296">
        <v>327.24660877407928</v>
      </c>
    </row>
    <row r="81" spans="1:3" x14ac:dyDescent="0.25">
      <c r="A81" s="295" t="s">
        <v>2734</v>
      </c>
      <c r="B81" s="295" t="s">
        <v>900</v>
      </c>
      <c r="C81" s="296">
        <v>346.86536968591997</v>
      </c>
    </row>
    <row r="82" spans="1:3" x14ac:dyDescent="0.25">
      <c r="A82" s="295" t="s">
        <v>2735</v>
      </c>
      <c r="B82" s="295" t="s">
        <v>2736</v>
      </c>
      <c r="C82" s="296">
        <v>212.95150488122701</v>
      </c>
    </row>
    <row r="83" spans="1:3" x14ac:dyDescent="0.25">
      <c r="A83" s="295" t="s">
        <v>2737</v>
      </c>
      <c r="B83" s="295">
        <v>710780263</v>
      </c>
      <c r="C83" s="296">
        <v>260.41624902277698</v>
      </c>
    </row>
    <row r="84" spans="1:3" x14ac:dyDescent="0.25">
      <c r="A84" s="295" t="s">
        <v>2738</v>
      </c>
      <c r="B84" s="295">
        <v>710780958</v>
      </c>
      <c r="C84" s="296">
        <v>186.37124816195904</v>
      </c>
    </row>
    <row r="85" spans="1:3" x14ac:dyDescent="0.25">
      <c r="A85" s="295" t="s">
        <v>2739</v>
      </c>
      <c r="B85" s="295">
        <v>890970569</v>
      </c>
      <c r="C85" s="296">
        <v>236.11430002230338</v>
      </c>
    </row>
    <row r="86" spans="1:3" x14ac:dyDescent="0.25">
      <c r="A86" s="295" t="s">
        <v>2740</v>
      </c>
      <c r="B86" s="295" t="s">
        <v>1064</v>
      </c>
      <c r="C86" s="296">
        <v>213.96408608958009</v>
      </c>
    </row>
    <row r="87" spans="1:3" x14ac:dyDescent="0.25">
      <c r="A87" s="295" t="s">
        <v>2741</v>
      </c>
      <c r="B87" s="295" t="s">
        <v>2024</v>
      </c>
      <c r="C87" s="296">
        <v>218.14098357403648</v>
      </c>
    </row>
    <row r="88" spans="1:3" x14ac:dyDescent="0.25">
      <c r="A88" s="295" t="s">
        <v>2742</v>
      </c>
      <c r="B88" s="295" t="s">
        <v>2028</v>
      </c>
      <c r="C88" s="296">
        <v>284.46505272116229</v>
      </c>
    </row>
    <row r="89" spans="1:3" x14ac:dyDescent="0.25">
      <c r="A89" s="32" t="s">
        <v>58</v>
      </c>
      <c r="B89" s="50"/>
      <c r="C89" s="7">
        <v>2835.9733201145723</v>
      </c>
    </row>
    <row r="90" spans="1:3" x14ac:dyDescent="0.25">
      <c r="A90" s="295" t="s">
        <v>2743</v>
      </c>
      <c r="B90" s="295">
        <v>290000017</v>
      </c>
      <c r="C90" s="296">
        <v>332.18294216480047</v>
      </c>
    </row>
    <row r="91" spans="1:3" x14ac:dyDescent="0.25">
      <c r="A91" s="295" t="s">
        <v>2744</v>
      </c>
      <c r="B91" s="295">
        <v>350005179</v>
      </c>
      <c r="C91" s="296">
        <v>273.70637738241095</v>
      </c>
    </row>
    <row r="92" spans="1:3" x14ac:dyDescent="0.25">
      <c r="A92" s="295" t="s">
        <v>2745</v>
      </c>
      <c r="B92" s="295">
        <v>220000020</v>
      </c>
      <c r="C92" s="296">
        <v>212.95150488122701</v>
      </c>
    </row>
    <row r="93" spans="1:3" x14ac:dyDescent="0.25">
      <c r="A93" s="295" t="s">
        <v>2746</v>
      </c>
      <c r="B93" s="295">
        <v>220000103</v>
      </c>
      <c r="C93" s="296">
        <v>226.49477854294926</v>
      </c>
    </row>
    <row r="94" spans="1:3" x14ac:dyDescent="0.25">
      <c r="A94" s="295" t="s">
        <v>2747</v>
      </c>
      <c r="B94" s="295">
        <v>290020700</v>
      </c>
      <c r="C94" s="296">
        <v>243.20236848077485</v>
      </c>
    </row>
    <row r="95" spans="1:3" x14ac:dyDescent="0.25">
      <c r="A95" s="295" t="s">
        <v>2748</v>
      </c>
      <c r="B95" s="295">
        <v>350023503</v>
      </c>
      <c r="C95" s="296">
        <v>202.44597484456395</v>
      </c>
    </row>
    <row r="96" spans="1:3" x14ac:dyDescent="0.25">
      <c r="A96" s="295" t="s">
        <v>2749</v>
      </c>
      <c r="B96" s="295" t="s">
        <v>2750</v>
      </c>
      <c r="C96" s="296">
        <v>278.00984751791145</v>
      </c>
    </row>
    <row r="97" spans="1:3" x14ac:dyDescent="0.25">
      <c r="A97" s="295" t="s">
        <v>2751</v>
      </c>
      <c r="B97" s="295">
        <v>350000022</v>
      </c>
      <c r="C97" s="296">
        <v>230.16538542322914</v>
      </c>
    </row>
    <row r="98" spans="1:3" x14ac:dyDescent="0.25">
      <c r="A98" s="295" t="s">
        <v>2752</v>
      </c>
      <c r="B98" s="295" t="s">
        <v>2753</v>
      </c>
      <c r="C98" s="296">
        <v>324.71515575319665</v>
      </c>
    </row>
    <row r="99" spans="1:3" x14ac:dyDescent="0.25">
      <c r="A99" s="295" t="s">
        <v>2754</v>
      </c>
      <c r="B99" s="295" t="s">
        <v>1071</v>
      </c>
      <c r="C99" s="296">
        <v>222.44445370953699</v>
      </c>
    </row>
    <row r="100" spans="1:3" x14ac:dyDescent="0.25">
      <c r="A100" s="295" t="s">
        <v>2755</v>
      </c>
      <c r="B100" s="295">
        <v>560006074</v>
      </c>
      <c r="C100" s="296">
        <v>289.65453141397171</v>
      </c>
    </row>
    <row r="101" spans="1:3" x14ac:dyDescent="0.25">
      <c r="A101" s="32" t="s">
        <v>63</v>
      </c>
      <c r="B101" s="50"/>
      <c r="C101" s="7">
        <v>1754.437938944563</v>
      </c>
    </row>
    <row r="102" spans="1:3" x14ac:dyDescent="0.25">
      <c r="A102" s="295" t="s">
        <v>2756</v>
      </c>
      <c r="B102" s="295">
        <v>370000481</v>
      </c>
      <c r="C102" s="296">
        <v>298.89433494019346</v>
      </c>
    </row>
    <row r="103" spans="1:3" x14ac:dyDescent="0.25">
      <c r="A103" s="295" t="s">
        <v>2757</v>
      </c>
      <c r="B103" s="295">
        <v>450000088</v>
      </c>
      <c r="C103" s="296">
        <v>295.85659131513427</v>
      </c>
    </row>
    <row r="104" spans="1:3" x14ac:dyDescent="0.25">
      <c r="A104" s="295" t="s">
        <v>2758</v>
      </c>
      <c r="B104" s="295">
        <v>180000028</v>
      </c>
      <c r="C104" s="296">
        <v>173.71398305754573</v>
      </c>
    </row>
    <row r="105" spans="1:3" x14ac:dyDescent="0.25">
      <c r="A105" s="295" t="s">
        <v>2759</v>
      </c>
      <c r="B105" s="295">
        <v>280000183</v>
      </c>
      <c r="C105" s="296">
        <v>204.59770991231423</v>
      </c>
    </row>
    <row r="106" spans="1:3" x14ac:dyDescent="0.25">
      <c r="A106" s="295" t="s">
        <v>2760</v>
      </c>
      <c r="B106" s="295">
        <v>280000134</v>
      </c>
      <c r="C106" s="296">
        <v>247.50583861627541</v>
      </c>
    </row>
    <row r="107" spans="1:3" x14ac:dyDescent="0.25">
      <c r="A107" s="295" t="s">
        <v>2761</v>
      </c>
      <c r="B107" s="295">
        <v>360000053</v>
      </c>
      <c r="C107" s="296">
        <v>204.09141930813769</v>
      </c>
    </row>
    <row r="108" spans="1:3" x14ac:dyDescent="0.25">
      <c r="A108" s="295" t="s">
        <v>2762</v>
      </c>
      <c r="B108" s="295">
        <v>410000087</v>
      </c>
      <c r="C108" s="296">
        <v>329.77806179496196</v>
      </c>
    </row>
    <row r="109" spans="1:3" x14ac:dyDescent="0.25">
      <c r="A109" s="32" t="s">
        <v>70</v>
      </c>
      <c r="B109" s="50"/>
      <c r="C109" s="7">
        <v>392.58290822151207</v>
      </c>
    </row>
    <row r="110" spans="1:3" x14ac:dyDescent="0.25">
      <c r="A110" s="295" t="s">
        <v>71</v>
      </c>
      <c r="B110" s="295" t="s">
        <v>2763</v>
      </c>
      <c r="C110" s="296">
        <v>203.87821881434138</v>
      </c>
    </row>
    <row r="111" spans="1:3" x14ac:dyDescent="0.25">
      <c r="A111" s="295" t="s">
        <v>2764</v>
      </c>
      <c r="B111" s="295" t="s">
        <v>2765</v>
      </c>
      <c r="C111" s="296">
        <v>188.70468940717069</v>
      </c>
    </row>
    <row r="112" spans="1:3" x14ac:dyDescent="0.25">
      <c r="A112" s="32" t="s">
        <v>74</v>
      </c>
      <c r="B112" s="50"/>
      <c r="C112" s="7">
        <v>9770.5408326403449</v>
      </c>
    </row>
    <row r="113" spans="1:3" x14ac:dyDescent="0.25">
      <c r="A113" s="295" t="s">
        <v>1915</v>
      </c>
      <c r="B113" s="295">
        <v>750712184</v>
      </c>
      <c r="C113" s="296">
        <v>410.01514097307728</v>
      </c>
    </row>
    <row r="114" spans="1:3" x14ac:dyDescent="0.25">
      <c r="A114" s="295" t="s">
        <v>2766</v>
      </c>
      <c r="B114" s="295">
        <v>750712184</v>
      </c>
      <c r="C114" s="296">
        <v>384.96008469889102</v>
      </c>
    </row>
    <row r="115" spans="1:3" x14ac:dyDescent="0.25">
      <c r="A115" s="295" t="s">
        <v>2767</v>
      </c>
      <c r="B115" s="295">
        <v>750712184</v>
      </c>
      <c r="C115" s="296">
        <v>308.84688672001198</v>
      </c>
    </row>
    <row r="116" spans="1:3" x14ac:dyDescent="0.25">
      <c r="A116" s="295" t="s">
        <v>2768</v>
      </c>
      <c r="B116" s="295">
        <v>750712184</v>
      </c>
      <c r="C116" s="296">
        <v>366.94753072880047</v>
      </c>
    </row>
    <row r="117" spans="1:3" x14ac:dyDescent="0.25">
      <c r="A117" s="295" t="s">
        <v>2769</v>
      </c>
      <c r="B117" s="295">
        <v>750150229</v>
      </c>
      <c r="C117" s="296">
        <v>293.13668927241417</v>
      </c>
    </row>
    <row r="118" spans="1:3" x14ac:dyDescent="0.25">
      <c r="A118" s="295" t="s">
        <v>2770</v>
      </c>
      <c r="B118" s="295">
        <v>750042590</v>
      </c>
      <c r="C118" s="296">
        <v>294.76188211182085</v>
      </c>
    </row>
    <row r="119" spans="1:3" x14ac:dyDescent="0.25">
      <c r="A119" s="295" t="s">
        <v>2771</v>
      </c>
      <c r="B119" s="295">
        <v>780110078</v>
      </c>
      <c r="C119" s="296">
        <v>282.03120486980191</v>
      </c>
    </row>
    <row r="120" spans="1:3" x14ac:dyDescent="0.25">
      <c r="A120" s="295" t="s">
        <v>2772</v>
      </c>
      <c r="B120" s="295">
        <v>750712184</v>
      </c>
      <c r="C120" s="296">
        <v>451.72842385118179</v>
      </c>
    </row>
    <row r="121" spans="1:3" x14ac:dyDescent="0.25">
      <c r="A121" s="295" t="s">
        <v>2773</v>
      </c>
      <c r="B121" s="295">
        <v>920003746</v>
      </c>
      <c r="C121" s="296">
        <v>312.23270513544253</v>
      </c>
    </row>
    <row r="122" spans="1:3" x14ac:dyDescent="0.25">
      <c r="A122" s="295" t="s">
        <v>2774</v>
      </c>
      <c r="B122" s="295">
        <v>750712184</v>
      </c>
      <c r="C122" s="296">
        <v>298.4185660004859</v>
      </c>
    </row>
    <row r="123" spans="1:3" x14ac:dyDescent="0.25">
      <c r="A123" s="295" t="s">
        <v>520</v>
      </c>
      <c r="B123" s="295">
        <v>940160013</v>
      </c>
      <c r="C123" s="296">
        <v>331.87045194493987</v>
      </c>
    </row>
    <row r="124" spans="1:3" x14ac:dyDescent="0.25">
      <c r="A124" s="295" t="s">
        <v>462</v>
      </c>
      <c r="B124" s="295">
        <v>750813321</v>
      </c>
      <c r="C124" s="296">
        <v>323.60905501128923</v>
      </c>
    </row>
    <row r="125" spans="1:3" x14ac:dyDescent="0.25">
      <c r="A125" s="295" t="s">
        <v>2775</v>
      </c>
      <c r="B125" s="295">
        <v>750150120</v>
      </c>
      <c r="C125" s="296">
        <v>244.65176956344851</v>
      </c>
    </row>
    <row r="126" spans="1:3" x14ac:dyDescent="0.25">
      <c r="A126" s="295" t="s">
        <v>2776</v>
      </c>
      <c r="B126" s="295">
        <v>750712184</v>
      </c>
      <c r="C126" s="296">
        <v>235.17147800024296</v>
      </c>
    </row>
    <row r="127" spans="1:3" x14ac:dyDescent="0.25">
      <c r="A127" s="295" t="s">
        <v>2777</v>
      </c>
      <c r="B127" s="295">
        <v>750712184</v>
      </c>
      <c r="C127" s="296">
        <v>296.52250768784472</v>
      </c>
    </row>
    <row r="128" spans="1:3" x14ac:dyDescent="0.25">
      <c r="A128" s="295" t="s">
        <v>2778</v>
      </c>
      <c r="B128" s="295">
        <v>750712184</v>
      </c>
      <c r="C128" s="296">
        <v>293.6784202188831</v>
      </c>
    </row>
    <row r="129" spans="1:3" x14ac:dyDescent="0.25">
      <c r="A129" s="295" t="s">
        <v>2779</v>
      </c>
      <c r="B129" s="295">
        <v>750140014</v>
      </c>
      <c r="C129" s="296">
        <v>256.84071585899852</v>
      </c>
    </row>
    <row r="130" spans="1:3" x14ac:dyDescent="0.25">
      <c r="A130" s="295" t="s">
        <v>2780</v>
      </c>
      <c r="B130" s="295">
        <v>750712184</v>
      </c>
      <c r="C130" s="296">
        <v>193.59362785875561</v>
      </c>
    </row>
    <row r="131" spans="1:3" x14ac:dyDescent="0.25">
      <c r="A131" s="295" t="s">
        <v>2781</v>
      </c>
      <c r="B131" s="295">
        <v>750712184</v>
      </c>
      <c r="C131" s="296">
        <v>346.90348570945156</v>
      </c>
    </row>
    <row r="132" spans="1:3" x14ac:dyDescent="0.25">
      <c r="A132" s="295" t="s">
        <v>2782</v>
      </c>
      <c r="B132" s="295">
        <v>750712184</v>
      </c>
      <c r="C132" s="296">
        <v>324.42165143099265</v>
      </c>
    </row>
    <row r="133" spans="1:3" x14ac:dyDescent="0.25">
      <c r="A133" s="295" t="s">
        <v>1919</v>
      </c>
      <c r="B133" s="295">
        <v>750712184</v>
      </c>
      <c r="C133" s="296">
        <v>220.27387697234846</v>
      </c>
    </row>
    <row r="134" spans="1:3" x14ac:dyDescent="0.25">
      <c r="A134" s="295" t="s">
        <v>2783</v>
      </c>
      <c r="B134" s="295">
        <v>770700185</v>
      </c>
      <c r="C134" s="296">
        <v>198.06290816712396</v>
      </c>
    </row>
    <row r="135" spans="1:3" x14ac:dyDescent="0.25">
      <c r="A135" s="295" t="s">
        <v>2784</v>
      </c>
      <c r="B135" s="295">
        <v>770130052</v>
      </c>
      <c r="C135" s="296">
        <v>459.71895531159788</v>
      </c>
    </row>
    <row r="136" spans="1:3" x14ac:dyDescent="0.25">
      <c r="A136" s="295" t="s">
        <v>2785</v>
      </c>
      <c r="B136" s="295">
        <v>780002697</v>
      </c>
      <c r="C136" s="296">
        <v>241.80768209448684</v>
      </c>
    </row>
    <row r="137" spans="1:3" x14ac:dyDescent="0.25">
      <c r="A137" s="295" t="s">
        <v>2786</v>
      </c>
      <c r="B137" s="295">
        <v>780001236</v>
      </c>
      <c r="C137" s="296">
        <v>205.64714141768843</v>
      </c>
    </row>
    <row r="138" spans="1:3" x14ac:dyDescent="0.25">
      <c r="A138" s="295" t="s">
        <v>2787</v>
      </c>
      <c r="B138" s="295">
        <v>780110052</v>
      </c>
      <c r="C138" s="296">
        <v>201.99045752902342</v>
      </c>
    </row>
    <row r="139" spans="1:3" x14ac:dyDescent="0.25">
      <c r="A139" s="295" t="s">
        <v>2788</v>
      </c>
      <c r="B139" s="295">
        <v>910002773</v>
      </c>
      <c r="C139" s="296">
        <v>177.61256493792337</v>
      </c>
    </row>
    <row r="140" spans="1:3" x14ac:dyDescent="0.25">
      <c r="A140" s="295" t="s">
        <v>2789</v>
      </c>
      <c r="B140" s="295">
        <v>750712184</v>
      </c>
      <c r="C140" s="296">
        <v>237.47383452273573</v>
      </c>
    </row>
    <row r="141" spans="1:3" x14ac:dyDescent="0.25">
      <c r="A141" s="295" t="s">
        <v>2790</v>
      </c>
      <c r="B141" s="295">
        <v>930110069</v>
      </c>
      <c r="C141" s="296">
        <v>305.46106830458143</v>
      </c>
    </row>
    <row r="142" spans="1:3" x14ac:dyDescent="0.25">
      <c r="A142" s="295" t="s">
        <v>2791</v>
      </c>
      <c r="B142" s="295">
        <v>750712184</v>
      </c>
      <c r="C142" s="296">
        <v>340.94444529829372</v>
      </c>
    </row>
    <row r="143" spans="1:3" x14ac:dyDescent="0.25">
      <c r="A143" s="295" t="s">
        <v>2792</v>
      </c>
      <c r="B143" s="295">
        <v>940150014</v>
      </c>
      <c r="C143" s="296">
        <v>248.03758797887909</v>
      </c>
    </row>
    <row r="144" spans="1:3" x14ac:dyDescent="0.25">
      <c r="A144" s="295" t="s">
        <v>2793</v>
      </c>
      <c r="B144" s="295">
        <v>950110015</v>
      </c>
      <c r="C144" s="296">
        <v>275.25956803894081</v>
      </c>
    </row>
    <row r="145" spans="1:3" x14ac:dyDescent="0.25">
      <c r="A145" s="295" t="s">
        <v>2794</v>
      </c>
      <c r="B145" s="295">
        <v>950110080</v>
      </c>
      <c r="C145" s="296">
        <v>197.52117722065509</v>
      </c>
    </row>
    <row r="146" spans="1:3" x14ac:dyDescent="0.25">
      <c r="A146" s="295" t="s">
        <v>2795</v>
      </c>
      <c r="B146" s="295">
        <v>950110049</v>
      </c>
      <c r="C146" s="296">
        <v>210.38728719929122</v>
      </c>
    </row>
    <row r="147" spans="1:3" x14ac:dyDescent="0.25">
      <c r="A147" s="32" t="s">
        <v>232</v>
      </c>
      <c r="B147" s="50"/>
      <c r="C147" s="7">
        <v>6410.624631722706</v>
      </c>
    </row>
    <row r="148" spans="1:3" x14ac:dyDescent="0.25">
      <c r="A148" s="295" t="s">
        <v>2796</v>
      </c>
      <c r="B148" s="295" t="s">
        <v>2797</v>
      </c>
      <c r="C148" s="296">
        <v>174.72656426589879</v>
      </c>
    </row>
    <row r="149" spans="1:3" x14ac:dyDescent="0.25">
      <c r="A149" s="295" t="s">
        <v>2798</v>
      </c>
      <c r="B149" s="295" t="s">
        <v>882</v>
      </c>
      <c r="C149" s="296">
        <v>670.51163840576851</v>
      </c>
    </row>
    <row r="150" spans="1:3" x14ac:dyDescent="0.25">
      <c r="A150" s="295" t="s">
        <v>2799</v>
      </c>
      <c r="B150" s="295" t="s">
        <v>882</v>
      </c>
      <c r="C150" s="296">
        <v>187.13068406822384</v>
      </c>
    </row>
    <row r="151" spans="1:3" x14ac:dyDescent="0.25">
      <c r="A151" s="295" t="s">
        <v>2167</v>
      </c>
      <c r="B151" s="295" t="s">
        <v>1105</v>
      </c>
      <c r="C151" s="296">
        <v>332.30951481584458</v>
      </c>
    </row>
    <row r="152" spans="1:3" x14ac:dyDescent="0.25">
      <c r="A152" s="295" t="s">
        <v>2800</v>
      </c>
      <c r="B152" s="295">
        <v>620003814</v>
      </c>
      <c r="C152" s="296">
        <v>720.6344082192453</v>
      </c>
    </row>
    <row r="153" spans="1:3" x14ac:dyDescent="0.25">
      <c r="A153" s="295" t="s">
        <v>2123</v>
      </c>
      <c r="B153" s="295" t="s">
        <v>1114</v>
      </c>
      <c r="C153" s="296">
        <v>381.41970342096835</v>
      </c>
    </row>
    <row r="154" spans="1:3" x14ac:dyDescent="0.25">
      <c r="A154" s="295" t="s">
        <v>2801</v>
      </c>
      <c r="B154" s="295" t="s">
        <v>2133</v>
      </c>
      <c r="C154" s="296">
        <v>237.63317183483298</v>
      </c>
    </row>
    <row r="155" spans="1:3" x14ac:dyDescent="0.25">
      <c r="A155" s="295" t="s">
        <v>104</v>
      </c>
      <c r="B155" s="295" t="s">
        <v>907</v>
      </c>
      <c r="C155" s="296">
        <v>424.7075500780619</v>
      </c>
    </row>
    <row r="156" spans="1:3" x14ac:dyDescent="0.25">
      <c r="A156" s="295" t="s">
        <v>2802</v>
      </c>
      <c r="B156" s="295" t="s">
        <v>1106</v>
      </c>
      <c r="C156" s="296">
        <v>209.66061595407956</v>
      </c>
    </row>
    <row r="157" spans="1:3" x14ac:dyDescent="0.25">
      <c r="A157" s="295" t="s">
        <v>2803</v>
      </c>
      <c r="B157" s="295">
        <v>590051801</v>
      </c>
      <c r="C157" s="296">
        <v>216.49553911046277</v>
      </c>
    </row>
    <row r="158" spans="1:3" x14ac:dyDescent="0.25">
      <c r="A158" s="295" t="s">
        <v>2804</v>
      </c>
      <c r="B158" s="295" t="s">
        <v>2805</v>
      </c>
      <c r="C158" s="296">
        <v>248.26527452254015</v>
      </c>
    </row>
    <row r="159" spans="1:3" x14ac:dyDescent="0.25">
      <c r="A159" s="295" t="s">
        <v>595</v>
      </c>
      <c r="B159" s="295" t="s">
        <v>2140</v>
      </c>
      <c r="C159" s="296">
        <v>200.04109447472541</v>
      </c>
    </row>
    <row r="160" spans="1:3" x14ac:dyDescent="0.25">
      <c r="A160" s="295" t="s">
        <v>2121</v>
      </c>
      <c r="B160" s="295" t="s">
        <v>1108</v>
      </c>
      <c r="C160" s="296">
        <v>266.11201831976297</v>
      </c>
    </row>
    <row r="161" spans="1:3" x14ac:dyDescent="0.25">
      <c r="A161" s="295" t="s">
        <v>2125</v>
      </c>
      <c r="B161" s="295">
        <v>620100057</v>
      </c>
      <c r="C161" s="296">
        <v>218.77384682925714</v>
      </c>
    </row>
    <row r="162" spans="1:3" x14ac:dyDescent="0.25">
      <c r="A162" s="295" t="s">
        <v>2134</v>
      </c>
      <c r="B162" s="295" t="s">
        <v>2135</v>
      </c>
      <c r="C162" s="296">
        <v>203.71170135500529</v>
      </c>
    </row>
    <row r="163" spans="1:3" x14ac:dyDescent="0.25">
      <c r="A163" s="295" t="s">
        <v>1314</v>
      </c>
      <c r="B163" s="295" t="s">
        <v>1099</v>
      </c>
      <c r="C163" s="296">
        <v>290.79368527336896</v>
      </c>
    </row>
    <row r="164" spans="1:3" x14ac:dyDescent="0.25">
      <c r="A164" s="295" t="s">
        <v>2806</v>
      </c>
      <c r="B164" s="295" t="s">
        <v>2138</v>
      </c>
      <c r="C164" s="296">
        <v>223.20388961580181</v>
      </c>
    </row>
    <row r="165" spans="1:3" x14ac:dyDescent="0.25">
      <c r="A165" s="295" t="s">
        <v>2807</v>
      </c>
      <c r="B165" s="295" t="s">
        <v>2156</v>
      </c>
      <c r="C165" s="296">
        <v>321.55083947709329</v>
      </c>
    </row>
    <row r="166" spans="1:3" x14ac:dyDescent="0.25">
      <c r="A166" s="295" t="s">
        <v>2808</v>
      </c>
      <c r="B166" s="295" t="s">
        <v>2128</v>
      </c>
      <c r="C166" s="296">
        <v>220.79900924596328</v>
      </c>
    </row>
    <row r="167" spans="1:3" x14ac:dyDescent="0.25">
      <c r="A167" s="295" t="s">
        <v>2809</v>
      </c>
      <c r="B167" s="295" t="s">
        <v>1112</v>
      </c>
      <c r="C167" s="296">
        <v>206.87601763110862</v>
      </c>
    </row>
    <row r="168" spans="1:3" x14ac:dyDescent="0.25">
      <c r="A168" s="295" t="s">
        <v>2810</v>
      </c>
      <c r="B168" s="295" t="s">
        <v>2811</v>
      </c>
      <c r="C168" s="296">
        <v>212.31864162600635</v>
      </c>
    </row>
    <row r="169" spans="1:3" x14ac:dyDescent="0.25">
      <c r="A169" s="295" t="s">
        <v>2812</v>
      </c>
      <c r="B169" s="295" t="s">
        <v>1116</v>
      </c>
      <c r="C169" s="296">
        <v>242.94922317868657</v>
      </c>
    </row>
    <row r="170" spans="1:3" x14ac:dyDescent="0.25">
      <c r="A170" s="32" t="s">
        <v>112</v>
      </c>
      <c r="B170" s="50"/>
      <c r="C170" s="7">
        <v>4118.2952706645174</v>
      </c>
    </row>
    <row r="171" spans="1:3" x14ac:dyDescent="0.25">
      <c r="A171" s="295" t="s">
        <v>2813</v>
      </c>
      <c r="B171" s="295">
        <v>140000100</v>
      </c>
      <c r="C171" s="296">
        <v>309.77958292998892</v>
      </c>
    </row>
    <row r="172" spans="1:3" x14ac:dyDescent="0.25">
      <c r="A172" s="295" t="s">
        <v>2426</v>
      </c>
      <c r="B172" s="295">
        <v>140000092</v>
      </c>
      <c r="C172" s="296">
        <v>235.60800941812687</v>
      </c>
    </row>
    <row r="173" spans="1:3" x14ac:dyDescent="0.25">
      <c r="A173" s="295" t="s">
        <v>119</v>
      </c>
      <c r="B173" s="295">
        <v>760780239</v>
      </c>
      <c r="C173" s="296">
        <v>475.46318314675926</v>
      </c>
    </row>
    <row r="174" spans="1:3" x14ac:dyDescent="0.25">
      <c r="A174" s="295" t="s">
        <v>2814</v>
      </c>
      <c r="B174" s="295">
        <v>140000639</v>
      </c>
      <c r="C174" s="296">
        <v>194.72504313087185</v>
      </c>
    </row>
    <row r="175" spans="1:3" x14ac:dyDescent="0.25">
      <c r="A175" s="295" t="s">
        <v>2219</v>
      </c>
      <c r="B175" s="295">
        <v>140000035</v>
      </c>
      <c r="C175" s="296">
        <v>204.85085521440249</v>
      </c>
    </row>
    <row r="176" spans="1:3" x14ac:dyDescent="0.25">
      <c r="A176" s="295" t="s">
        <v>2815</v>
      </c>
      <c r="B176" s="295" t="s">
        <v>1123</v>
      </c>
      <c r="C176" s="296">
        <v>232.82341109515593</v>
      </c>
    </row>
    <row r="177" spans="1:6" x14ac:dyDescent="0.25">
      <c r="A177" s="295" t="s">
        <v>2816</v>
      </c>
      <c r="B177" s="295">
        <v>500000112</v>
      </c>
      <c r="C177" s="296">
        <v>205.99000907379968</v>
      </c>
    </row>
    <row r="178" spans="1:6" x14ac:dyDescent="0.25">
      <c r="A178" s="295" t="s">
        <v>2817</v>
      </c>
      <c r="B178" s="295">
        <v>500000013</v>
      </c>
      <c r="C178" s="296">
        <v>210.67319716243261</v>
      </c>
    </row>
    <row r="179" spans="1:6" x14ac:dyDescent="0.25">
      <c r="A179" s="295" t="s">
        <v>2818</v>
      </c>
      <c r="B179" s="295">
        <v>500000054</v>
      </c>
      <c r="C179" s="296">
        <v>201.18024833412261</v>
      </c>
    </row>
    <row r="180" spans="1:6" x14ac:dyDescent="0.25">
      <c r="A180" s="295" t="s">
        <v>2819</v>
      </c>
      <c r="B180" s="295">
        <v>610780082</v>
      </c>
      <c r="C180" s="296">
        <v>212.19206897496221</v>
      </c>
    </row>
    <row r="181" spans="1:6" x14ac:dyDescent="0.25">
      <c r="A181" s="295" t="s">
        <v>2820</v>
      </c>
      <c r="B181" s="295">
        <v>610780165</v>
      </c>
      <c r="C181" s="296">
        <v>179.53632500557583</v>
      </c>
    </row>
    <row r="182" spans="1:6" x14ac:dyDescent="0.25">
      <c r="A182" s="295" t="s">
        <v>2821</v>
      </c>
      <c r="B182" s="295">
        <v>610780090</v>
      </c>
      <c r="C182" s="296">
        <v>210.04033390721196</v>
      </c>
    </row>
    <row r="183" spans="1:6" x14ac:dyDescent="0.25">
      <c r="A183" s="295" t="s">
        <v>2822</v>
      </c>
      <c r="B183" s="295">
        <v>760921809</v>
      </c>
      <c r="C183" s="296">
        <v>246.61983005896644</v>
      </c>
    </row>
    <row r="184" spans="1:6" x14ac:dyDescent="0.25">
      <c r="A184" s="295" t="s">
        <v>2213</v>
      </c>
      <c r="B184" s="295" t="s">
        <v>2214</v>
      </c>
      <c r="C184" s="296">
        <v>241.81006931928937</v>
      </c>
    </row>
    <row r="185" spans="1:6" x14ac:dyDescent="0.25">
      <c r="A185" s="295" t="s">
        <v>2823</v>
      </c>
      <c r="B185" s="295" t="s">
        <v>1120</v>
      </c>
      <c r="C185" s="296">
        <v>189.91528239119478</v>
      </c>
    </row>
    <row r="186" spans="1:6" x14ac:dyDescent="0.25">
      <c r="A186" s="295" t="s">
        <v>2824</v>
      </c>
      <c r="B186" s="295" t="s">
        <v>1756</v>
      </c>
      <c r="C186" s="296">
        <v>219.02699213134542</v>
      </c>
    </row>
    <row r="187" spans="1:6" x14ac:dyDescent="0.25">
      <c r="A187" s="295" t="s">
        <v>2825</v>
      </c>
      <c r="B187" s="295">
        <v>760780247</v>
      </c>
      <c r="C187" s="296">
        <v>178.39717114617864</v>
      </c>
    </row>
    <row r="188" spans="1:6" x14ac:dyDescent="0.25">
      <c r="A188" s="295" t="s">
        <v>2826</v>
      </c>
      <c r="B188" s="295">
        <v>140003146</v>
      </c>
      <c r="C188" s="296">
        <v>169.66365822413346</v>
      </c>
      <c r="F188" s="323"/>
    </row>
    <row r="189" spans="1:6" x14ac:dyDescent="0.25">
      <c r="A189" s="32" t="s">
        <v>238</v>
      </c>
      <c r="B189" s="50"/>
      <c r="C189" s="7">
        <v>6152.8384863697465</v>
      </c>
    </row>
    <row r="190" spans="1:6" x14ac:dyDescent="0.25">
      <c r="A190" s="295" t="s">
        <v>527</v>
      </c>
      <c r="B190" s="295" t="s">
        <v>1134</v>
      </c>
      <c r="C190" s="296">
        <v>481.41209774583359</v>
      </c>
    </row>
    <row r="191" spans="1:6" x14ac:dyDescent="0.25">
      <c r="A191" s="295" t="s">
        <v>2827</v>
      </c>
      <c r="B191" s="295" t="s">
        <v>878</v>
      </c>
      <c r="C191" s="296">
        <v>390.15321634301353</v>
      </c>
    </row>
    <row r="192" spans="1:6" x14ac:dyDescent="0.25">
      <c r="A192" s="295" t="s">
        <v>2828</v>
      </c>
      <c r="B192" s="295" t="s">
        <v>2829</v>
      </c>
      <c r="C192" s="296">
        <v>224.59618877728727</v>
      </c>
    </row>
    <row r="193" spans="1:3" x14ac:dyDescent="0.25">
      <c r="A193" s="295" t="s">
        <v>2830</v>
      </c>
      <c r="B193" s="295">
        <v>340780477</v>
      </c>
      <c r="C193" s="296">
        <v>190.67471829745958</v>
      </c>
    </row>
    <row r="194" spans="1:3" x14ac:dyDescent="0.25">
      <c r="A194" s="295" t="s">
        <v>2831</v>
      </c>
      <c r="B194" s="295">
        <v>310789136</v>
      </c>
      <c r="C194" s="296">
        <v>194.59847047982768</v>
      </c>
    </row>
    <row r="195" spans="1:3" x14ac:dyDescent="0.25">
      <c r="A195" s="295" t="s">
        <v>2832</v>
      </c>
      <c r="B195" s="295">
        <v>310781406</v>
      </c>
      <c r="C195" s="296">
        <v>394.07696852538163</v>
      </c>
    </row>
    <row r="196" spans="1:3" x14ac:dyDescent="0.25">
      <c r="A196" s="295" t="s">
        <v>2833</v>
      </c>
      <c r="B196" s="295">
        <v>310781406</v>
      </c>
      <c r="C196" s="296">
        <v>246.4932574079223</v>
      </c>
    </row>
    <row r="197" spans="1:3" x14ac:dyDescent="0.25">
      <c r="A197" s="295" t="s">
        <v>2834</v>
      </c>
      <c r="B197" s="295" t="s">
        <v>2243</v>
      </c>
      <c r="C197" s="296">
        <v>178.01745319304624</v>
      </c>
    </row>
    <row r="198" spans="1:3" ht="24" x14ac:dyDescent="0.25">
      <c r="A198" s="295" t="s">
        <v>2835</v>
      </c>
      <c r="B198" s="295" t="s">
        <v>1133</v>
      </c>
      <c r="C198" s="296">
        <v>198.52222266219582</v>
      </c>
    </row>
    <row r="199" spans="1:3" x14ac:dyDescent="0.25">
      <c r="A199" s="295" t="s">
        <v>2836</v>
      </c>
      <c r="B199" s="295" t="s">
        <v>2837</v>
      </c>
      <c r="C199" s="296">
        <v>251.68273610073177</v>
      </c>
    </row>
    <row r="200" spans="1:3" x14ac:dyDescent="0.25">
      <c r="A200" s="295" t="s">
        <v>2838</v>
      </c>
      <c r="B200" s="295" t="s">
        <v>1139</v>
      </c>
      <c r="C200" s="296">
        <v>263.96028325201269</v>
      </c>
    </row>
    <row r="201" spans="1:3" x14ac:dyDescent="0.25">
      <c r="A201" s="295" t="s">
        <v>2839</v>
      </c>
      <c r="B201" s="295" t="s">
        <v>1143</v>
      </c>
      <c r="C201" s="296">
        <v>254.34076177265857</v>
      </c>
    </row>
    <row r="202" spans="1:3" x14ac:dyDescent="0.25">
      <c r="A202" s="295" t="s">
        <v>2840</v>
      </c>
      <c r="B202" s="295">
        <v>340011295</v>
      </c>
      <c r="C202" s="296">
        <v>183.08035923481157</v>
      </c>
    </row>
    <row r="203" spans="1:3" x14ac:dyDescent="0.25">
      <c r="A203" s="295" t="s">
        <v>2841</v>
      </c>
      <c r="B203" s="295">
        <v>340780493</v>
      </c>
      <c r="C203" s="296">
        <v>199.02851326637239</v>
      </c>
    </row>
    <row r="204" spans="1:3" x14ac:dyDescent="0.25">
      <c r="A204" s="295" t="s">
        <v>2842</v>
      </c>
      <c r="B204" s="295" t="s">
        <v>1132</v>
      </c>
      <c r="C204" s="296">
        <v>181.18176946914957</v>
      </c>
    </row>
    <row r="205" spans="1:3" x14ac:dyDescent="0.25">
      <c r="A205" s="295" t="s">
        <v>2843</v>
      </c>
      <c r="B205" s="295">
        <v>310788898</v>
      </c>
      <c r="C205" s="296">
        <v>182.95378658376745</v>
      </c>
    </row>
    <row r="206" spans="1:3" x14ac:dyDescent="0.25">
      <c r="A206" s="295" t="s">
        <v>2422</v>
      </c>
      <c r="B206" s="295">
        <v>310000120</v>
      </c>
      <c r="C206" s="296">
        <v>425.34041333328253</v>
      </c>
    </row>
    <row r="207" spans="1:3" x14ac:dyDescent="0.25">
      <c r="A207" s="295" t="s">
        <v>2844</v>
      </c>
      <c r="B207" s="295">
        <v>310000112</v>
      </c>
      <c r="C207" s="296">
        <v>262.94770204365966</v>
      </c>
    </row>
    <row r="208" spans="1:3" x14ac:dyDescent="0.25">
      <c r="A208" s="295" t="s">
        <v>2845</v>
      </c>
      <c r="B208" s="295">
        <v>460780216</v>
      </c>
      <c r="C208" s="296">
        <v>192.95302601625397</v>
      </c>
    </row>
    <row r="209" spans="1:3" x14ac:dyDescent="0.25">
      <c r="A209" s="295" t="s">
        <v>2246</v>
      </c>
      <c r="B209" s="295" t="s">
        <v>1144</v>
      </c>
      <c r="C209" s="296">
        <v>191.30758155268023</v>
      </c>
    </row>
    <row r="210" spans="1:3" x14ac:dyDescent="0.25">
      <c r="A210" s="295" t="s">
        <v>2846</v>
      </c>
      <c r="B210" s="295">
        <v>820000016</v>
      </c>
      <c r="C210" s="296">
        <v>234.34228290768553</v>
      </c>
    </row>
    <row r="211" spans="1:3" x14ac:dyDescent="0.25">
      <c r="A211" s="295" t="s">
        <v>2847</v>
      </c>
      <c r="B211" s="295" t="s">
        <v>1830</v>
      </c>
      <c r="C211" s="296">
        <v>208.01517149050579</v>
      </c>
    </row>
    <row r="212" spans="1:3" x14ac:dyDescent="0.25">
      <c r="A212" s="295" t="s">
        <v>2848</v>
      </c>
      <c r="B212" s="295" t="s">
        <v>2849</v>
      </c>
      <c r="C212" s="296">
        <v>180.29576091184066</v>
      </c>
    </row>
    <row r="213" spans="1:3" x14ac:dyDescent="0.25">
      <c r="A213" s="295" t="s">
        <v>2850</v>
      </c>
      <c r="B213" s="295" t="s">
        <v>2851</v>
      </c>
      <c r="C213" s="296">
        <v>180.80205151601717</v>
      </c>
    </row>
    <row r="214" spans="1:3" x14ac:dyDescent="0.25">
      <c r="A214" s="295" t="s">
        <v>1229</v>
      </c>
      <c r="B214" s="295" t="s">
        <v>2852</v>
      </c>
      <c r="C214" s="296">
        <v>262.06169348635069</v>
      </c>
    </row>
    <row r="215" spans="1:3" x14ac:dyDescent="0.25">
      <c r="A215" s="32" t="s">
        <v>241</v>
      </c>
      <c r="B215" s="50"/>
      <c r="C215" s="7">
        <v>3900.2524759186394</v>
      </c>
    </row>
    <row r="216" spans="1:3" x14ac:dyDescent="0.25">
      <c r="A216" s="295" t="s">
        <v>2853</v>
      </c>
      <c r="B216" s="295" t="s">
        <v>2854</v>
      </c>
      <c r="C216" s="296">
        <v>375.97707942607053</v>
      </c>
    </row>
    <row r="217" spans="1:3" x14ac:dyDescent="0.25">
      <c r="A217" s="295" t="s">
        <v>121</v>
      </c>
      <c r="B217" s="295" t="s">
        <v>901</v>
      </c>
      <c r="C217" s="296">
        <v>590.39115029483219</v>
      </c>
    </row>
    <row r="218" spans="1:3" x14ac:dyDescent="0.25">
      <c r="A218" s="295" t="s">
        <v>2855</v>
      </c>
      <c r="B218" s="295">
        <v>440041572</v>
      </c>
      <c r="C218" s="296">
        <v>503.94202963168925</v>
      </c>
    </row>
    <row r="219" spans="1:3" ht="24" x14ac:dyDescent="0.25">
      <c r="A219" s="295" t="s">
        <v>2856</v>
      </c>
      <c r="B219" s="295">
        <v>490017258</v>
      </c>
      <c r="C219" s="296">
        <v>205.48371846962317</v>
      </c>
    </row>
    <row r="220" spans="1:3" x14ac:dyDescent="0.25">
      <c r="A220" s="295" t="s">
        <v>2857</v>
      </c>
      <c r="B220" s="295">
        <v>490017258</v>
      </c>
      <c r="C220" s="296">
        <v>222.69759901162527</v>
      </c>
    </row>
    <row r="221" spans="1:3" x14ac:dyDescent="0.25">
      <c r="A221" s="295" t="s">
        <v>2858</v>
      </c>
      <c r="B221" s="295" t="s">
        <v>889</v>
      </c>
      <c r="C221" s="296">
        <v>266.87145422602777</v>
      </c>
    </row>
    <row r="222" spans="1:3" x14ac:dyDescent="0.25">
      <c r="A222" s="295" t="s">
        <v>1341</v>
      </c>
      <c r="B222" s="295" t="s">
        <v>1154</v>
      </c>
      <c r="C222" s="296">
        <v>234.72200086081793</v>
      </c>
    </row>
    <row r="223" spans="1:3" x14ac:dyDescent="0.25">
      <c r="A223" s="295" t="s">
        <v>2859</v>
      </c>
      <c r="B223" s="295" t="s">
        <v>2860</v>
      </c>
      <c r="C223" s="296">
        <v>508.75179037136633</v>
      </c>
    </row>
    <row r="224" spans="1:3" x14ac:dyDescent="0.25">
      <c r="A224" s="295" t="s">
        <v>2861</v>
      </c>
      <c r="B224" s="295">
        <v>440000057</v>
      </c>
      <c r="C224" s="296">
        <v>311.80474534669509</v>
      </c>
    </row>
    <row r="225" spans="1:3" x14ac:dyDescent="0.25">
      <c r="A225" s="295" t="s">
        <v>2862</v>
      </c>
      <c r="B225" s="295" t="s">
        <v>1151</v>
      </c>
      <c r="C225" s="296">
        <v>191.56072685476849</v>
      </c>
    </row>
    <row r="226" spans="1:3" x14ac:dyDescent="0.25">
      <c r="A226" s="295" t="s">
        <v>2863</v>
      </c>
      <c r="B226" s="295" t="s">
        <v>2864</v>
      </c>
      <c r="C226" s="296">
        <v>267.88403543438079</v>
      </c>
    </row>
    <row r="227" spans="1:3" x14ac:dyDescent="0.25">
      <c r="A227" s="295" t="s">
        <v>2865</v>
      </c>
      <c r="B227" s="295" t="s">
        <v>2866</v>
      </c>
      <c r="C227" s="296">
        <v>220.16614599074259</v>
      </c>
    </row>
    <row r="228" spans="1:3" x14ac:dyDescent="0.25">
      <c r="A228" s="32" t="s">
        <v>126</v>
      </c>
      <c r="B228" s="50"/>
      <c r="C228" s="7">
        <v>4309.2510562661746</v>
      </c>
    </row>
    <row r="229" spans="1:3" x14ac:dyDescent="0.25">
      <c r="A229" s="295" t="s">
        <v>129</v>
      </c>
      <c r="B229" s="295" t="s">
        <v>895</v>
      </c>
      <c r="C229" s="296">
        <v>701.14221995844878</v>
      </c>
    </row>
    <row r="230" spans="1:3" x14ac:dyDescent="0.25">
      <c r="A230" s="295" t="s">
        <v>2867</v>
      </c>
      <c r="B230" s="295" t="s">
        <v>880</v>
      </c>
      <c r="C230" s="296">
        <v>691.6492711301388</v>
      </c>
    </row>
    <row r="231" spans="1:3" x14ac:dyDescent="0.25">
      <c r="A231" s="295" t="s">
        <v>2868</v>
      </c>
      <c r="B231" s="295" t="s">
        <v>1155</v>
      </c>
      <c r="C231" s="296">
        <v>182.19435067750263</v>
      </c>
    </row>
    <row r="232" spans="1:3" x14ac:dyDescent="0.25">
      <c r="A232" s="295" t="s">
        <v>2450</v>
      </c>
      <c r="B232" s="295" t="s">
        <v>2869</v>
      </c>
      <c r="C232" s="296">
        <v>193.58588927147463</v>
      </c>
    </row>
    <row r="233" spans="1:3" x14ac:dyDescent="0.25">
      <c r="A233" s="295" t="s">
        <v>2870</v>
      </c>
      <c r="B233" s="295" t="s">
        <v>2871</v>
      </c>
      <c r="C233" s="296">
        <v>195.10476108400425</v>
      </c>
    </row>
    <row r="234" spans="1:3" x14ac:dyDescent="0.25">
      <c r="A234" s="295" t="s">
        <v>2872</v>
      </c>
      <c r="B234" s="295" t="s">
        <v>2873</v>
      </c>
      <c r="C234" s="296">
        <v>278.00984751791145</v>
      </c>
    </row>
    <row r="235" spans="1:3" x14ac:dyDescent="0.25">
      <c r="A235" s="295" t="s">
        <v>2874</v>
      </c>
      <c r="B235" s="295" t="s">
        <v>2875</v>
      </c>
      <c r="C235" s="296">
        <v>192.57330806312157</v>
      </c>
    </row>
    <row r="236" spans="1:3" x14ac:dyDescent="0.25">
      <c r="A236" s="295" t="s">
        <v>728</v>
      </c>
      <c r="B236" s="295" t="s">
        <v>2876</v>
      </c>
      <c r="C236" s="296">
        <v>241.430351366157</v>
      </c>
    </row>
    <row r="237" spans="1:3" ht="24" x14ac:dyDescent="0.25">
      <c r="A237" s="295" t="s">
        <v>2877</v>
      </c>
      <c r="B237" s="295">
        <v>130041916</v>
      </c>
      <c r="C237" s="296">
        <v>249.65757368402564</v>
      </c>
    </row>
    <row r="238" spans="1:3" x14ac:dyDescent="0.25">
      <c r="A238" s="295" t="s">
        <v>2306</v>
      </c>
      <c r="B238" s="295" t="s">
        <v>2307</v>
      </c>
      <c r="C238" s="296">
        <v>189.15584648492995</v>
      </c>
    </row>
    <row r="239" spans="1:3" x14ac:dyDescent="0.25">
      <c r="A239" s="295" t="s">
        <v>2878</v>
      </c>
      <c r="B239" s="295" t="s">
        <v>2279</v>
      </c>
      <c r="C239" s="296">
        <v>262.5679840905272</v>
      </c>
    </row>
    <row r="240" spans="1:3" x14ac:dyDescent="0.25">
      <c r="A240" s="295" t="s">
        <v>2879</v>
      </c>
      <c r="B240" s="295">
        <v>830100566</v>
      </c>
      <c r="C240" s="296">
        <v>232.82341109515593</v>
      </c>
    </row>
    <row r="241" spans="1:3" x14ac:dyDescent="0.25">
      <c r="A241" s="295" t="s">
        <v>2880</v>
      </c>
      <c r="B241" s="295" t="s">
        <v>2881</v>
      </c>
      <c r="C241" s="296">
        <v>297.12231782557558</v>
      </c>
    </row>
    <row r="242" spans="1:3" x14ac:dyDescent="0.25">
      <c r="A242" s="295" t="s">
        <v>997</v>
      </c>
      <c r="B242" s="295" t="s">
        <v>1169</v>
      </c>
      <c r="C242" s="296">
        <v>231.81082988680288</v>
      </c>
    </row>
    <row r="243" spans="1:3" ht="15.75" thickBot="1" x14ac:dyDescent="0.3">
      <c r="A243" s="295" t="s">
        <v>2882</v>
      </c>
      <c r="B243" s="295" t="s">
        <v>2883</v>
      </c>
      <c r="C243" s="296">
        <v>170.42309413039828</v>
      </c>
    </row>
    <row r="244" spans="1:3" ht="15.75" thickBot="1" x14ac:dyDescent="0.3">
      <c r="A244" s="70" t="s">
        <v>133</v>
      </c>
      <c r="B244" s="71"/>
      <c r="C244" s="72">
        <v>58939.985987196633</v>
      </c>
    </row>
    <row r="245" spans="1:3" x14ac:dyDescent="0.25">
      <c r="A245" s="32" t="s">
        <v>134</v>
      </c>
      <c r="B245" s="50"/>
      <c r="C245" s="7">
        <v>237.7</v>
      </c>
    </row>
    <row r="246" spans="1:3" x14ac:dyDescent="0.25">
      <c r="A246" s="295" t="s">
        <v>2884</v>
      </c>
      <c r="B246" s="295">
        <v>970100228</v>
      </c>
      <c r="C246" s="296">
        <v>237.69844040974931</v>
      </c>
    </row>
    <row r="247" spans="1:3" x14ac:dyDescent="0.25">
      <c r="A247" s="32" t="s">
        <v>136</v>
      </c>
      <c r="B247" s="50"/>
      <c r="C247" s="7">
        <v>0</v>
      </c>
    </row>
    <row r="248" spans="1:3" x14ac:dyDescent="0.25">
      <c r="A248" s="32" t="s">
        <v>140</v>
      </c>
      <c r="B248" s="50"/>
      <c r="C248" s="7">
        <v>224.3</v>
      </c>
    </row>
    <row r="249" spans="1:3" x14ac:dyDescent="0.25">
      <c r="A249" s="295" t="s">
        <v>2885</v>
      </c>
      <c r="B249" s="295">
        <v>970211207</v>
      </c>
      <c r="C249" s="296">
        <v>224.30199102323826</v>
      </c>
    </row>
    <row r="250" spans="1:3" x14ac:dyDescent="0.25">
      <c r="A250" s="32" t="s">
        <v>142</v>
      </c>
      <c r="B250" s="50"/>
      <c r="C250" s="7">
        <v>1094.4763732776814</v>
      </c>
    </row>
    <row r="251" spans="1:3" x14ac:dyDescent="0.25">
      <c r="A251" s="295" t="s">
        <v>2886</v>
      </c>
      <c r="B251" s="295">
        <v>970408589</v>
      </c>
      <c r="C251" s="296">
        <v>284.27239692617741</v>
      </c>
    </row>
    <row r="252" spans="1:3" x14ac:dyDescent="0.25">
      <c r="A252" s="295" t="s">
        <v>2887</v>
      </c>
      <c r="B252" s="295">
        <v>970408589</v>
      </c>
      <c r="C252" s="296">
        <v>318.76091288268287</v>
      </c>
    </row>
    <row r="253" spans="1:3" x14ac:dyDescent="0.25">
      <c r="A253" s="295" t="s">
        <v>2888</v>
      </c>
      <c r="B253" s="295">
        <v>970421038</v>
      </c>
      <c r="C253" s="296">
        <v>239.00621973326409</v>
      </c>
    </row>
    <row r="254" spans="1:3" ht="15.75" thickBot="1" x14ac:dyDescent="0.3">
      <c r="A254" s="295" t="s">
        <v>2889</v>
      </c>
      <c r="B254" s="295">
        <v>970400305</v>
      </c>
      <c r="C254" s="296">
        <v>252.43684373555706</v>
      </c>
    </row>
    <row r="255" spans="1:3" ht="15.75" thickBot="1" x14ac:dyDescent="0.3">
      <c r="A255" s="70" t="s">
        <v>145</v>
      </c>
      <c r="B255" s="71"/>
      <c r="C255" s="72">
        <v>1556.4763732776814</v>
      </c>
    </row>
    <row r="256" spans="1:3" ht="15.75" thickBot="1" x14ac:dyDescent="0.3">
      <c r="A256" s="73" t="s">
        <v>146</v>
      </c>
      <c r="B256" s="74"/>
      <c r="C256" s="75">
        <v>60496.462360474317</v>
      </c>
    </row>
    <row r="257" spans="1:2" x14ac:dyDescent="0.25">
      <c r="A257" s="44"/>
      <c r="B257" s="66"/>
    </row>
  </sheetData>
  <conditionalFormatting sqref="C1 A1:B5 C3:C5 A6:C256">
    <cfRule type="cellIs" dxfId="7" priority="2" operator="equal">
      <formula>0</formula>
    </cfRule>
  </conditionalFormatting>
  <conditionalFormatting sqref="C2">
    <cfRule type="cellIs" dxfId="6" priority="1" operator="equal">
      <formula>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election activeCell="F9" sqref="F9"/>
    </sheetView>
  </sheetViews>
  <sheetFormatPr baseColWidth="10" defaultRowHeight="15" x14ac:dyDescent="0.25"/>
  <cols>
    <col min="1" max="1" width="22.85546875" style="76" customWidth="1"/>
    <col min="2" max="2" width="17.42578125" style="77" customWidth="1"/>
    <col min="3" max="3" width="22.28515625" style="51" customWidth="1"/>
  </cols>
  <sheetData>
    <row r="1" spans="1:3" x14ac:dyDescent="0.25">
      <c r="A1" s="2" t="s">
        <v>7</v>
      </c>
      <c r="B1" s="40"/>
      <c r="C1" s="16"/>
    </row>
    <row r="2" spans="1:3" ht="24" x14ac:dyDescent="0.25">
      <c r="A2" s="41" t="s">
        <v>151</v>
      </c>
      <c r="B2" s="42" t="s">
        <v>194</v>
      </c>
      <c r="C2" s="43" t="s">
        <v>2913</v>
      </c>
    </row>
    <row r="3" spans="1:3" x14ac:dyDescent="0.25">
      <c r="A3" s="45"/>
      <c r="B3" s="46"/>
      <c r="C3" s="31" t="s">
        <v>2914</v>
      </c>
    </row>
    <row r="4" spans="1:3" x14ac:dyDescent="0.25">
      <c r="A4" s="47"/>
      <c r="B4" s="48"/>
      <c r="C4" s="31" t="s">
        <v>200</v>
      </c>
    </row>
    <row r="5" spans="1:3" x14ac:dyDescent="0.25">
      <c r="A5" s="32" t="s">
        <v>74</v>
      </c>
      <c r="B5" s="50"/>
      <c r="C5" s="7"/>
    </row>
    <row r="6" spans="1:3" x14ac:dyDescent="0.25">
      <c r="A6" s="52" t="s">
        <v>2915</v>
      </c>
      <c r="B6" s="326">
        <v>750712184</v>
      </c>
      <c r="C6" s="327">
        <v>351.52810000000005</v>
      </c>
    </row>
  </sheetData>
  <conditionalFormatting sqref="A6 A1:B5 C2:C5">
    <cfRule type="cellIs" dxfId="5" priority="3" operator="equal">
      <formula>0</formula>
    </cfRule>
  </conditionalFormatting>
  <conditionalFormatting sqref="C1">
    <cfRule type="cellIs" dxfId="4" priority="2" operator="equal">
      <formula>0</formula>
    </cfRule>
  </conditionalFormatting>
  <conditionalFormatting sqref="C6">
    <cfRule type="cellIs" dxfId="3" priority="1" operator="equal">
      <formula>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election activeCell="K28" sqref="K28"/>
    </sheetView>
  </sheetViews>
  <sheetFormatPr baseColWidth="10" defaultRowHeight="15" x14ac:dyDescent="0.25"/>
  <cols>
    <col min="1" max="1" width="22.85546875" style="76" customWidth="1"/>
    <col min="2" max="2" width="12.28515625" style="77" customWidth="1"/>
    <col min="3" max="3" width="22.28515625" style="51" customWidth="1"/>
  </cols>
  <sheetData>
    <row r="1" spans="1:3" x14ac:dyDescent="0.25">
      <c r="A1" s="2" t="s">
        <v>7</v>
      </c>
      <c r="B1" s="40"/>
      <c r="C1" s="16"/>
    </row>
    <row r="2" spans="1:3" ht="36" x14ac:dyDescent="0.25">
      <c r="A2" s="41" t="s">
        <v>151</v>
      </c>
      <c r="B2" s="42" t="s">
        <v>194</v>
      </c>
      <c r="C2" s="43" t="s">
        <v>2890</v>
      </c>
    </row>
    <row r="3" spans="1:3" x14ac:dyDescent="0.25">
      <c r="A3" s="45"/>
      <c r="B3" s="46"/>
      <c r="C3" s="31" t="s">
        <v>1</v>
      </c>
    </row>
    <row r="4" spans="1:3" x14ac:dyDescent="0.25">
      <c r="A4" s="47"/>
      <c r="B4" s="48"/>
      <c r="C4" s="31" t="s">
        <v>200</v>
      </c>
    </row>
    <row r="5" spans="1:3" x14ac:dyDescent="0.25">
      <c r="A5" s="125" t="s">
        <v>201</v>
      </c>
      <c r="B5" s="126"/>
      <c r="C5" s="7">
        <v>119.02200000000001</v>
      </c>
    </row>
    <row r="6" spans="1:3" x14ac:dyDescent="0.25">
      <c r="A6" s="68" t="s">
        <v>2891</v>
      </c>
      <c r="B6" s="300" t="s">
        <v>2892</v>
      </c>
      <c r="C6" s="33">
        <v>11.114000000000001</v>
      </c>
    </row>
    <row r="7" spans="1:3" x14ac:dyDescent="0.25">
      <c r="A7" s="68" t="s">
        <v>12</v>
      </c>
      <c r="B7" s="300" t="s">
        <v>2893</v>
      </c>
      <c r="C7" s="33">
        <v>107.908</v>
      </c>
    </row>
    <row r="8" spans="1:3" x14ac:dyDescent="0.25">
      <c r="A8" s="32" t="s">
        <v>205</v>
      </c>
      <c r="B8" s="50"/>
      <c r="C8" s="7">
        <v>33.341999999999999</v>
      </c>
    </row>
    <row r="9" spans="1:3" x14ac:dyDescent="0.25">
      <c r="A9" s="68" t="s">
        <v>22</v>
      </c>
      <c r="B9" s="300" t="s">
        <v>2894</v>
      </c>
      <c r="C9" s="33">
        <v>11.114000000000001</v>
      </c>
    </row>
    <row r="10" spans="1:3" x14ac:dyDescent="0.25">
      <c r="A10" s="68" t="s">
        <v>1435</v>
      </c>
      <c r="B10" s="300" t="s">
        <v>2895</v>
      </c>
      <c r="C10" s="33">
        <v>11.114000000000001</v>
      </c>
    </row>
    <row r="11" spans="1:3" x14ac:dyDescent="0.25">
      <c r="A11" s="68" t="s">
        <v>31</v>
      </c>
      <c r="B11" s="301">
        <v>860014208</v>
      </c>
      <c r="C11" s="33">
        <v>11.114000000000001</v>
      </c>
    </row>
    <row r="12" spans="1:3" x14ac:dyDescent="0.25">
      <c r="A12" s="32" t="s">
        <v>209</v>
      </c>
      <c r="B12" s="50"/>
      <c r="C12" s="7">
        <v>130.136</v>
      </c>
    </row>
    <row r="13" spans="1:3" x14ac:dyDescent="0.25">
      <c r="A13" s="68" t="s">
        <v>1444</v>
      </c>
      <c r="B13" s="300" t="s">
        <v>2896</v>
      </c>
      <c r="C13" s="33">
        <v>11.114000000000001</v>
      </c>
    </row>
    <row r="14" spans="1:3" ht="15.75" thickBot="1" x14ac:dyDescent="0.3">
      <c r="A14" s="68" t="s">
        <v>47</v>
      </c>
      <c r="B14" s="300" t="s">
        <v>2897</v>
      </c>
      <c r="C14" s="33">
        <v>11.114000000000001</v>
      </c>
    </row>
    <row r="15" spans="1:3" ht="15.75" thickBot="1" x14ac:dyDescent="0.3">
      <c r="A15" s="68" t="s">
        <v>2898</v>
      </c>
      <c r="B15" s="302">
        <v>690781810</v>
      </c>
      <c r="C15" s="33">
        <v>107.908</v>
      </c>
    </row>
    <row r="16" spans="1:3" x14ac:dyDescent="0.25">
      <c r="A16" s="32" t="s">
        <v>214</v>
      </c>
      <c r="B16" s="50"/>
      <c r="C16" s="7">
        <v>11.114000000000001</v>
      </c>
    </row>
    <row r="17" spans="1:3" x14ac:dyDescent="0.25">
      <c r="A17" s="68" t="s">
        <v>1446</v>
      </c>
      <c r="B17" s="300" t="s">
        <v>2899</v>
      </c>
      <c r="C17" s="33">
        <v>11.114000000000001</v>
      </c>
    </row>
    <row r="18" spans="1:3" x14ac:dyDescent="0.25">
      <c r="A18" s="32" t="s">
        <v>58</v>
      </c>
      <c r="B18" s="50"/>
      <c r="C18" s="7">
        <v>119.02200000000001</v>
      </c>
    </row>
    <row r="19" spans="1:3" x14ac:dyDescent="0.25">
      <c r="A19" s="68" t="s">
        <v>60</v>
      </c>
      <c r="B19" s="300" t="s">
        <v>2900</v>
      </c>
      <c r="C19" s="33">
        <v>11.114000000000001</v>
      </c>
    </row>
    <row r="20" spans="1:3" x14ac:dyDescent="0.25">
      <c r="A20" s="68" t="s">
        <v>59</v>
      </c>
      <c r="B20" s="303">
        <v>350005179</v>
      </c>
      <c r="C20" s="33">
        <v>107.908</v>
      </c>
    </row>
    <row r="21" spans="1:3" ht="15.75" thickBot="1" x14ac:dyDescent="0.3">
      <c r="A21" s="32" t="s">
        <v>63</v>
      </c>
      <c r="B21" s="50"/>
      <c r="C21" s="7">
        <v>107.908</v>
      </c>
    </row>
    <row r="22" spans="1:3" x14ac:dyDescent="0.25">
      <c r="A22" s="68" t="s">
        <v>69</v>
      </c>
      <c r="B22" s="304">
        <v>370000481</v>
      </c>
      <c r="C22" s="33">
        <v>107.908</v>
      </c>
    </row>
    <row r="23" spans="1:3" x14ac:dyDescent="0.25">
      <c r="A23" s="32" t="s">
        <v>74</v>
      </c>
      <c r="B23" s="50"/>
      <c r="C23" s="7">
        <v>254.70300000000003</v>
      </c>
    </row>
    <row r="24" spans="1:3" ht="15.75" thickBot="1" x14ac:dyDescent="0.3">
      <c r="A24" s="68" t="s">
        <v>2901</v>
      </c>
      <c r="B24" s="305" t="s">
        <v>2902</v>
      </c>
      <c r="C24" s="33">
        <v>11.888999999999999</v>
      </c>
    </row>
    <row r="25" spans="1:3" x14ac:dyDescent="0.25">
      <c r="A25" s="68" t="s">
        <v>2903</v>
      </c>
      <c r="B25" s="300" t="s">
        <v>2904</v>
      </c>
      <c r="C25" s="33">
        <v>11.89</v>
      </c>
    </row>
    <row r="26" spans="1:3" x14ac:dyDescent="0.25">
      <c r="A26" s="68" t="s">
        <v>2905</v>
      </c>
      <c r="B26" s="300" t="s">
        <v>2902</v>
      </c>
      <c r="C26" s="33">
        <v>115.462</v>
      </c>
    </row>
    <row r="27" spans="1:3" x14ac:dyDescent="0.25">
      <c r="A27" s="68" t="s">
        <v>2906</v>
      </c>
      <c r="B27" s="300" t="s">
        <v>2907</v>
      </c>
      <c r="C27" s="33">
        <v>115.462</v>
      </c>
    </row>
    <row r="28" spans="1:3" x14ac:dyDescent="0.25">
      <c r="A28" s="32" t="s">
        <v>232</v>
      </c>
      <c r="B28" s="50"/>
      <c r="C28" s="7">
        <v>119.02200000000001</v>
      </c>
    </row>
    <row r="29" spans="1:3" x14ac:dyDescent="0.25">
      <c r="A29" s="68" t="s">
        <v>104</v>
      </c>
      <c r="B29" s="300" t="s">
        <v>2908</v>
      </c>
      <c r="C29" s="33">
        <v>11.114000000000001</v>
      </c>
    </row>
    <row r="30" spans="1:3" x14ac:dyDescent="0.25">
      <c r="A30" s="68" t="s">
        <v>103</v>
      </c>
      <c r="B30">
        <v>590780193</v>
      </c>
      <c r="C30" s="33">
        <v>107.908</v>
      </c>
    </row>
    <row r="31" spans="1:3" x14ac:dyDescent="0.25">
      <c r="A31" s="32" t="s">
        <v>112</v>
      </c>
      <c r="B31" s="50"/>
      <c r="C31" s="7">
        <v>11.114000000000001</v>
      </c>
    </row>
    <row r="32" spans="1:3" x14ac:dyDescent="0.25">
      <c r="A32" s="68" t="s">
        <v>118</v>
      </c>
      <c r="B32" s="300" t="s">
        <v>2910</v>
      </c>
      <c r="C32" s="33">
        <v>11.114000000000001</v>
      </c>
    </row>
    <row r="33" spans="1:3" x14ac:dyDescent="0.25">
      <c r="A33" s="32" t="s">
        <v>238</v>
      </c>
      <c r="B33" s="50"/>
      <c r="C33" s="7">
        <v>107.908</v>
      </c>
    </row>
    <row r="34" spans="1:3" x14ac:dyDescent="0.25">
      <c r="A34" s="68" t="s">
        <v>95</v>
      </c>
      <c r="B34" s="303">
        <v>310781406</v>
      </c>
      <c r="C34" s="33">
        <v>107.908</v>
      </c>
    </row>
    <row r="35" spans="1:3" x14ac:dyDescent="0.25">
      <c r="A35" s="32" t="s">
        <v>241</v>
      </c>
      <c r="B35" s="50"/>
      <c r="C35" s="7">
        <v>22.228000000000002</v>
      </c>
    </row>
    <row r="36" spans="1:3" x14ac:dyDescent="0.25">
      <c r="A36" s="68" t="s">
        <v>121</v>
      </c>
      <c r="B36" s="300" t="s">
        <v>2909</v>
      </c>
      <c r="C36" s="33">
        <v>11.114000000000001</v>
      </c>
    </row>
    <row r="37" spans="1:3" x14ac:dyDescent="0.25">
      <c r="A37" s="68" t="s">
        <v>124</v>
      </c>
      <c r="B37" s="300" t="s">
        <v>2911</v>
      </c>
      <c r="C37" s="33">
        <v>11.114000000000001</v>
      </c>
    </row>
    <row r="38" spans="1:3" x14ac:dyDescent="0.25">
      <c r="A38" s="32" t="s">
        <v>126</v>
      </c>
      <c r="B38" s="50"/>
      <c r="C38" s="7">
        <v>146.392</v>
      </c>
    </row>
    <row r="39" spans="1:3" x14ac:dyDescent="0.25">
      <c r="A39" s="68" t="s">
        <v>244</v>
      </c>
      <c r="B39" s="300">
        <v>130786049</v>
      </c>
      <c r="C39" s="33">
        <v>135.27799999999999</v>
      </c>
    </row>
    <row r="40" spans="1:3" ht="15.75" thickBot="1" x14ac:dyDescent="0.3">
      <c r="A40" s="68" t="s">
        <v>129</v>
      </c>
      <c r="B40" s="300" t="s">
        <v>2912</v>
      </c>
      <c r="C40" s="33">
        <v>11.114000000000001</v>
      </c>
    </row>
    <row r="41" spans="1:3" ht="15.75" thickBot="1" x14ac:dyDescent="0.3">
      <c r="A41" s="70" t="s">
        <v>133</v>
      </c>
      <c r="B41" s="71"/>
      <c r="C41" s="72">
        <v>1181.9110000000003</v>
      </c>
    </row>
    <row r="42" spans="1:3" ht="15.75" thickBot="1" x14ac:dyDescent="0.3">
      <c r="A42" s="70" t="s">
        <v>145</v>
      </c>
      <c r="B42" s="71"/>
      <c r="C42" s="72">
        <v>0</v>
      </c>
    </row>
    <row r="43" spans="1:3" ht="15.75" thickBot="1" x14ac:dyDescent="0.3">
      <c r="A43" s="73" t="s">
        <v>146</v>
      </c>
      <c r="B43" s="74"/>
      <c r="C43" s="75">
        <v>1181.9110000000001</v>
      </c>
    </row>
    <row r="44" spans="1:3" x14ac:dyDescent="0.25">
      <c r="A44" s="44"/>
      <c r="B44" s="66"/>
    </row>
  </sheetData>
  <conditionalFormatting sqref="A1:B5 C1 C3:C5 A6:C43">
    <cfRule type="cellIs" dxfId="2" priority="2" operator="equal">
      <formula>0</formula>
    </cfRule>
  </conditionalFormatting>
  <conditionalFormatting sqref="C2">
    <cfRule type="cellIs" dxfId="1" priority="1" operator="equal">
      <formula>0</formula>
    </cfRule>
  </conditionalFormatting>
  <hyperlinks>
    <hyperlink ref="B19" r:id="rId1" display="http://finess.sante.gouv.fr/finess/jsp/actionDetailEntiteJuridique.do?noFiness=290000017&amp;oldFiness=290004324"/>
    <hyperlink ref="B37" r:id="rId2" display="http://finess.sante.gouv.fr/finess/jsp/actionDetailEntiteJuridique.do?noFiness=490000031&amp;oldFiness=490000049"/>
    <hyperlink ref="B11" r:id="rId3" display="http://finess.sante.gouv.fr/finess/jsp/actionDetailEntiteJuridique.do?noFiness=860013077&amp;oldFiness=860000223"/>
    <hyperlink ref="B36" r:id="rId4" display="http://finess.sante.gouv.fr/finess/jsp/actionDetailEntiteJuridique.do?noFiness=440000289&amp;oldFiness=440000271"/>
    <hyperlink ref="B29" r:id="rId5" display="http://finess.sante.gouv.fr/finess/jsp/actionDetailEntiteJuridique.do?noFiness=800000044&amp;oldFiness=800000192"/>
    <hyperlink ref="B32" r:id="rId6" display="http://finess.sante.gouv.fr/finess/jsp/actionDetailEntiteJuridique.do?noFiness=140000100&amp;oldFiness=140000209"/>
    <hyperlink ref="B7" r:id="rId7" display="http://finess.sante.gouv.fr/finess/jsp/actionDetailEntiteJuridique.do?noFiness=540023264&amp;oldFiness=540001138"/>
    <hyperlink ref="B17" r:id="rId8" display="http://finess.sante.gouv.fr/finess/jsp/actionDetailEntiteJuridique.do?noFiness=250000015&amp;oldFiness=250006954"/>
    <hyperlink ref="B6" r:id="rId9" display="http://finess.sante.gouv.fr/finess/jsp/actionDetailEntiteJuridique.do?noFiness=670780055&amp;oldFiness=670009109"/>
    <hyperlink ref="B14" r:id="rId10" display="http://finess.sante.gouv.fr/finess/jsp/actionDetailEntiteJuridique.do?noFiness=380780080&amp;oldFiness=380782722"/>
    <hyperlink ref="B13" r:id="rId11" display="http://finess.sante.gouv.fr/finess/jsp/actionDetailEntiteJuridique.do?noFiness=630780989&amp;oldFiness=630000404"/>
    <hyperlink ref="B40" r:id="rId12" display="http://finess.sante.gouv.fr/finess/jsp/actionDetailEntiteJuridique.do?noFiness=060785011&amp;oldFiness=060789195"/>
    <hyperlink ref="B9" r:id="rId13" display="http://finess.sante.gouv.fr/finess/jsp/actionDetailEntiteJuridique.do?noFiness=330781196&amp;oldFiness=330781360"/>
    <hyperlink ref="B10" r:id="rId14" display="http://finess.sante.gouv.fr/finess/jsp/actionDetailEntiteJuridique.do?noFiness=870000015&amp;oldFiness=870000064"/>
    <hyperlink ref="B27" r:id="rId15" display="http://finess.sante.gouv.fr/finess/jsp/actionDetailEntiteJuridique.do?noFiness=750006728&amp;oldFiness=750150237"/>
    <hyperlink ref="B26" r:id="rId16" display="http://finess.sante.gouv.fr/finess/jsp/actionDetailEntiteJuridique.do?noFiness=750712184&amp;oldFiness=920100013"/>
    <hyperlink ref="B25" r:id="rId17" display="http://finess.sante.gouv.fr/finess/jsp/actionDetailEntiteJuridique.do?noFiness=780110078&amp;oldFiness=780800256"/>
    <hyperlink ref="B24" r:id="rId18" display="http://finess.sante.gouv.fr/finess/jsp/actionDetailEntiteJuridique.do?noFiness=750712184&amp;oldFiness=750100042"/>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5"/>
  <sheetViews>
    <sheetView showGridLines="0" workbookViewId="0">
      <pane xSplit="1" ySplit="1" topLeftCell="B2" activePane="bottomRight" state="frozen"/>
      <selection pane="topRight" activeCell="C1" sqref="C1"/>
      <selection pane="bottomLeft" activeCell="A2" sqref="A2"/>
      <selection pane="bottomRight" activeCell="E10" sqref="E10"/>
    </sheetView>
  </sheetViews>
  <sheetFormatPr baseColWidth="10" defaultColWidth="34.85546875" defaultRowHeight="15" x14ac:dyDescent="0.25"/>
  <cols>
    <col min="1" max="1" width="28.85546875" style="35" customWidth="1"/>
    <col min="2" max="2" width="44.28515625" style="371" customWidth="1"/>
    <col min="3" max="3" width="16.140625" style="372" customWidth="1"/>
  </cols>
  <sheetData>
    <row r="1" spans="1:3" x14ac:dyDescent="0.25">
      <c r="A1" s="365" t="s">
        <v>3084</v>
      </c>
      <c r="B1" s="366" t="s">
        <v>3085</v>
      </c>
      <c r="C1" s="367" t="s">
        <v>3086</v>
      </c>
    </row>
    <row r="2" spans="1:3" x14ac:dyDescent="0.25">
      <c r="A2" s="368" t="s">
        <v>3087</v>
      </c>
      <c r="B2" s="369" t="s">
        <v>3088</v>
      </c>
      <c r="C2" s="370">
        <f>SUM(C5,C7,C9,C11)</f>
        <v>247863.31513242965</v>
      </c>
    </row>
    <row r="3" spans="1:3" x14ac:dyDescent="0.25">
      <c r="A3" s="457" t="s">
        <v>167</v>
      </c>
      <c r="B3" s="371" t="s">
        <v>3089</v>
      </c>
      <c r="C3" s="372">
        <v>153484.24545435593</v>
      </c>
    </row>
    <row r="4" spans="1:3" ht="45" x14ac:dyDescent="0.25">
      <c r="A4" s="457"/>
      <c r="B4" s="371" t="s">
        <v>3090</v>
      </c>
      <c r="C4" s="372">
        <v>15216.255480612132</v>
      </c>
    </row>
    <row r="5" spans="1:3" x14ac:dyDescent="0.25">
      <c r="A5" s="457"/>
      <c r="B5" s="373" t="s">
        <v>3088</v>
      </c>
      <c r="C5" s="374">
        <f>SUM(C3,C4)</f>
        <v>168700.50093496806</v>
      </c>
    </row>
    <row r="6" spans="1:3" ht="30" x14ac:dyDescent="0.25">
      <c r="A6" s="457" t="s">
        <v>3091</v>
      </c>
      <c r="B6" s="371" t="s">
        <v>3092</v>
      </c>
      <c r="C6" s="372">
        <v>10866.444817756899</v>
      </c>
    </row>
    <row r="7" spans="1:3" x14ac:dyDescent="0.25">
      <c r="A7" s="457"/>
      <c r="B7" s="373" t="s">
        <v>3088</v>
      </c>
      <c r="C7" s="374">
        <v>10866.444817756899</v>
      </c>
    </row>
    <row r="8" spans="1:3" x14ac:dyDescent="0.25">
      <c r="A8" s="457" t="s">
        <v>210</v>
      </c>
      <c r="B8" s="371" t="s">
        <v>3093</v>
      </c>
      <c r="C8" s="372">
        <v>44497.064170026897</v>
      </c>
    </row>
    <row r="9" spans="1:3" x14ac:dyDescent="0.25">
      <c r="A9" s="457"/>
      <c r="B9" s="373" t="s">
        <v>3088</v>
      </c>
      <c r="C9" s="374">
        <v>44497.064170026897</v>
      </c>
    </row>
    <row r="10" spans="1:3" ht="30" x14ac:dyDescent="0.25">
      <c r="A10" s="457" t="s">
        <v>1899</v>
      </c>
      <c r="B10" s="371" t="s">
        <v>3094</v>
      </c>
      <c r="C10" s="372">
        <v>23799.305209677834</v>
      </c>
    </row>
    <row r="11" spans="1:3" x14ac:dyDescent="0.25">
      <c r="A11" s="457"/>
      <c r="B11" s="373" t="s">
        <v>3088</v>
      </c>
      <c r="C11" s="374">
        <v>23799.305209677801</v>
      </c>
    </row>
    <row r="12" spans="1:3" ht="30" x14ac:dyDescent="0.25">
      <c r="A12" s="368" t="s">
        <v>3095</v>
      </c>
      <c r="B12" s="369" t="s">
        <v>3088</v>
      </c>
      <c r="C12" s="370">
        <f>SUM(C14,C16,C20)</f>
        <v>281740.59997840167</v>
      </c>
    </row>
    <row r="13" spans="1:3" x14ac:dyDescent="0.25">
      <c r="A13" s="455" t="s">
        <v>1905</v>
      </c>
      <c r="B13" s="371" t="s">
        <v>3096</v>
      </c>
      <c r="C13" s="372">
        <v>38049.745757233708</v>
      </c>
    </row>
    <row r="14" spans="1:3" x14ac:dyDescent="0.25">
      <c r="A14" s="456"/>
      <c r="B14" s="373" t="s">
        <v>3088</v>
      </c>
      <c r="C14" s="374">
        <v>38049.745757233708</v>
      </c>
    </row>
    <row r="15" spans="1:3" x14ac:dyDescent="0.25">
      <c r="A15" s="455" t="s">
        <v>169</v>
      </c>
      <c r="B15" s="371" t="s">
        <v>3097</v>
      </c>
      <c r="C15" s="372">
        <v>100760.93133073223</v>
      </c>
    </row>
    <row r="16" spans="1:3" x14ac:dyDescent="0.25">
      <c r="A16" s="456"/>
      <c r="B16" s="373" t="s">
        <v>3088</v>
      </c>
      <c r="C16" s="374">
        <v>100760.93133073223</v>
      </c>
    </row>
    <row r="17" spans="1:3" x14ac:dyDescent="0.25">
      <c r="A17" s="455" t="s">
        <v>168</v>
      </c>
      <c r="B17" s="371" t="s">
        <v>3098</v>
      </c>
      <c r="C17" s="372">
        <v>71995.245077475935</v>
      </c>
    </row>
    <row r="18" spans="1:3" x14ac:dyDescent="0.25">
      <c r="A18" s="458"/>
      <c r="B18" s="371" t="s">
        <v>3099</v>
      </c>
      <c r="C18" s="372">
        <v>46527.714074337302</v>
      </c>
    </row>
    <row r="19" spans="1:3" x14ac:dyDescent="0.25">
      <c r="A19" s="458"/>
      <c r="B19" s="371" t="s">
        <v>3100</v>
      </c>
      <c r="C19" s="372">
        <v>24406.963738622508</v>
      </c>
    </row>
    <row r="20" spans="1:3" x14ac:dyDescent="0.25">
      <c r="A20" s="456"/>
      <c r="B20" s="373" t="s">
        <v>3088</v>
      </c>
      <c r="C20" s="374">
        <f>SUM(C17:C19)</f>
        <v>142929.92289043573</v>
      </c>
    </row>
    <row r="21" spans="1:3" x14ac:dyDescent="0.25">
      <c r="A21" s="368" t="s">
        <v>3101</v>
      </c>
      <c r="B21" s="369" t="s">
        <v>3088</v>
      </c>
      <c r="C21" s="370">
        <f>SUM(C24,C26)</f>
        <v>107586.08829134889</v>
      </c>
    </row>
    <row r="22" spans="1:3" x14ac:dyDescent="0.25">
      <c r="A22" s="455" t="s">
        <v>3102</v>
      </c>
      <c r="B22" s="371" t="s">
        <v>3103</v>
      </c>
      <c r="C22" s="372">
        <v>52778.423486341613</v>
      </c>
    </row>
    <row r="23" spans="1:3" x14ac:dyDescent="0.25">
      <c r="A23" s="458"/>
      <c r="B23" s="371" t="s">
        <v>3104</v>
      </c>
      <c r="C23" s="372">
        <v>34914.859646642319</v>
      </c>
    </row>
    <row r="24" spans="1:3" x14ac:dyDescent="0.25">
      <c r="A24" s="456"/>
      <c r="B24" s="373" t="s">
        <v>3088</v>
      </c>
      <c r="C24" s="374">
        <f>SUM(C22,C23)</f>
        <v>87693.283132983925</v>
      </c>
    </row>
    <row r="25" spans="1:3" x14ac:dyDescent="0.25">
      <c r="A25" s="455" t="s">
        <v>170</v>
      </c>
      <c r="B25" s="371" t="s">
        <v>3105</v>
      </c>
      <c r="C25" s="372">
        <v>19892.805158364961</v>
      </c>
    </row>
    <row r="26" spans="1:3" x14ac:dyDescent="0.25">
      <c r="A26" s="456"/>
      <c r="B26" s="373" t="s">
        <v>3088</v>
      </c>
      <c r="C26" s="374">
        <v>19892.805158364961</v>
      </c>
    </row>
    <row r="27" spans="1:3" x14ac:dyDescent="0.25">
      <c r="A27" s="368" t="s">
        <v>3106</v>
      </c>
      <c r="B27" s="369" t="s">
        <v>3088</v>
      </c>
      <c r="C27" s="375">
        <v>181440</v>
      </c>
    </row>
    <row r="28" spans="1:3" x14ac:dyDescent="0.25">
      <c r="A28" s="455" t="s">
        <v>3107</v>
      </c>
      <c r="B28" s="371" t="s">
        <v>3108</v>
      </c>
      <c r="C28" s="376">
        <v>181440</v>
      </c>
    </row>
    <row r="29" spans="1:3" x14ac:dyDescent="0.25">
      <c r="A29" s="456"/>
      <c r="B29" s="373" t="s">
        <v>3088</v>
      </c>
      <c r="C29" s="377" t="s">
        <v>3109</v>
      </c>
    </row>
    <row r="30" spans="1:3" x14ac:dyDescent="0.25">
      <c r="A30" s="368" t="s">
        <v>3110</v>
      </c>
      <c r="B30" s="369" t="s">
        <v>3088</v>
      </c>
      <c r="C30" s="370">
        <f>SUM(C32,C34,C37,C39,C41)</f>
        <v>560629.56310842826</v>
      </c>
    </row>
    <row r="31" spans="1:3" x14ac:dyDescent="0.25">
      <c r="A31" s="455" t="s">
        <v>1891</v>
      </c>
      <c r="B31" s="371" t="s">
        <v>3111</v>
      </c>
      <c r="C31" s="372">
        <v>152103.70921542251</v>
      </c>
    </row>
    <row r="32" spans="1:3" x14ac:dyDescent="0.25">
      <c r="A32" s="456"/>
      <c r="B32" s="373" t="s">
        <v>3088</v>
      </c>
      <c r="C32" s="374">
        <f>SUM(C31:C31)</f>
        <v>152103.70921542251</v>
      </c>
    </row>
    <row r="33" spans="1:3" x14ac:dyDescent="0.25">
      <c r="A33" s="455" t="s">
        <v>3112</v>
      </c>
      <c r="B33" s="371" t="s">
        <v>3113</v>
      </c>
      <c r="C33" s="372">
        <v>87807.110234727385</v>
      </c>
    </row>
    <row r="34" spans="1:3" x14ac:dyDescent="0.25">
      <c r="A34" s="456"/>
      <c r="B34" s="373" t="s">
        <v>3088</v>
      </c>
      <c r="C34" s="374">
        <v>87807.110234727385</v>
      </c>
    </row>
    <row r="35" spans="1:3" x14ac:dyDescent="0.25">
      <c r="A35" s="455" t="s">
        <v>160</v>
      </c>
      <c r="B35" s="371" t="s">
        <v>3114</v>
      </c>
      <c r="C35" s="372">
        <v>117352.11870830644</v>
      </c>
    </row>
    <row r="36" spans="1:3" x14ac:dyDescent="0.25">
      <c r="A36" s="458"/>
      <c r="B36" s="371" t="s">
        <v>3115</v>
      </c>
      <c r="C36" s="372">
        <v>64147.297926597734</v>
      </c>
    </row>
    <row r="37" spans="1:3" x14ac:dyDescent="0.25">
      <c r="A37" s="456"/>
      <c r="B37" s="373" t="s">
        <v>3088</v>
      </c>
      <c r="C37" s="374">
        <f>SUM(C35:C36)</f>
        <v>181499.41663490416</v>
      </c>
    </row>
    <row r="38" spans="1:3" x14ac:dyDescent="0.25">
      <c r="A38" s="455" t="s">
        <v>1894</v>
      </c>
      <c r="B38" s="371" t="s">
        <v>3116</v>
      </c>
      <c r="C38" s="372">
        <v>11969.940393729134</v>
      </c>
    </row>
    <row r="39" spans="1:3" x14ac:dyDescent="0.25">
      <c r="A39" s="456"/>
      <c r="B39" s="373" t="s">
        <v>3088</v>
      </c>
      <c r="C39" s="374">
        <v>11969.940393729134</v>
      </c>
    </row>
    <row r="40" spans="1:3" x14ac:dyDescent="0.25">
      <c r="A40" s="455" t="s">
        <v>13</v>
      </c>
      <c r="B40" s="371" t="s">
        <v>3117</v>
      </c>
      <c r="C40" s="372">
        <v>127249.38662964504</v>
      </c>
    </row>
    <row r="41" spans="1:3" x14ac:dyDescent="0.25">
      <c r="A41" s="456"/>
      <c r="B41" s="373" t="s">
        <v>3088</v>
      </c>
      <c r="C41" s="374">
        <v>127249.38662964504</v>
      </c>
    </row>
    <row r="42" spans="1:3" x14ac:dyDescent="0.25">
      <c r="A42" s="368" t="s">
        <v>3118</v>
      </c>
      <c r="B42" s="369" t="s">
        <v>3088</v>
      </c>
      <c r="C42" s="370">
        <f>SUM(C46,C48,C50)</f>
        <v>378447.35962586047</v>
      </c>
    </row>
    <row r="43" spans="1:3" x14ac:dyDescent="0.25">
      <c r="A43" s="455" t="s">
        <v>3119</v>
      </c>
      <c r="B43" s="371" t="s">
        <v>3120</v>
      </c>
      <c r="C43" s="372">
        <v>55590.698320072959</v>
      </c>
    </row>
    <row r="44" spans="1:3" x14ac:dyDescent="0.25">
      <c r="A44" s="458"/>
      <c r="B44" s="371" t="s">
        <v>3121</v>
      </c>
      <c r="C44" s="372">
        <v>52180.020889307583</v>
      </c>
    </row>
    <row r="45" spans="1:3" ht="30" x14ac:dyDescent="0.25">
      <c r="A45" s="458"/>
      <c r="B45" s="371" t="s">
        <v>3122</v>
      </c>
      <c r="C45" s="372">
        <v>18190.759981886455</v>
      </c>
    </row>
    <row r="46" spans="1:3" x14ac:dyDescent="0.25">
      <c r="A46" s="456"/>
      <c r="B46" s="373" t="s">
        <v>3088</v>
      </c>
      <c r="C46" s="374">
        <f>SUM(C43:C45)</f>
        <v>125961.47919126699</v>
      </c>
    </row>
    <row r="47" spans="1:3" x14ac:dyDescent="0.25">
      <c r="A47" s="455" t="s">
        <v>1925</v>
      </c>
      <c r="B47" s="371" t="s">
        <v>3123</v>
      </c>
      <c r="C47" s="372">
        <v>152145.74178020735</v>
      </c>
    </row>
    <row r="48" spans="1:3" x14ac:dyDescent="0.25">
      <c r="A48" s="456"/>
      <c r="B48" s="373" t="s">
        <v>3088</v>
      </c>
      <c r="C48" s="374">
        <v>152145.74178020735</v>
      </c>
    </row>
    <row r="49" spans="1:3" x14ac:dyDescent="0.25">
      <c r="A49" s="455" t="s">
        <v>104</v>
      </c>
      <c r="B49" s="371" t="s">
        <v>3124</v>
      </c>
      <c r="C49" s="372">
        <v>100340.13865438614</v>
      </c>
    </row>
    <row r="50" spans="1:3" x14ac:dyDescent="0.25">
      <c r="A50" s="456"/>
      <c r="B50" s="373" t="s">
        <v>3088</v>
      </c>
      <c r="C50" s="374">
        <v>100340.13865438614</v>
      </c>
    </row>
    <row r="51" spans="1:3" x14ac:dyDescent="0.25">
      <c r="A51" s="368" t="s">
        <v>3125</v>
      </c>
      <c r="B51" s="369" t="s">
        <v>3088</v>
      </c>
      <c r="C51" s="370">
        <v>130389.00309608916</v>
      </c>
    </row>
    <row r="52" spans="1:3" ht="30" x14ac:dyDescent="0.25">
      <c r="A52" s="455" t="s">
        <v>474</v>
      </c>
      <c r="B52" s="371" t="s">
        <v>3126</v>
      </c>
      <c r="C52" s="372">
        <v>105112.70754174168</v>
      </c>
    </row>
    <row r="53" spans="1:3" x14ac:dyDescent="0.25">
      <c r="A53" s="458"/>
      <c r="B53" s="371" t="s">
        <v>3127</v>
      </c>
      <c r="C53" s="372">
        <v>25276.295554347478</v>
      </c>
    </row>
    <row r="54" spans="1:3" x14ac:dyDescent="0.25">
      <c r="A54" s="456"/>
      <c r="B54" s="373" t="s">
        <v>3088</v>
      </c>
      <c r="C54" s="374">
        <f>SUM(C52:C53)</f>
        <v>130389.00309608916</v>
      </c>
    </row>
    <row r="55" spans="1:3" x14ac:dyDescent="0.25">
      <c r="A55" s="368" t="s">
        <v>3128</v>
      </c>
      <c r="B55" s="369" t="s">
        <v>3088</v>
      </c>
      <c r="C55" s="370">
        <f>SUM(C58,C60,C62)</f>
        <v>326068.55537544383</v>
      </c>
    </row>
    <row r="56" spans="1:3" x14ac:dyDescent="0.25">
      <c r="A56" s="455" t="s">
        <v>3129</v>
      </c>
      <c r="B56" s="371" t="s">
        <v>3130</v>
      </c>
      <c r="C56" s="372">
        <v>69649.360933983873</v>
      </c>
    </row>
    <row r="57" spans="1:3" x14ac:dyDescent="0.25">
      <c r="A57" s="458"/>
      <c r="B57" s="371" t="s">
        <v>3131</v>
      </c>
      <c r="C57" s="372">
        <v>44239.74146454881</v>
      </c>
    </row>
    <row r="58" spans="1:3" x14ac:dyDescent="0.25">
      <c r="A58" s="456"/>
      <c r="B58" s="373" t="s">
        <v>3088</v>
      </c>
      <c r="C58" s="374">
        <f>SUM(C56,C57)</f>
        <v>113889.10239853268</v>
      </c>
    </row>
    <row r="59" spans="1:3" x14ac:dyDescent="0.25">
      <c r="A59" s="455" t="s">
        <v>3132</v>
      </c>
      <c r="B59" s="371" t="s">
        <v>3133</v>
      </c>
      <c r="C59" s="372">
        <v>109461.20521269788</v>
      </c>
    </row>
    <row r="60" spans="1:3" x14ac:dyDescent="0.25">
      <c r="A60" s="456"/>
      <c r="B60" s="373" t="s">
        <v>3088</v>
      </c>
      <c r="C60" s="374">
        <v>109461.20521269788</v>
      </c>
    </row>
    <row r="61" spans="1:3" x14ac:dyDescent="0.25">
      <c r="A61" s="455" t="s">
        <v>3134</v>
      </c>
      <c r="B61" s="371" t="s">
        <v>3135</v>
      </c>
      <c r="C61" s="372">
        <v>102718.24776421326</v>
      </c>
    </row>
    <row r="62" spans="1:3" x14ac:dyDescent="0.25">
      <c r="A62" s="456"/>
      <c r="B62" s="373" t="s">
        <v>3088</v>
      </c>
      <c r="C62" s="374">
        <v>102718.24776421326</v>
      </c>
    </row>
    <row r="63" spans="1:3" x14ac:dyDescent="0.25">
      <c r="A63" s="378" t="s">
        <v>3136</v>
      </c>
      <c r="B63" s="369" t="s">
        <v>3088</v>
      </c>
      <c r="C63" s="370">
        <f>SUM(C66,C68,C70,C72)</f>
        <v>471214.11100856221</v>
      </c>
    </row>
    <row r="64" spans="1:3" x14ac:dyDescent="0.25">
      <c r="A64" s="455" t="s">
        <v>3137</v>
      </c>
      <c r="B64" s="371" t="s">
        <v>3138</v>
      </c>
      <c r="C64" s="372">
        <v>176595.15065855751</v>
      </c>
    </row>
    <row r="65" spans="1:3" ht="30" x14ac:dyDescent="0.25">
      <c r="A65" s="458"/>
      <c r="B65" s="371" t="s">
        <v>3139</v>
      </c>
      <c r="C65" s="372">
        <v>22626.596652180611</v>
      </c>
    </row>
    <row r="66" spans="1:3" x14ac:dyDescent="0.25">
      <c r="A66" s="456"/>
      <c r="B66" s="373" t="s">
        <v>3088</v>
      </c>
      <c r="C66" s="374">
        <f>SUM(C64:C65)</f>
        <v>199221.74731073814</v>
      </c>
    </row>
    <row r="67" spans="1:3" x14ac:dyDescent="0.25">
      <c r="A67" s="455" t="s">
        <v>3140</v>
      </c>
      <c r="B67" s="371" t="s">
        <v>3141</v>
      </c>
      <c r="C67" s="372">
        <v>58213.701141519909</v>
      </c>
    </row>
    <row r="68" spans="1:3" x14ac:dyDescent="0.25">
      <c r="A68" s="456"/>
      <c r="B68" s="373" t="s">
        <v>3088</v>
      </c>
      <c r="C68" s="374">
        <v>58213.701141519909</v>
      </c>
    </row>
    <row r="69" spans="1:3" x14ac:dyDescent="0.25">
      <c r="A69" s="455" t="s">
        <v>1435</v>
      </c>
      <c r="B69" s="371" t="s">
        <v>3142</v>
      </c>
      <c r="C69" s="372">
        <v>91243.357577950097</v>
      </c>
    </row>
    <row r="70" spans="1:3" x14ac:dyDescent="0.25">
      <c r="A70" s="456"/>
      <c r="B70" s="373" t="s">
        <v>3088</v>
      </c>
      <c r="C70" s="374">
        <v>91243.357577950097</v>
      </c>
    </row>
    <row r="71" spans="1:3" x14ac:dyDescent="0.25">
      <c r="A71" s="455" t="s">
        <v>1898</v>
      </c>
      <c r="B71" s="371" t="s">
        <v>3143</v>
      </c>
      <c r="C71" s="372">
        <v>122535.30497835408</v>
      </c>
    </row>
    <row r="72" spans="1:3" x14ac:dyDescent="0.25">
      <c r="A72" s="456"/>
      <c r="B72" s="373" t="s">
        <v>3088</v>
      </c>
      <c r="C72" s="374">
        <v>122535.30497835408</v>
      </c>
    </row>
    <row r="73" spans="1:3" x14ac:dyDescent="0.25">
      <c r="A73" s="368" t="s">
        <v>3144</v>
      </c>
      <c r="B73" s="369" t="s">
        <v>3088</v>
      </c>
      <c r="C73" s="370">
        <f>SUM(C75,C77,C80)</f>
        <v>372408.3548746084</v>
      </c>
    </row>
    <row r="74" spans="1:3" ht="15" customHeight="1" x14ac:dyDescent="0.25">
      <c r="A74" s="455" t="s">
        <v>3145</v>
      </c>
      <c r="B74" s="371" t="s">
        <v>3146</v>
      </c>
      <c r="C74" s="372">
        <v>162142.95380003439</v>
      </c>
    </row>
    <row r="75" spans="1:3" x14ac:dyDescent="0.25">
      <c r="A75" s="456"/>
      <c r="B75" s="373" t="s">
        <v>3088</v>
      </c>
      <c r="C75" s="374">
        <v>162142.95380003439</v>
      </c>
    </row>
    <row r="76" spans="1:3" ht="15" customHeight="1" x14ac:dyDescent="0.25">
      <c r="A76" s="455" t="s">
        <v>3147</v>
      </c>
      <c r="B76" s="371" t="s">
        <v>3148</v>
      </c>
      <c r="C76" s="372">
        <v>104094.58074666817</v>
      </c>
    </row>
    <row r="77" spans="1:3" x14ac:dyDescent="0.25">
      <c r="A77" s="456"/>
      <c r="B77" s="373" t="s">
        <v>3088</v>
      </c>
      <c r="C77" s="374">
        <v>104094.58074666817</v>
      </c>
    </row>
    <row r="78" spans="1:3" x14ac:dyDescent="0.25">
      <c r="A78" s="455" t="s">
        <v>3149</v>
      </c>
      <c r="B78" s="371" t="s">
        <v>3150</v>
      </c>
      <c r="C78" s="372">
        <v>76768.107203910287</v>
      </c>
    </row>
    <row r="79" spans="1:3" ht="30" x14ac:dyDescent="0.25">
      <c r="A79" s="458"/>
      <c r="B79" s="371" t="s">
        <v>3151</v>
      </c>
      <c r="C79" s="372">
        <v>29402.713123995516</v>
      </c>
    </row>
    <row r="80" spans="1:3" x14ac:dyDescent="0.25">
      <c r="A80" s="456"/>
      <c r="B80" s="373" t="s">
        <v>3088</v>
      </c>
      <c r="C80" s="374">
        <f>SUM(C78:C79)</f>
        <v>106170.82032790581</v>
      </c>
    </row>
    <row r="81" spans="1:3" x14ac:dyDescent="0.25">
      <c r="A81" s="368" t="s">
        <v>3152</v>
      </c>
      <c r="B81" s="369" t="s">
        <v>3088</v>
      </c>
      <c r="C81" s="370">
        <f>+C83</f>
        <v>218867.97786882499</v>
      </c>
    </row>
    <row r="82" spans="1:3" ht="30" x14ac:dyDescent="0.25">
      <c r="A82" s="455" t="s">
        <v>188</v>
      </c>
      <c r="B82" s="371" t="s">
        <v>3153</v>
      </c>
      <c r="C82" s="372">
        <f>219912.977868825-1045</f>
        <v>218867.97786882499</v>
      </c>
    </row>
    <row r="83" spans="1:3" x14ac:dyDescent="0.25">
      <c r="A83" s="456"/>
      <c r="B83" s="373" t="s">
        <v>3088</v>
      </c>
      <c r="C83" s="374">
        <f>SUM(C82)</f>
        <v>218867.97786882499</v>
      </c>
    </row>
    <row r="84" spans="1:3" ht="30" x14ac:dyDescent="0.25">
      <c r="A84" s="368" t="s">
        <v>3154</v>
      </c>
      <c r="B84" s="369" t="s">
        <v>3088</v>
      </c>
      <c r="C84" s="370">
        <v>435500</v>
      </c>
    </row>
    <row r="85" spans="1:3" x14ac:dyDescent="0.25">
      <c r="A85" s="455" t="s">
        <v>244</v>
      </c>
      <c r="B85" s="371" t="s">
        <v>3155</v>
      </c>
      <c r="C85" s="379">
        <v>435500</v>
      </c>
    </row>
    <row r="86" spans="1:3" x14ac:dyDescent="0.25">
      <c r="A86" s="456"/>
      <c r="B86" s="373" t="s">
        <v>3088</v>
      </c>
      <c r="C86" s="380">
        <v>435500</v>
      </c>
    </row>
    <row r="87" spans="1:3" x14ac:dyDescent="0.25">
      <c r="A87" s="381" t="s">
        <v>3156</v>
      </c>
      <c r="B87" s="382"/>
      <c r="C87" s="383">
        <f>SUM(C2,C12,C21,C27,C30,C42,C51,C55,C63,C73,C81,C84)</f>
        <v>3712154.9283599979</v>
      </c>
    </row>
    <row r="88" spans="1:3" x14ac:dyDescent="0.25">
      <c r="A88" s="368" t="s">
        <v>3157</v>
      </c>
      <c r="B88" s="369" t="s">
        <v>3088</v>
      </c>
      <c r="C88" s="370">
        <v>117691.18139757088</v>
      </c>
    </row>
    <row r="89" spans="1:3" x14ac:dyDescent="0.25">
      <c r="A89" s="455" t="s">
        <v>1936</v>
      </c>
      <c r="B89" s="371" t="s">
        <v>3158</v>
      </c>
      <c r="C89" s="372">
        <v>117691.18139757088</v>
      </c>
    </row>
    <row r="90" spans="1:3" x14ac:dyDescent="0.25">
      <c r="A90" s="456"/>
      <c r="B90" s="373" t="s">
        <v>3088</v>
      </c>
      <c r="C90" s="374">
        <v>117691.18139757088</v>
      </c>
    </row>
    <row r="91" spans="1:3" x14ac:dyDescent="0.25">
      <c r="A91" s="368" t="s">
        <v>3159</v>
      </c>
      <c r="B91" s="369" t="s">
        <v>3088</v>
      </c>
      <c r="C91" s="370">
        <v>80825.595387513167</v>
      </c>
    </row>
    <row r="92" spans="1:3" x14ac:dyDescent="0.25">
      <c r="A92" s="455" t="s">
        <v>1937</v>
      </c>
      <c r="B92" s="371" t="s">
        <v>3160</v>
      </c>
      <c r="C92" s="372">
        <v>80825.595387513167</v>
      </c>
    </row>
    <row r="93" spans="1:3" x14ac:dyDescent="0.25">
      <c r="A93" s="456"/>
      <c r="B93" s="373" t="s">
        <v>3088</v>
      </c>
      <c r="C93" s="374">
        <v>80825.595387513167</v>
      </c>
    </row>
    <row r="94" spans="1:3" x14ac:dyDescent="0.25">
      <c r="A94" s="368" t="s">
        <v>3161</v>
      </c>
      <c r="B94" s="369" t="s">
        <v>3088</v>
      </c>
      <c r="C94" s="370">
        <v>189610.30612426519</v>
      </c>
    </row>
    <row r="95" spans="1:3" x14ac:dyDescent="0.25">
      <c r="A95" s="455" t="s">
        <v>1938</v>
      </c>
      <c r="B95" s="371" t="s">
        <v>3162</v>
      </c>
      <c r="C95" s="372">
        <v>110457.88138887618</v>
      </c>
    </row>
    <row r="96" spans="1:3" ht="30" x14ac:dyDescent="0.25">
      <c r="A96" s="458"/>
      <c r="B96" s="371" t="s">
        <v>3163</v>
      </c>
      <c r="C96" s="372">
        <v>79152.42473538901</v>
      </c>
    </row>
    <row r="97" spans="1:3" x14ac:dyDescent="0.25">
      <c r="A97" s="456"/>
      <c r="B97" s="373" t="s">
        <v>3088</v>
      </c>
      <c r="C97" s="374">
        <f>SUM(C95,C96)</f>
        <v>189610.30612426519</v>
      </c>
    </row>
    <row r="98" spans="1:3" x14ac:dyDescent="0.25">
      <c r="A98" s="368" t="s">
        <v>3164</v>
      </c>
      <c r="B98" s="369" t="s">
        <v>3088</v>
      </c>
      <c r="C98" s="370">
        <v>12378.298009792597</v>
      </c>
    </row>
    <row r="99" spans="1:3" ht="30" x14ac:dyDescent="0.25">
      <c r="A99" s="455" t="s">
        <v>3165</v>
      </c>
      <c r="B99" s="371" t="s">
        <v>3166</v>
      </c>
      <c r="C99" s="372">
        <v>12378.298009792597</v>
      </c>
    </row>
    <row r="100" spans="1:3" x14ac:dyDescent="0.25">
      <c r="A100" s="456"/>
      <c r="B100" s="373" t="s">
        <v>3088</v>
      </c>
      <c r="C100" s="374">
        <v>12378.298009792597</v>
      </c>
    </row>
    <row r="101" spans="1:3" x14ac:dyDescent="0.25">
      <c r="A101" s="384" t="s">
        <v>3167</v>
      </c>
      <c r="B101" s="385"/>
      <c r="C101" s="386">
        <f>SUM(C88,C91,C94,C98)</f>
        <v>400505.38091914181</v>
      </c>
    </row>
    <row r="102" spans="1:3" x14ac:dyDescent="0.25">
      <c r="A102" s="459" t="s">
        <v>3168</v>
      </c>
      <c r="B102" s="460"/>
      <c r="C102" s="386">
        <f>SUM(C101,C87)</f>
        <v>4112660.3092791396</v>
      </c>
    </row>
    <row r="103" spans="1:3" x14ac:dyDescent="0.25">
      <c r="A103"/>
      <c r="B103"/>
      <c r="C103"/>
    </row>
    <row r="104" spans="1:3" x14ac:dyDescent="0.25">
      <c r="A104"/>
      <c r="B104"/>
      <c r="C104"/>
    </row>
    <row r="105" spans="1:3" x14ac:dyDescent="0.25">
      <c r="A105"/>
      <c r="B105"/>
      <c r="C105"/>
    </row>
    <row r="106" spans="1:3" x14ac:dyDescent="0.25">
      <c r="A106"/>
      <c r="B106"/>
      <c r="C106"/>
    </row>
    <row r="107" spans="1:3" x14ac:dyDescent="0.25">
      <c r="A107"/>
      <c r="B107"/>
      <c r="C107"/>
    </row>
    <row r="108" spans="1:3" x14ac:dyDescent="0.25">
      <c r="A108"/>
      <c r="B108"/>
      <c r="C108"/>
    </row>
    <row r="109" spans="1:3" x14ac:dyDescent="0.25">
      <c r="A109"/>
      <c r="B109"/>
      <c r="C109"/>
    </row>
    <row r="110" spans="1:3" x14ac:dyDescent="0.25">
      <c r="A110"/>
      <c r="B110"/>
      <c r="C110"/>
    </row>
    <row r="111" spans="1:3" x14ac:dyDescent="0.25">
      <c r="A111"/>
      <c r="B111"/>
      <c r="C111"/>
    </row>
    <row r="112" spans="1:3" x14ac:dyDescent="0.25">
      <c r="A112"/>
      <c r="B112"/>
      <c r="C112"/>
    </row>
    <row r="113" spans="1:3" x14ac:dyDescent="0.25">
      <c r="A113"/>
      <c r="B113"/>
      <c r="C113"/>
    </row>
    <row r="114" spans="1:3" x14ac:dyDescent="0.25">
      <c r="A114"/>
      <c r="B114"/>
      <c r="C114"/>
    </row>
    <row r="115" spans="1:3" x14ac:dyDescent="0.25">
      <c r="A115"/>
      <c r="B115"/>
      <c r="C115"/>
    </row>
    <row r="116" spans="1:3" x14ac:dyDescent="0.25">
      <c r="A116"/>
      <c r="B116"/>
      <c r="C116"/>
    </row>
    <row r="117" spans="1:3" x14ac:dyDescent="0.25">
      <c r="A117"/>
      <c r="B117"/>
      <c r="C117"/>
    </row>
    <row r="118" spans="1:3" x14ac:dyDescent="0.25">
      <c r="A118"/>
      <c r="B118"/>
      <c r="C118"/>
    </row>
    <row r="119" spans="1:3" x14ac:dyDescent="0.25">
      <c r="A119"/>
      <c r="B119"/>
      <c r="C119"/>
    </row>
    <row r="120" spans="1:3" x14ac:dyDescent="0.25">
      <c r="A120"/>
      <c r="B120"/>
      <c r="C120"/>
    </row>
    <row r="121" spans="1:3" x14ac:dyDescent="0.25">
      <c r="A121"/>
      <c r="B121"/>
      <c r="C121"/>
    </row>
    <row r="122" spans="1:3" x14ac:dyDescent="0.25">
      <c r="A122"/>
      <c r="B122"/>
      <c r="C122"/>
    </row>
    <row r="123" spans="1:3" x14ac:dyDescent="0.25">
      <c r="A123"/>
      <c r="B123"/>
      <c r="C123"/>
    </row>
    <row r="124" spans="1:3" x14ac:dyDescent="0.25">
      <c r="A124"/>
      <c r="B124"/>
      <c r="C124"/>
    </row>
    <row r="125" spans="1:3" x14ac:dyDescent="0.25">
      <c r="A125"/>
      <c r="B125"/>
      <c r="C125"/>
    </row>
    <row r="126" spans="1:3" x14ac:dyDescent="0.25">
      <c r="A126"/>
      <c r="B126"/>
      <c r="C126"/>
    </row>
    <row r="127" spans="1:3" x14ac:dyDescent="0.25">
      <c r="A127"/>
      <c r="B127"/>
      <c r="C127"/>
    </row>
    <row r="128" spans="1:3" x14ac:dyDescent="0.25">
      <c r="A128"/>
      <c r="B128"/>
      <c r="C128"/>
    </row>
    <row r="129" spans="1:3" x14ac:dyDescent="0.25">
      <c r="A129"/>
      <c r="B129"/>
      <c r="C129"/>
    </row>
    <row r="130" spans="1:3" x14ac:dyDescent="0.25">
      <c r="A130"/>
      <c r="B130"/>
      <c r="C130"/>
    </row>
    <row r="131" spans="1:3" x14ac:dyDescent="0.25">
      <c r="A131"/>
      <c r="B131"/>
      <c r="C131"/>
    </row>
    <row r="132" spans="1:3" x14ac:dyDescent="0.25">
      <c r="A132"/>
      <c r="B132"/>
      <c r="C132"/>
    </row>
    <row r="133" spans="1:3" x14ac:dyDescent="0.25">
      <c r="A133"/>
      <c r="B133"/>
      <c r="C133"/>
    </row>
    <row r="134" spans="1:3" x14ac:dyDescent="0.25">
      <c r="A134"/>
      <c r="B134"/>
      <c r="C134"/>
    </row>
    <row r="135" spans="1:3" x14ac:dyDescent="0.25">
      <c r="A135"/>
      <c r="B135"/>
      <c r="C135"/>
    </row>
    <row r="136" spans="1:3" x14ac:dyDescent="0.25">
      <c r="A136"/>
      <c r="B136"/>
      <c r="C136"/>
    </row>
    <row r="137" spans="1:3" x14ac:dyDescent="0.25">
      <c r="A137"/>
      <c r="B137"/>
      <c r="C137"/>
    </row>
    <row r="138" spans="1:3" x14ac:dyDescent="0.25">
      <c r="A138"/>
      <c r="B138"/>
      <c r="C138"/>
    </row>
    <row r="139" spans="1:3" x14ac:dyDescent="0.25">
      <c r="A139"/>
      <c r="B139"/>
      <c r="C139"/>
    </row>
    <row r="140" spans="1:3" x14ac:dyDescent="0.25">
      <c r="A140"/>
      <c r="B140"/>
      <c r="C140"/>
    </row>
    <row r="141" spans="1:3" x14ac:dyDescent="0.25">
      <c r="A141"/>
      <c r="B141"/>
      <c r="C141"/>
    </row>
    <row r="142" spans="1:3" x14ac:dyDescent="0.25">
      <c r="A142"/>
      <c r="B142"/>
      <c r="C142"/>
    </row>
    <row r="143" spans="1:3" x14ac:dyDescent="0.25">
      <c r="A143"/>
      <c r="B143"/>
      <c r="C143"/>
    </row>
    <row r="144" spans="1:3" x14ac:dyDescent="0.25">
      <c r="A144"/>
      <c r="B144"/>
      <c r="C144"/>
    </row>
    <row r="145" spans="1:3" x14ac:dyDescent="0.25">
      <c r="A145"/>
      <c r="B145"/>
      <c r="C145"/>
    </row>
    <row r="146" spans="1:3" x14ac:dyDescent="0.25">
      <c r="A146"/>
      <c r="B146"/>
      <c r="C146"/>
    </row>
    <row r="147" spans="1:3" x14ac:dyDescent="0.25">
      <c r="A147"/>
      <c r="B147"/>
      <c r="C147"/>
    </row>
    <row r="148" spans="1:3" x14ac:dyDescent="0.25">
      <c r="A148"/>
      <c r="B148"/>
      <c r="C148"/>
    </row>
    <row r="149" spans="1:3" x14ac:dyDescent="0.25">
      <c r="A149"/>
      <c r="B149"/>
      <c r="C149"/>
    </row>
    <row r="150" spans="1:3" x14ac:dyDescent="0.25">
      <c r="A150"/>
      <c r="B150"/>
      <c r="C150"/>
    </row>
    <row r="151" spans="1:3" x14ac:dyDescent="0.25">
      <c r="A151"/>
      <c r="B151"/>
      <c r="C151"/>
    </row>
    <row r="152" spans="1:3" x14ac:dyDescent="0.25">
      <c r="A152"/>
      <c r="B152"/>
      <c r="C152"/>
    </row>
    <row r="153" spans="1:3" x14ac:dyDescent="0.25">
      <c r="A153"/>
      <c r="B153"/>
      <c r="C153"/>
    </row>
    <row r="154" spans="1:3" x14ac:dyDescent="0.25">
      <c r="A154"/>
      <c r="B154"/>
      <c r="C154"/>
    </row>
    <row r="155" spans="1:3" x14ac:dyDescent="0.25">
      <c r="A155"/>
      <c r="B155"/>
      <c r="C155"/>
    </row>
    <row r="156" spans="1:3" x14ac:dyDescent="0.25">
      <c r="A156"/>
      <c r="B156"/>
      <c r="C156"/>
    </row>
    <row r="157" spans="1:3" x14ac:dyDescent="0.25">
      <c r="A157"/>
      <c r="B157"/>
      <c r="C157"/>
    </row>
    <row r="158" spans="1:3" x14ac:dyDescent="0.25">
      <c r="A158"/>
      <c r="B158"/>
      <c r="C158"/>
    </row>
    <row r="159" spans="1:3" x14ac:dyDescent="0.25">
      <c r="A159"/>
      <c r="B159"/>
      <c r="C159"/>
    </row>
    <row r="160" spans="1:3" x14ac:dyDescent="0.25">
      <c r="A160"/>
      <c r="B160"/>
      <c r="C160"/>
    </row>
    <row r="161" spans="1:3" x14ac:dyDescent="0.25">
      <c r="A161"/>
      <c r="B161"/>
      <c r="C161"/>
    </row>
    <row r="162" spans="1:3" x14ac:dyDescent="0.25">
      <c r="A162"/>
      <c r="B162"/>
      <c r="C162"/>
    </row>
    <row r="163" spans="1:3" x14ac:dyDescent="0.25">
      <c r="A163"/>
      <c r="B163"/>
      <c r="C163"/>
    </row>
    <row r="164" spans="1:3" x14ac:dyDescent="0.25">
      <c r="A164"/>
      <c r="B164"/>
      <c r="C164"/>
    </row>
    <row r="165" spans="1:3" x14ac:dyDescent="0.25">
      <c r="A165"/>
      <c r="B165"/>
      <c r="C165"/>
    </row>
    <row r="166" spans="1:3" x14ac:dyDescent="0.25">
      <c r="A166"/>
      <c r="B166"/>
      <c r="C166"/>
    </row>
    <row r="167" spans="1:3" x14ac:dyDescent="0.25">
      <c r="A167"/>
      <c r="B167"/>
      <c r="C167"/>
    </row>
    <row r="168" spans="1:3" x14ac:dyDescent="0.25">
      <c r="A168"/>
      <c r="B168"/>
      <c r="C168"/>
    </row>
    <row r="169" spans="1:3" x14ac:dyDescent="0.25">
      <c r="A169"/>
      <c r="B169"/>
      <c r="C169"/>
    </row>
    <row r="170" spans="1:3" x14ac:dyDescent="0.25">
      <c r="A170"/>
      <c r="B170"/>
      <c r="C170"/>
    </row>
    <row r="171" spans="1:3" x14ac:dyDescent="0.25">
      <c r="A171"/>
      <c r="B171"/>
      <c r="C171"/>
    </row>
    <row r="172" spans="1:3" x14ac:dyDescent="0.25">
      <c r="A172"/>
      <c r="B172"/>
      <c r="C172"/>
    </row>
    <row r="173" spans="1:3" x14ac:dyDescent="0.25">
      <c r="A173"/>
      <c r="B173"/>
      <c r="C173"/>
    </row>
    <row r="174" spans="1:3" x14ac:dyDescent="0.25">
      <c r="A174"/>
      <c r="B174"/>
      <c r="C174"/>
    </row>
    <row r="175" spans="1:3" x14ac:dyDescent="0.25">
      <c r="A175"/>
      <c r="B175"/>
      <c r="C175"/>
    </row>
    <row r="176" spans="1:3" x14ac:dyDescent="0.25">
      <c r="A176"/>
      <c r="B176"/>
      <c r="C176"/>
    </row>
    <row r="177" spans="1:3" x14ac:dyDescent="0.25">
      <c r="A177"/>
      <c r="B177"/>
      <c r="C177"/>
    </row>
    <row r="178" spans="1:3" x14ac:dyDescent="0.25">
      <c r="A178"/>
      <c r="B178"/>
      <c r="C178"/>
    </row>
    <row r="179" spans="1:3" x14ac:dyDescent="0.25">
      <c r="A179"/>
      <c r="B179"/>
      <c r="C179"/>
    </row>
    <row r="180" spans="1:3" x14ac:dyDescent="0.25">
      <c r="A180"/>
      <c r="B180"/>
      <c r="C180"/>
    </row>
    <row r="181" spans="1:3" x14ac:dyDescent="0.25">
      <c r="A181"/>
      <c r="B181"/>
      <c r="C181"/>
    </row>
    <row r="182" spans="1:3" x14ac:dyDescent="0.25">
      <c r="A182"/>
      <c r="B182"/>
      <c r="C182"/>
    </row>
    <row r="183" spans="1:3" x14ac:dyDescent="0.25">
      <c r="A183"/>
      <c r="B183"/>
      <c r="C183"/>
    </row>
    <row r="184" spans="1:3" x14ac:dyDescent="0.25">
      <c r="A184"/>
      <c r="B184"/>
      <c r="C184"/>
    </row>
    <row r="185" spans="1:3" x14ac:dyDescent="0.25">
      <c r="A185"/>
      <c r="B185"/>
      <c r="C185"/>
    </row>
    <row r="186" spans="1:3" x14ac:dyDescent="0.25">
      <c r="A186"/>
      <c r="B186"/>
      <c r="C186"/>
    </row>
    <row r="187" spans="1:3" x14ac:dyDescent="0.25">
      <c r="A187"/>
      <c r="B187"/>
      <c r="C187"/>
    </row>
    <row r="188" spans="1:3" x14ac:dyDescent="0.25">
      <c r="A188"/>
      <c r="B188"/>
      <c r="C188"/>
    </row>
    <row r="189" spans="1:3" x14ac:dyDescent="0.25">
      <c r="A189"/>
      <c r="B189"/>
      <c r="C189"/>
    </row>
    <row r="190" spans="1:3" x14ac:dyDescent="0.25">
      <c r="A190"/>
      <c r="B190"/>
      <c r="C190"/>
    </row>
    <row r="191" spans="1:3" x14ac:dyDescent="0.25">
      <c r="A191"/>
      <c r="B191"/>
      <c r="C191"/>
    </row>
    <row r="192" spans="1:3" x14ac:dyDescent="0.25">
      <c r="A192"/>
      <c r="B192"/>
      <c r="C192"/>
    </row>
    <row r="193" spans="1:3" x14ac:dyDescent="0.25">
      <c r="A193"/>
      <c r="B193"/>
      <c r="C193"/>
    </row>
    <row r="194" spans="1:3" x14ac:dyDescent="0.25">
      <c r="A194"/>
      <c r="B194"/>
      <c r="C194"/>
    </row>
    <row r="195" spans="1:3" x14ac:dyDescent="0.25">
      <c r="A195"/>
      <c r="B195"/>
      <c r="C195"/>
    </row>
    <row r="196" spans="1:3" x14ac:dyDescent="0.25">
      <c r="A196"/>
      <c r="B196"/>
      <c r="C196"/>
    </row>
    <row r="197" spans="1:3" x14ac:dyDescent="0.25">
      <c r="A197"/>
      <c r="B197"/>
      <c r="C197"/>
    </row>
    <row r="198" spans="1:3" x14ac:dyDescent="0.25">
      <c r="A198"/>
      <c r="B198"/>
      <c r="C198"/>
    </row>
    <row r="199" spans="1:3" x14ac:dyDescent="0.25">
      <c r="A199"/>
      <c r="B199"/>
      <c r="C199"/>
    </row>
    <row r="200" spans="1:3" x14ac:dyDescent="0.25">
      <c r="A200"/>
      <c r="B200"/>
      <c r="C200"/>
    </row>
    <row r="201" spans="1:3" x14ac:dyDescent="0.25">
      <c r="A201"/>
      <c r="B201"/>
      <c r="C201"/>
    </row>
    <row r="202" spans="1:3" x14ac:dyDescent="0.25">
      <c r="A202"/>
      <c r="B202"/>
      <c r="C202"/>
    </row>
    <row r="203" spans="1:3" x14ac:dyDescent="0.25">
      <c r="A203"/>
      <c r="B203"/>
      <c r="C203"/>
    </row>
    <row r="204" spans="1:3" x14ac:dyDescent="0.25">
      <c r="A204"/>
      <c r="B204"/>
      <c r="C204"/>
    </row>
    <row r="205" spans="1:3" x14ac:dyDescent="0.25">
      <c r="A205"/>
      <c r="B205"/>
      <c r="C205"/>
    </row>
    <row r="206" spans="1:3" x14ac:dyDescent="0.25">
      <c r="A206"/>
      <c r="B206"/>
      <c r="C206"/>
    </row>
    <row r="207" spans="1:3" x14ac:dyDescent="0.25">
      <c r="A207"/>
      <c r="B207"/>
      <c r="C207"/>
    </row>
    <row r="208" spans="1:3" x14ac:dyDescent="0.25">
      <c r="A208"/>
      <c r="B208"/>
      <c r="C208"/>
    </row>
    <row r="209" spans="1:3" x14ac:dyDescent="0.25">
      <c r="A209"/>
      <c r="B209"/>
      <c r="C209"/>
    </row>
    <row r="210" spans="1:3" x14ac:dyDescent="0.25">
      <c r="A210"/>
      <c r="B210"/>
      <c r="C210"/>
    </row>
    <row r="211" spans="1:3" x14ac:dyDescent="0.25">
      <c r="A211"/>
      <c r="B211"/>
      <c r="C211"/>
    </row>
    <row r="212" spans="1:3" x14ac:dyDescent="0.25">
      <c r="A212"/>
      <c r="B212"/>
      <c r="C212"/>
    </row>
    <row r="213" spans="1:3" x14ac:dyDescent="0.25">
      <c r="A213"/>
      <c r="B213"/>
      <c r="C213"/>
    </row>
    <row r="214" spans="1:3" x14ac:dyDescent="0.25">
      <c r="A214"/>
      <c r="B214"/>
      <c r="C214"/>
    </row>
    <row r="215" spans="1:3" x14ac:dyDescent="0.25">
      <c r="A215"/>
      <c r="B215"/>
      <c r="C215"/>
    </row>
    <row r="216" spans="1:3" x14ac:dyDescent="0.25">
      <c r="A216"/>
      <c r="B216"/>
      <c r="C216"/>
    </row>
    <row r="217" spans="1:3" x14ac:dyDescent="0.25">
      <c r="A217"/>
      <c r="B217"/>
      <c r="C217"/>
    </row>
    <row r="218" spans="1:3" x14ac:dyDescent="0.25">
      <c r="A218"/>
      <c r="B218"/>
      <c r="C218"/>
    </row>
    <row r="219" spans="1:3" x14ac:dyDescent="0.25">
      <c r="A219"/>
      <c r="B219"/>
      <c r="C219"/>
    </row>
    <row r="220" spans="1:3" x14ac:dyDescent="0.25">
      <c r="A220"/>
      <c r="B220"/>
      <c r="C220"/>
    </row>
    <row r="221" spans="1:3" x14ac:dyDescent="0.25">
      <c r="A221"/>
      <c r="B221"/>
      <c r="C221"/>
    </row>
    <row r="222" spans="1:3" x14ac:dyDescent="0.25">
      <c r="A222"/>
      <c r="B222"/>
      <c r="C222"/>
    </row>
    <row r="223" spans="1:3" x14ac:dyDescent="0.25">
      <c r="A223"/>
      <c r="B223"/>
      <c r="C223"/>
    </row>
    <row r="224" spans="1:3" x14ac:dyDescent="0.25">
      <c r="A224"/>
      <c r="B224"/>
      <c r="C224"/>
    </row>
    <row r="225" spans="1:3" x14ac:dyDescent="0.25">
      <c r="A225"/>
      <c r="B225"/>
      <c r="C225"/>
    </row>
    <row r="226" spans="1:3" x14ac:dyDescent="0.25">
      <c r="A226"/>
      <c r="B226"/>
      <c r="C226"/>
    </row>
    <row r="227" spans="1:3" x14ac:dyDescent="0.25">
      <c r="A227"/>
      <c r="B227"/>
      <c r="C227"/>
    </row>
    <row r="228" spans="1:3" x14ac:dyDescent="0.25">
      <c r="A228"/>
      <c r="B228"/>
      <c r="C228"/>
    </row>
    <row r="229" spans="1:3" x14ac:dyDescent="0.25">
      <c r="A229"/>
      <c r="B229"/>
      <c r="C229"/>
    </row>
    <row r="230" spans="1:3" x14ac:dyDescent="0.25">
      <c r="A230"/>
      <c r="B230"/>
      <c r="C230"/>
    </row>
    <row r="231" spans="1:3" x14ac:dyDescent="0.25">
      <c r="A231"/>
      <c r="B231"/>
      <c r="C231"/>
    </row>
    <row r="232" spans="1:3" x14ac:dyDescent="0.25">
      <c r="A232"/>
      <c r="B232"/>
      <c r="C232"/>
    </row>
    <row r="233" spans="1:3" x14ac:dyDescent="0.25">
      <c r="A233"/>
      <c r="B233"/>
      <c r="C233"/>
    </row>
    <row r="234" spans="1:3" x14ac:dyDescent="0.25">
      <c r="A234"/>
      <c r="B234"/>
      <c r="C234"/>
    </row>
    <row r="235" spans="1:3" x14ac:dyDescent="0.25">
      <c r="A235"/>
      <c r="B235"/>
      <c r="C235"/>
    </row>
    <row r="236" spans="1:3" x14ac:dyDescent="0.25">
      <c r="A236"/>
      <c r="B236"/>
      <c r="C236"/>
    </row>
    <row r="237" spans="1:3" x14ac:dyDescent="0.25">
      <c r="A237"/>
      <c r="B237"/>
      <c r="C237"/>
    </row>
    <row r="238" spans="1:3" x14ac:dyDescent="0.25">
      <c r="A238"/>
      <c r="B238"/>
      <c r="C238"/>
    </row>
    <row r="239" spans="1:3" x14ac:dyDescent="0.25">
      <c r="A239"/>
      <c r="B239"/>
      <c r="C239"/>
    </row>
    <row r="240" spans="1:3" x14ac:dyDescent="0.25">
      <c r="A240"/>
      <c r="B240"/>
      <c r="C240"/>
    </row>
    <row r="241" spans="1:3" x14ac:dyDescent="0.25">
      <c r="A241"/>
      <c r="B241"/>
      <c r="C241"/>
    </row>
    <row r="242" spans="1:3" x14ac:dyDescent="0.25">
      <c r="A242"/>
      <c r="B242"/>
      <c r="C242"/>
    </row>
    <row r="243" spans="1:3" x14ac:dyDescent="0.25">
      <c r="A243"/>
      <c r="B243"/>
      <c r="C243"/>
    </row>
    <row r="244" spans="1:3" x14ac:dyDescent="0.25">
      <c r="A244"/>
      <c r="B244"/>
      <c r="C244"/>
    </row>
    <row r="245" spans="1:3" x14ac:dyDescent="0.25">
      <c r="A245"/>
      <c r="B245"/>
      <c r="C245"/>
    </row>
    <row r="246" spans="1:3" x14ac:dyDescent="0.25">
      <c r="A246"/>
      <c r="B246"/>
      <c r="C246"/>
    </row>
    <row r="247" spans="1:3" x14ac:dyDescent="0.25">
      <c r="A247"/>
      <c r="B247"/>
      <c r="C247"/>
    </row>
    <row r="248" spans="1:3" x14ac:dyDescent="0.25">
      <c r="A248"/>
      <c r="B248"/>
      <c r="C248"/>
    </row>
    <row r="249" spans="1:3" x14ac:dyDescent="0.25">
      <c r="A249"/>
      <c r="B249"/>
      <c r="C249"/>
    </row>
    <row r="250" spans="1:3" x14ac:dyDescent="0.25">
      <c r="A250"/>
      <c r="B250"/>
      <c r="C250"/>
    </row>
    <row r="251" spans="1:3" x14ac:dyDescent="0.25">
      <c r="A251"/>
      <c r="B251"/>
      <c r="C251"/>
    </row>
    <row r="252" spans="1:3" x14ac:dyDescent="0.25">
      <c r="A252"/>
      <c r="B252"/>
      <c r="C252"/>
    </row>
    <row r="253" spans="1:3" x14ac:dyDescent="0.25">
      <c r="A253"/>
      <c r="B253"/>
      <c r="C253"/>
    </row>
    <row r="254" spans="1:3" x14ac:dyDescent="0.25">
      <c r="A254"/>
      <c r="B254"/>
      <c r="C254"/>
    </row>
    <row r="255" spans="1:3" x14ac:dyDescent="0.25">
      <c r="A255"/>
      <c r="B255"/>
      <c r="C255"/>
    </row>
    <row r="256" spans="1:3" x14ac:dyDescent="0.25">
      <c r="A256"/>
      <c r="B256"/>
      <c r="C256"/>
    </row>
    <row r="257" spans="1:3" x14ac:dyDescent="0.25">
      <c r="A257"/>
      <c r="B257"/>
      <c r="C257"/>
    </row>
    <row r="258" spans="1:3" x14ac:dyDescent="0.25">
      <c r="A258"/>
      <c r="B258"/>
      <c r="C258"/>
    </row>
    <row r="259" spans="1:3" x14ac:dyDescent="0.25">
      <c r="A259"/>
      <c r="B259"/>
      <c r="C259"/>
    </row>
    <row r="260" spans="1:3" x14ac:dyDescent="0.25">
      <c r="A260"/>
      <c r="B260"/>
      <c r="C260"/>
    </row>
    <row r="261" spans="1:3" x14ac:dyDescent="0.25">
      <c r="A261"/>
      <c r="B261"/>
      <c r="C261"/>
    </row>
    <row r="262" spans="1:3" x14ac:dyDescent="0.25">
      <c r="A262"/>
      <c r="B262"/>
      <c r="C262"/>
    </row>
    <row r="263" spans="1:3" x14ac:dyDescent="0.25">
      <c r="A263"/>
      <c r="B263"/>
      <c r="C263"/>
    </row>
    <row r="264" spans="1:3" x14ac:dyDescent="0.25">
      <c r="A264"/>
      <c r="B264"/>
      <c r="C264"/>
    </row>
    <row r="265" spans="1:3" x14ac:dyDescent="0.25">
      <c r="A265"/>
      <c r="B265"/>
      <c r="C265"/>
    </row>
    <row r="266" spans="1:3" x14ac:dyDescent="0.25">
      <c r="A266"/>
      <c r="B266"/>
      <c r="C266"/>
    </row>
    <row r="267" spans="1:3" x14ac:dyDescent="0.25">
      <c r="A267"/>
      <c r="B267"/>
      <c r="C267"/>
    </row>
    <row r="268" spans="1:3" x14ac:dyDescent="0.25">
      <c r="A268"/>
      <c r="B268"/>
      <c r="C268"/>
    </row>
    <row r="269" spans="1:3" x14ac:dyDescent="0.25">
      <c r="A269"/>
      <c r="B269"/>
      <c r="C269"/>
    </row>
    <row r="270" spans="1:3" x14ac:dyDescent="0.25">
      <c r="A270"/>
      <c r="B270"/>
      <c r="C270"/>
    </row>
    <row r="271" spans="1:3" x14ac:dyDescent="0.25">
      <c r="A271"/>
      <c r="B271"/>
      <c r="C271"/>
    </row>
    <row r="272" spans="1:3" x14ac:dyDescent="0.25">
      <c r="A272"/>
      <c r="B272"/>
      <c r="C272"/>
    </row>
    <row r="273" spans="1:3" x14ac:dyDescent="0.25">
      <c r="A273"/>
      <c r="B273"/>
      <c r="C273"/>
    </row>
    <row r="274" spans="1:3" x14ac:dyDescent="0.25">
      <c r="A274"/>
      <c r="B274"/>
      <c r="C274"/>
    </row>
    <row r="275" spans="1:3" x14ac:dyDescent="0.25">
      <c r="A275"/>
      <c r="B275"/>
      <c r="C275"/>
    </row>
    <row r="276" spans="1:3" x14ac:dyDescent="0.25">
      <c r="A276"/>
      <c r="B276"/>
      <c r="C276"/>
    </row>
    <row r="277" spans="1:3" x14ac:dyDescent="0.25">
      <c r="A277"/>
      <c r="B277"/>
      <c r="C277"/>
    </row>
    <row r="278" spans="1:3" x14ac:dyDescent="0.25">
      <c r="A278"/>
      <c r="B278"/>
      <c r="C278"/>
    </row>
    <row r="279" spans="1:3" x14ac:dyDescent="0.25">
      <c r="A279"/>
      <c r="B279"/>
      <c r="C279"/>
    </row>
    <row r="280" spans="1:3" x14ac:dyDescent="0.25">
      <c r="A280"/>
      <c r="B280"/>
      <c r="C280"/>
    </row>
    <row r="281" spans="1:3" x14ac:dyDescent="0.25">
      <c r="A281"/>
      <c r="B281"/>
      <c r="C281"/>
    </row>
    <row r="282" spans="1:3" x14ac:dyDescent="0.25">
      <c r="A282"/>
      <c r="B282"/>
      <c r="C282"/>
    </row>
    <row r="283" spans="1:3" x14ac:dyDescent="0.25">
      <c r="A283"/>
      <c r="B283"/>
      <c r="C283"/>
    </row>
    <row r="284" spans="1:3" x14ac:dyDescent="0.25">
      <c r="A284"/>
      <c r="B284"/>
      <c r="C284"/>
    </row>
    <row r="285" spans="1:3" x14ac:dyDescent="0.25">
      <c r="A285"/>
      <c r="B285"/>
      <c r="C285"/>
    </row>
    <row r="286" spans="1:3" x14ac:dyDescent="0.25">
      <c r="A286"/>
      <c r="B286"/>
      <c r="C286"/>
    </row>
    <row r="287" spans="1:3" x14ac:dyDescent="0.25">
      <c r="A287"/>
      <c r="B287"/>
      <c r="C287"/>
    </row>
    <row r="288" spans="1:3" x14ac:dyDescent="0.25">
      <c r="A288"/>
      <c r="B288"/>
      <c r="C288"/>
    </row>
    <row r="289" spans="1:3" x14ac:dyDescent="0.25">
      <c r="A289"/>
      <c r="B289"/>
      <c r="C289"/>
    </row>
    <row r="290" spans="1:3" x14ac:dyDescent="0.25">
      <c r="A290"/>
      <c r="B290"/>
      <c r="C290"/>
    </row>
    <row r="291" spans="1:3" x14ac:dyDescent="0.25">
      <c r="A291"/>
      <c r="B291"/>
      <c r="C291"/>
    </row>
    <row r="292" spans="1:3" x14ac:dyDescent="0.25">
      <c r="A292"/>
      <c r="B292"/>
      <c r="C292"/>
    </row>
    <row r="293" spans="1:3" x14ac:dyDescent="0.25">
      <c r="A293"/>
      <c r="B293"/>
      <c r="C293"/>
    </row>
    <row r="294" spans="1:3" x14ac:dyDescent="0.25">
      <c r="A294"/>
      <c r="B294"/>
      <c r="C294"/>
    </row>
    <row r="295" spans="1:3" x14ac:dyDescent="0.25">
      <c r="A295"/>
      <c r="B295"/>
      <c r="C295"/>
    </row>
    <row r="296" spans="1:3" x14ac:dyDescent="0.25">
      <c r="A296"/>
      <c r="B296"/>
      <c r="C296"/>
    </row>
    <row r="297" spans="1:3" x14ac:dyDescent="0.25">
      <c r="A297"/>
      <c r="B297"/>
      <c r="C297"/>
    </row>
    <row r="298" spans="1:3" x14ac:dyDescent="0.25">
      <c r="A298"/>
      <c r="B298"/>
      <c r="C298"/>
    </row>
    <row r="299" spans="1:3" x14ac:dyDescent="0.25">
      <c r="A299"/>
      <c r="B299"/>
      <c r="C299"/>
    </row>
    <row r="300" spans="1:3" x14ac:dyDescent="0.25">
      <c r="A300"/>
      <c r="B300"/>
      <c r="C300"/>
    </row>
    <row r="301" spans="1:3" x14ac:dyDescent="0.25">
      <c r="A301"/>
      <c r="B301"/>
      <c r="C301"/>
    </row>
    <row r="302" spans="1:3" x14ac:dyDescent="0.25">
      <c r="A302"/>
      <c r="B302"/>
      <c r="C302"/>
    </row>
    <row r="303" spans="1:3" x14ac:dyDescent="0.25">
      <c r="A303"/>
      <c r="B303"/>
      <c r="C303"/>
    </row>
    <row r="304" spans="1:3" x14ac:dyDescent="0.25">
      <c r="A304"/>
      <c r="B304"/>
      <c r="C304"/>
    </row>
    <row r="305" spans="1:3" x14ac:dyDescent="0.25">
      <c r="A305"/>
      <c r="B305"/>
      <c r="C305"/>
    </row>
    <row r="306" spans="1:3" x14ac:dyDescent="0.25">
      <c r="A306"/>
      <c r="B306"/>
      <c r="C306"/>
    </row>
    <row r="307" spans="1:3" x14ac:dyDescent="0.25">
      <c r="A307"/>
      <c r="B307"/>
      <c r="C307"/>
    </row>
    <row r="308" spans="1:3" x14ac:dyDescent="0.25">
      <c r="A308"/>
      <c r="B308"/>
      <c r="C308"/>
    </row>
    <row r="309" spans="1:3" x14ac:dyDescent="0.25">
      <c r="A309"/>
      <c r="B309"/>
      <c r="C309"/>
    </row>
    <row r="310" spans="1:3" x14ac:dyDescent="0.25">
      <c r="A310"/>
      <c r="B310"/>
      <c r="C310"/>
    </row>
    <row r="311" spans="1:3" x14ac:dyDescent="0.25">
      <c r="A311"/>
      <c r="B311"/>
      <c r="C311"/>
    </row>
    <row r="312" spans="1:3" x14ac:dyDescent="0.25">
      <c r="A312"/>
      <c r="B312"/>
      <c r="C312"/>
    </row>
    <row r="313" spans="1:3" x14ac:dyDescent="0.25">
      <c r="A313"/>
      <c r="B313"/>
      <c r="C313"/>
    </row>
    <row r="314" spans="1:3" x14ac:dyDescent="0.25">
      <c r="A314"/>
      <c r="B314"/>
      <c r="C314"/>
    </row>
    <row r="315" spans="1:3" x14ac:dyDescent="0.25">
      <c r="A315"/>
      <c r="B315"/>
      <c r="C315"/>
    </row>
    <row r="316" spans="1:3" x14ac:dyDescent="0.25">
      <c r="A316"/>
      <c r="B316"/>
      <c r="C316"/>
    </row>
    <row r="317" spans="1:3" x14ac:dyDescent="0.25">
      <c r="A317"/>
      <c r="B317"/>
      <c r="C317"/>
    </row>
    <row r="318" spans="1:3" x14ac:dyDescent="0.25">
      <c r="A318"/>
      <c r="B318"/>
      <c r="C318"/>
    </row>
    <row r="319" spans="1:3" x14ac:dyDescent="0.25">
      <c r="A319"/>
      <c r="B319"/>
      <c r="C319"/>
    </row>
    <row r="320" spans="1:3" x14ac:dyDescent="0.25">
      <c r="A320"/>
      <c r="B320"/>
      <c r="C320"/>
    </row>
    <row r="321" spans="1:3" x14ac:dyDescent="0.25">
      <c r="A321"/>
      <c r="B321"/>
      <c r="C321"/>
    </row>
    <row r="322" spans="1:3" x14ac:dyDescent="0.25">
      <c r="A322"/>
      <c r="B322"/>
      <c r="C322"/>
    </row>
    <row r="323" spans="1:3" x14ac:dyDescent="0.25">
      <c r="A323"/>
      <c r="B323"/>
      <c r="C323"/>
    </row>
    <row r="324" spans="1:3" x14ac:dyDescent="0.25">
      <c r="A324"/>
      <c r="B324"/>
      <c r="C324"/>
    </row>
    <row r="325" spans="1:3" x14ac:dyDescent="0.25">
      <c r="A325"/>
      <c r="B325"/>
      <c r="C325"/>
    </row>
    <row r="326" spans="1:3" x14ac:dyDescent="0.25">
      <c r="A326"/>
      <c r="B326"/>
      <c r="C326"/>
    </row>
    <row r="327" spans="1:3" x14ac:dyDescent="0.25">
      <c r="A327"/>
      <c r="B327"/>
      <c r="C327"/>
    </row>
    <row r="328" spans="1:3" x14ac:dyDescent="0.25">
      <c r="A328"/>
      <c r="B328"/>
      <c r="C328"/>
    </row>
    <row r="329" spans="1:3" x14ac:dyDescent="0.25">
      <c r="A329"/>
      <c r="B329"/>
      <c r="C329"/>
    </row>
    <row r="330" spans="1:3" x14ac:dyDescent="0.25">
      <c r="A330"/>
      <c r="B330"/>
      <c r="C330"/>
    </row>
    <row r="331" spans="1:3" x14ac:dyDescent="0.25">
      <c r="A331"/>
      <c r="B331"/>
      <c r="C331"/>
    </row>
    <row r="332" spans="1:3" x14ac:dyDescent="0.25">
      <c r="A332"/>
      <c r="B332"/>
      <c r="C332"/>
    </row>
    <row r="333" spans="1:3" x14ac:dyDescent="0.25">
      <c r="A333"/>
      <c r="B333"/>
      <c r="C333"/>
    </row>
    <row r="334" spans="1:3" x14ac:dyDescent="0.25">
      <c r="A334"/>
      <c r="B334"/>
      <c r="C334"/>
    </row>
    <row r="335" spans="1:3" x14ac:dyDescent="0.25">
      <c r="A335"/>
      <c r="B335"/>
      <c r="C335"/>
    </row>
    <row r="336" spans="1:3" x14ac:dyDescent="0.25">
      <c r="A336"/>
      <c r="B336"/>
      <c r="C336"/>
    </row>
    <row r="337" spans="1:3" x14ac:dyDescent="0.25">
      <c r="A337"/>
      <c r="B337"/>
      <c r="C337"/>
    </row>
    <row r="338" spans="1:3" x14ac:dyDescent="0.25">
      <c r="A338"/>
      <c r="B338"/>
      <c r="C338"/>
    </row>
    <row r="339" spans="1:3" x14ac:dyDescent="0.25">
      <c r="A339"/>
      <c r="B339"/>
      <c r="C339"/>
    </row>
    <row r="340" spans="1:3" x14ac:dyDescent="0.25">
      <c r="A340"/>
      <c r="B340"/>
      <c r="C340"/>
    </row>
    <row r="341" spans="1:3" x14ac:dyDescent="0.25">
      <c r="A341"/>
      <c r="B341"/>
      <c r="C341"/>
    </row>
    <row r="342" spans="1:3" x14ac:dyDescent="0.25">
      <c r="A342"/>
      <c r="B342"/>
      <c r="C342"/>
    </row>
    <row r="343" spans="1:3" x14ac:dyDescent="0.25">
      <c r="A343"/>
      <c r="B343"/>
      <c r="C343"/>
    </row>
    <row r="344" spans="1:3" x14ac:dyDescent="0.25">
      <c r="A344"/>
      <c r="B344"/>
      <c r="C344"/>
    </row>
    <row r="345" spans="1:3" x14ac:dyDescent="0.25">
      <c r="A345"/>
      <c r="B345"/>
      <c r="C345"/>
    </row>
    <row r="346" spans="1:3" x14ac:dyDescent="0.25">
      <c r="A346"/>
      <c r="B346"/>
      <c r="C346"/>
    </row>
    <row r="347" spans="1:3" x14ac:dyDescent="0.25">
      <c r="A347"/>
      <c r="B347"/>
      <c r="C347"/>
    </row>
    <row r="348" spans="1:3" x14ac:dyDescent="0.25">
      <c r="A348"/>
      <c r="B348"/>
      <c r="C348"/>
    </row>
    <row r="349" spans="1:3" x14ac:dyDescent="0.25">
      <c r="A349"/>
      <c r="B349"/>
      <c r="C349"/>
    </row>
    <row r="350" spans="1:3" x14ac:dyDescent="0.25">
      <c r="A350"/>
      <c r="B350"/>
      <c r="C350"/>
    </row>
    <row r="351" spans="1:3" x14ac:dyDescent="0.25">
      <c r="A351"/>
      <c r="B351"/>
      <c r="C351"/>
    </row>
    <row r="352" spans="1:3" x14ac:dyDescent="0.25">
      <c r="A352"/>
      <c r="B352"/>
      <c r="C352"/>
    </row>
    <row r="353" spans="1:3" x14ac:dyDescent="0.25">
      <c r="A353"/>
      <c r="B353"/>
      <c r="C353"/>
    </row>
    <row r="354" spans="1:3" x14ac:dyDescent="0.25">
      <c r="A354"/>
      <c r="B354"/>
      <c r="C354"/>
    </row>
    <row r="355" spans="1:3" x14ac:dyDescent="0.25">
      <c r="A355"/>
      <c r="B355"/>
      <c r="C355"/>
    </row>
    <row r="356" spans="1:3" x14ac:dyDescent="0.25">
      <c r="A356"/>
      <c r="B356"/>
      <c r="C356"/>
    </row>
    <row r="357" spans="1:3" x14ac:dyDescent="0.25">
      <c r="A357"/>
      <c r="B357"/>
      <c r="C357"/>
    </row>
    <row r="358" spans="1:3" x14ac:dyDescent="0.25">
      <c r="A358"/>
      <c r="B358"/>
      <c r="C358"/>
    </row>
    <row r="359" spans="1:3" x14ac:dyDescent="0.25">
      <c r="A359"/>
      <c r="B359"/>
      <c r="C359"/>
    </row>
    <row r="360" spans="1:3" x14ac:dyDescent="0.25">
      <c r="A360"/>
      <c r="B360"/>
      <c r="C360"/>
    </row>
    <row r="361" spans="1:3" x14ac:dyDescent="0.25">
      <c r="A361"/>
      <c r="B361"/>
      <c r="C361"/>
    </row>
    <row r="362" spans="1:3" x14ac:dyDescent="0.25">
      <c r="A362"/>
      <c r="B362"/>
      <c r="C362"/>
    </row>
    <row r="363" spans="1:3" x14ac:dyDescent="0.25">
      <c r="A363"/>
      <c r="B363"/>
      <c r="C363"/>
    </row>
    <row r="364" spans="1:3" x14ac:dyDescent="0.25">
      <c r="A364"/>
      <c r="B364"/>
      <c r="C364"/>
    </row>
    <row r="365" spans="1:3" x14ac:dyDescent="0.25">
      <c r="A365"/>
      <c r="B365"/>
      <c r="C365"/>
    </row>
  </sheetData>
  <mergeCells count="36">
    <mergeCell ref="A102:B102"/>
    <mergeCell ref="A69:A70"/>
    <mergeCell ref="A71:A72"/>
    <mergeCell ref="A74:A75"/>
    <mergeCell ref="A76:A77"/>
    <mergeCell ref="A78:A80"/>
    <mergeCell ref="A82:A83"/>
    <mergeCell ref="A85:A86"/>
    <mergeCell ref="A89:A90"/>
    <mergeCell ref="A92:A93"/>
    <mergeCell ref="A95:A97"/>
    <mergeCell ref="A99:A100"/>
    <mergeCell ref="A67:A68"/>
    <mergeCell ref="A35:A37"/>
    <mergeCell ref="A38:A39"/>
    <mergeCell ref="A40:A41"/>
    <mergeCell ref="A43:A46"/>
    <mergeCell ref="A47:A48"/>
    <mergeCell ref="A49:A50"/>
    <mergeCell ref="A52:A54"/>
    <mergeCell ref="A56:A58"/>
    <mergeCell ref="A59:A60"/>
    <mergeCell ref="A61:A62"/>
    <mergeCell ref="A64:A66"/>
    <mergeCell ref="A33:A34"/>
    <mergeCell ref="A3:A5"/>
    <mergeCell ref="A6:A7"/>
    <mergeCell ref="A8:A9"/>
    <mergeCell ref="A10:A11"/>
    <mergeCell ref="A13:A14"/>
    <mergeCell ref="A15:A16"/>
    <mergeCell ref="A17:A20"/>
    <mergeCell ref="A22:A24"/>
    <mergeCell ref="A25:A26"/>
    <mergeCell ref="A28:A29"/>
    <mergeCell ref="A31:A3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0"/>
  <sheetViews>
    <sheetView showGridLines="0" workbookViewId="0">
      <pane xSplit="5" ySplit="3" topLeftCell="F4" activePane="bottomRight" state="frozen"/>
      <selection pane="topRight" activeCell="F1" sqref="F1"/>
      <selection pane="bottomLeft" activeCell="A4" sqref="A4"/>
      <selection pane="bottomRight" sqref="A1:G1"/>
    </sheetView>
  </sheetViews>
  <sheetFormatPr baseColWidth="10" defaultRowHeight="15" x14ac:dyDescent="0.25"/>
  <cols>
    <col min="1" max="1" width="11.42578125" style="395"/>
    <col min="2" max="2" width="28.5703125" style="395" customWidth="1"/>
    <col min="3" max="3" width="13.85546875" style="395" customWidth="1"/>
    <col min="4" max="4" width="33.7109375" style="395" customWidth="1"/>
    <col min="5" max="6" width="21.140625" style="395" customWidth="1"/>
    <col min="7" max="7" width="20.7109375" style="395" customWidth="1"/>
  </cols>
  <sheetData>
    <row r="1" spans="1:7" ht="57" customHeight="1" x14ac:dyDescent="0.25">
      <c r="A1" s="461" t="s">
        <v>3686</v>
      </c>
      <c r="B1" s="461"/>
      <c r="C1" s="461"/>
      <c r="D1" s="461"/>
      <c r="E1" s="461"/>
      <c r="F1" s="461"/>
      <c r="G1" s="461"/>
    </row>
    <row r="2" spans="1:7" ht="15.75" thickBot="1" x14ac:dyDescent="0.3"/>
    <row r="3" spans="1:7" ht="39" thickBot="1" x14ac:dyDescent="0.3">
      <c r="A3" s="396" t="s">
        <v>3183</v>
      </c>
      <c r="B3" s="397" t="s">
        <v>8</v>
      </c>
      <c r="C3" s="397" t="s">
        <v>3184</v>
      </c>
      <c r="D3" s="398" t="s">
        <v>3185</v>
      </c>
      <c r="E3" s="399" t="s">
        <v>3186</v>
      </c>
      <c r="F3" s="399" t="s">
        <v>3187</v>
      </c>
      <c r="G3" s="399" t="s">
        <v>3188</v>
      </c>
    </row>
    <row r="4" spans="1:7" x14ac:dyDescent="0.25">
      <c r="A4" s="400" t="s">
        <v>3189</v>
      </c>
      <c r="B4" s="401" t="s">
        <v>209</v>
      </c>
      <c r="C4" s="402" t="s">
        <v>3190</v>
      </c>
      <c r="D4" s="403" t="s">
        <v>3191</v>
      </c>
      <c r="E4" s="404">
        <v>536.10229079997953</v>
      </c>
      <c r="F4" s="404">
        <v>0</v>
      </c>
      <c r="G4" s="405">
        <v>536.10229079997953</v>
      </c>
    </row>
    <row r="5" spans="1:7" x14ac:dyDescent="0.25">
      <c r="A5" s="406" t="s">
        <v>3192</v>
      </c>
      <c r="B5" s="407" t="s">
        <v>209</v>
      </c>
      <c r="C5" s="408" t="s">
        <v>3190</v>
      </c>
      <c r="D5" s="409" t="s">
        <v>3193</v>
      </c>
      <c r="E5" s="410">
        <v>4218.3485580500019</v>
      </c>
      <c r="F5" s="410">
        <v>0</v>
      </c>
      <c r="G5" s="411">
        <v>4218.3485580500019</v>
      </c>
    </row>
    <row r="6" spans="1:7" x14ac:dyDescent="0.25">
      <c r="A6" s="406" t="s">
        <v>3194</v>
      </c>
      <c r="B6" s="407" t="s">
        <v>232</v>
      </c>
      <c r="C6" s="408" t="s">
        <v>3190</v>
      </c>
      <c r="D6" s="409" t="s">
        <v>3195</v>
      </c>
      <c r="E6" s="410">
        <v>2784.0356252499987</v>
      </c>
      <c r="F6" s="410">
        <v>0</v>
      </c>
      <c r="G6" s="411">
        <v>2784.0356252499987</v>
      </c>
    </row>
    <row r="7" spans="1:7" x14ac:dyDescent="0.25">
      <c r="A7" s="406" t="s">
        <v>3196</v>
      </c>
      <c r="B7" s="407" t="s">
        <v>232</v>
      </c>
      <c r="C7" s="408" t="s">
        <v>3190</v>
      </c>
      <c r="D7" s="409" t="s">
        <v>3197</v>
      </c>
      <c r="E7" s="410">
        <v>4204.3407285500998</v>
      </c>
      <c r="F7" s="410">
        <v>0</v>
      </c>
      <c r="G7" s="411">
        <v>4204.3407285500998</v>
      </c>
    </row>
    <row r="8" spans="1:7" x14ac:dyDescent="0.25">
      <c r="A8" s="406" t="s">
        <v>1652</v>
      </c>
      <c r="B8" s="407" t="s">
        <v>232</v>
      </c>
      <c r="C8" s="408" t="s">
        <v>3190</v>
      </c>
      <c r="D8" s="409" t="s">
        <v>3198</v>
      </c>
      <c r="E8" s="410">
        <v>0</v>
      </c>
      <c r="F8" s="410">
        <v>3537.7478732000018</v>
      </c>
      <c r="G8" s="411">
        <v>3537.7478732000018</v>
      </c>
    </row>
    <row r="9" spans="1:7" x14ac:dyDescent="0.25">
      <c r="A9" s="406" t="s">
        <v>1654</v>
      </c>
      <c r="B9" s="407" t="s">
        <v>232</v>
      </c>
      <c r="C9" s="408" t="s">
        <v>3190</v>
      </c>
      <c r="D9" s="409" t="s">
        <v>1653</v>
      </c>
      <c r="E9" s="410">
        <v>0</v>
      </c>
      <c r="F9" s="410">
        <v>3913.3976644667018</v>
      </c>
      <c r="G9" s="411">
        <v>3913.3976644667018</v>
      </c>
    </row>
    <row r="10" spans="1:7" x14ac:dyDescent="0.25">
      <c r="A10" s="406" t="s">
        <v>1656</v>
      </c>
      <c r="B10" s="407" t="s">
        <v>232</v>
      </c>
      <c r="C10" s="408" t="s">
        <v>3190</v>
      </c>
      <c r="D10" s="409" t="s">
        <v>3199</v>
      </c>
      <c r="E10" s="410">
        <v>0</v>
      </c>
      <c r="F10" s="410">
        <v>2459.1827960666997</v>
      </c>
      <c r="G10" s="411">
        <v>2459.1827960666997</v>
      </c>
    </row>
    <row r="11" spans="1:7" x14ac:dyDescent="0.25">
      <c r="A11" s="406" t="s">
        <v>3200</v>
      </c>
      <c r="B11" s="407" t="s">
        <v>209</v>
      </c>
      <c r="C11" s="408" t="s">
        <v>3190</v>
      </c>
      <c r="D11" s="409" t="s">
        <v>3201</v>
      </c>
      <c r="E11" s="410">
        <v>2901.3916098500049</v>
      </c>
      <c r="F11" s="410">
        <v>0</v>
      </c>
      <c r="G11" s="411">
        <v>2901.3916098500049</v>
      </c>
    </row>
    <row r="12" spans="1:7" x14ac:dyDescent="0.25">
      <c r="A12" s="406" t="s">
        <v>3202</v>
      </c>
      <c r="B12" s="407" t="s">
        <v>209</v>
      </c>
      <c r="C12" s="408" t="s">
        <v>3190</v>
      </c>
      <c r="D12" s="409" t="s">
        <v>3203</v>
      </c>
      <c r="E12" s="410">
        <v>2350.8838125499988</v>
      </c>
      <c r="F12" s="410">
        <v>0</v>
      </c>
      <c r="G12" s="411">
        <v>2350.8838125499988</v>
      </c>
    </row>
    <row r="13" spans="1:7" x14ac:dyDescent="0.25">
      <c r="A13" s="406" t="s">
        <v>3204</v>
      </c>
      <c r="B13" s="407" t="s">
        <v>209</v>
      </c>
      <c r="C13" s="408" t="s">
        <v>3190</v>
      </c>
      <c r="D13" s="409" t="s">
        <v>3205</v>
      </c>
      <c r="E13" s="410">
        <v>4241.5367513000019</v>
      </c>
      <c r="F13" s="410">
        <v>0</v>
      </c>
      <c r="G13" s="411">
        <v>4241.5367513000019</v>
      </c>
    </row>
    <row r="14" spans="1:7" x14ac:dyDescent="0.25">
      <c r="A14" s="406" t="s">
        <v>3206</v>
      </c>
      <c r="B14" s="407" t="s">
        <v>3207</v>
      </c>
      <c r="C14" s="408" t="s">
        <v>3190</v>
      </c>
      <c r="D14" s="409" t="s">
        <v>3208</v>
      </c>
      <c r="E14" s="410">
        <v>380.9149144500002</v>
      </c>
      <c r="F14" s="410">
        <v>0</v>
      </c>
      <c r="G14" s="411">
        <v>380.9149144500002</v>
      </c>
    </row>
    <row r="15" spans="1:7" x14ac:dyDescent="0.25">
      <c r="A15" s="406" t="s">
        <v>3209</v>
      </c>
      <c r="B15" s="407" t="s">
        <v>3207</v>
      </c>
      <c r="C15" s="408" t="s">
        <v>3190</v>
      </c>
      <c r="D15" s="409" t="s">
        <v>3210</v>
      </c>
      <c r="E15" s="410">
        <v>5095.3961883499978</v>
      </c>
      <c r="F15" s="410">
        <v>0</v>
      </c>
      <c r="G15" s="411">
        <v>5095.3961883499978</v>
      </c>
    </row>
    <row r="16" spans="1:7" x14ac:dyDescent="0.25">
      <c r="A16" s="406" t="s">
        <v>3211</v>
      </c>
      <c r="B16" s="407" t="s">
        <v>3207</v>
      </c>
      <c r="C16" s="408" t="s">
        <v>3190</v>
      </c>
      <c r="D16" s="409" t="s">
        <v>3212</v>
      </c>
      <c r="E16" s="410">
        <v>506.8450828999994</v>
      </c>
      <c r="F16" s="410">
        <v>0</v>
      </c>
      <c r="G16" s="411">
        <v>506.8450828999994</v>
      </c>
    </row>
    <row r="17" spans="1:7" x14ac:dyDescent="0.25">
      <c r="A17" s="406" t="s">
        <v>3213</v>
      </c>
      <c r="B17" s="407" t="s">
        <v>3207</v>
      </c>
      <c r="C17" s="408" t="s">
        <v>3190</v>
      </c>
      <c r="D17" s="409" t="s">
        <v>3214</v>
      </c>
      <c r="E17" s="410">
        <v>2567.2280997996022</v>
      </c>
      <c r="F17" s="410">
        <v>0</v>
      </c>
      <c r="G17" s="411">
        <v>2567.2280997996022</v>
      </c>
    </row>
    <row r="18" spans="1:7" x14ac:dyDescent="0.25">
      <c r="A18" s="406" t="s">
        <v>3215</v>
      </c>
      <c r="B18" s="407" t="s">
        <v>3207</v>
      </c>
      <c r="C18" s="408" t="s">
        <v>3190</v>
      </c>
      <c r="D18" s="409" t="s">
        <v>3216</v>
      </c>
      <c r="E18" s="410">
        <v>4556.4585053829942</v>
      </c>
      <c r="F18" s="410">
        <v>0</v>
      </c>
      <c r="G18" s="411">
        <v>4556.4585053829942</v>
      </c>
    </row>
    <row r="19" spans="1:7" x14ac:dyDescent="0.25">
      <c r="A19" s="406" t="s">
        <v>3217</v>
      </c>
      <c r="B19" s="407" t="s">
        <v>209</v>
      </c>
      <c r="C19" s="408" t="s">
        <v>3190</v>
      </c>
      <c r="D19" s="409" t="s">
        <v>3218</v>
      </c>
      <c r="E19" s="410">
        <v>1446.3021760500014</v>
      </c>
      <c r="F19" s="410">
        <v>0</v>
      </c>
      <c r="G19" s="411">
        <v>1446.3021760500014</v>
      </c>
    </row>
    <row r="20" spans="1:7" x14ac:dyDescent="0.25">
      <c r="A20" s="406" t="s">
        <v>3219</v>
      </c>
      <c r="B20" s="407" t="s">
        <v>209</v>
      </c>
      <c r="C20" s="408" t="s">
        <v>3190</v>
      </c>
      <c r="D20" s="409" t="s">
        <v>3220</v>
      </c>
      <c r="E20" s="410">
        <v>315.82873930000005</v>
      </c>
      <c r="F20" s="410">
        <v>0</v>
      </c>
      <c r="G20" s="411">
        <v>315.82873930000005</v>
      </c>
    </row>
    <row r="21" spans="1:7" x14ac:dyDescent="0.25">
      <c r="A21" s="406" t="s">
        <v>3221</v>
      </c>
      <c r="B21" s="407" t="s">
        <v>3222</v>
      </c>
      <c r="C21" s="408" t="s">
        <v>3190</v>
      </c>
      <c r="D21" s="409" t="s">
        <v>3223</v>
      </c>
      <c r="E21" s="410">
        <v>1112.8186022500004</v>
      </c>
      <c r="F21" s="410">
        <v>0</v>
      </c>
      <c r="G21" s="411">
        <v>1112.8186022500004</v>
      </c>
    </row>
    <row r="22" spans="1:7" x14ac:dyDescent="0.25">
      <c r="A22" s="406" t="s">
        <v>3224</v>
      </c>
      <c r="B22" s="407" t="s">
        <v>3222</v>
      </c>
      <c r="C22" s="408" t="s">
        <v>3190</v>
      </c>
      <c r="D22" s="409" t="s">
        <v>3225</v>
      </c>
      <c r="E22" s="410">
        <v>1385.3089069500002</v>
      </c>
      <c r="F22" s="410">
        <v>0</v>
      </c>
      <c r="G22" s="411">
        <v>1385.3089069500002</v>
      </c>
    </row>
    <row r="23" spans="1:7" x14ac:dyDescent="0.25">
      <c r="A23" s="406" t="s">
        <v>3226</v>
      </c>
      <c r="B23" s="407" t="s">
        <v>238</v>
      </c>
      <c r="C23" s="408" t="s">
        <v>3190</v>
      </c>
      <c r="D23" s="409" t="s">
        <v>3227</v>
      </c>
      <c r="E23" s="410">
        <v>8138.7200581499992</v>
      </c>
      <c r="F23" s="410">
        <v>0</v>
      </c>
      <c r="G23" s="411">
        <v>8138.7200581499992</v>
      </c>
    </row>
    <row r="24" spans="1:7" x14ac:dyDescent="0.25">
      <c r="A24" s="406" t="s">
        <v>3228</v>
      </c>
      <c r="B24" s="407" t="s">
        <v>238</v>
      </c>
      <c r="C24" s="408" t="s">
        <v>3190</v>
      </c>
      <c r="D24" s="409" t="s">
        <v>3229</v>
      </c>
      <c r="E24" s="410">
        <v>81.713579450000225</v>
      </c>
      <c r="F24" s="410">
        <v>0</v>
      </c>
      <c r="G24" s="411">
        <v>81.713579450000225</v>
      </c>
    </row>
    <row r="25" spans="1:7" x14ac:dyDescent="0.25">
      <c r="A25" s="406" t="s">
        <v>3230</v>
      </c>
      <c r="B25" s="407" t="s">
        <v>3222</v>
      </c>
      <c r="C25" s="408" t="s">
        <v>3190</v>
      </c>
      <c r="D25" s="409" t="s">
        <v>3231</v>
      </c>
      <c r="E25" s="410">
        <v>1325.1940208000015</v>
      </c>
      <c r="F25" s="410">
        <v>0</v>
      </c>
      <c r="G25" s="411">
        <v>1325.1940208000015</v>
      </c>
    </row>
    <row r="26" spans="1:7" x14ac:dyDescent="0.25">
      <c r="A26" s="406" t="s">
        <v>1598</v>
      </c>
      <c r="B26" s="407" t="s">
        <v>3222</v>
      </c>
      <c r="C26" s="408" t="s">
        <v>3190</v>
      </c>
      <c r="D26" s="409" t="s">
        <v>3232</v>
      </c>
      <c r="E26" s="410">
        <v>0</v>
      </c>
      <c r="F26" s="410">
        <v>8511.5541770667041</v>
      </c>
      <c r="G26" s="411">
        <v>8511.5541770667041</v>
      </c>
    </row>
    <row r="27" spans="1:7" x14ac:dyDescent="0.25">
      <c r="A27" s="406" t="s">
        <v>3233</v>
      </c>
      <c r="B27" s="407" t="s">
        <v>3222</v>
      </c>
      <c r="C27" s="408" t="s">
        <v>3190</v>
      </c>
      <c r="D27" s="409" t="s">
        <v>3225</v>
      </c>
      <c r="E27" s="410">
        <v>2350.9422560498024</v>
      </c>
      <c r="F27" s="410">
        <v>0</v>
      </c>
      <c r="G27" s="411">
        <v>2350.9422560498024</v>
      </c>
    </row>
    <row r="28" spans="1:7" x14ac:dyDescent="0.25">
      <c r="A28" s="406" t="s">
        <v>3234</v>
      </c>
      <c r="B28" s="407" t="s">
        <v>238</v>
      </c>
      <c r="C28" s="408" t="s">
        <v>3190</v>
      </c>
      <c r="D28" s="409" t="s">
        <v>3235</v>
      </c>
      <c r="E28" s="410">
        <v>438.12522395001906</v>
      </c>
      <c r="F28" s="410">
        <v>0</v>
      </c>
      <c r="G28" s="411">
        <v>438.12522395001906</v>
      </c>
    </row>
    <row r="29" spans="1:7" x14ac:dyDescent="0.25">
      <c r="A29" s="406" t="s">
        <v>3236</v>
      </c>
      <c r="B29" s="407" t="s">
        <v>238</v>
      </c>
      <c r="C29" s="408" t="s">
        <v>3190</v>
      </c>
      <c r="D29" s="409" t="s">
        <v>3237</v>
      </c>
      <c r="E29" s="410">
        <v>610.83334124999965</v>
      </c>
      <c r="F29" s="410">
        <v>0</v>
      </c>
      <c r="G29" s="411">
        <v>610.83334124999965</v>
      </c>
    </row>
    <row r="30" spans="1:7" x14ac:dyDescent="0.25">
      <c r="A30" s="406" t="s">
        <v>3238</v>
      </c>
      <c r="B30" s="407" t="s">
        <v>238</v>
      </c>
      <c r="C30" s="408" t="s">
        <v>3190</v>
      </c>
      <c r="D30" s="409" t="s">
        <v>3239</v>
      </c>
      <c r="E30" s="410">
        <v>823.09817425000074</v>
      </c>
      <c r="F30" s="410">
        <v>0</v>
      </c>
      <c r="G30" s="411">
        <v>823.09817425000074</v>
      </c>
    </row>
    <row r="31" spans="1:7" x14ac:dyDescent="0.25">
      <c r="A31" s="406" t="s">
        <v>3240</v>
      </c>
      <c r="B31" s="407" t="s">
        <v>238</v>
      </c>
      <c r="C31" s="408" t="s">
        <v>3190</v>
      </c>
      <c r="D31" s="409" t="s">
        <v>3241</v>
      </c>
      <c r="E31" s="410">
        <v>3623.3257507499984</v>
      </c>
      <c r="F31" s="410">
        <v>0</v>
      </c>
      <c r="G31" s="411">
        <v>3623.3257507499984</v>
      </c>
    </row>
    <row r="32" spans="1:7" x14ac:dyDescent="0.25">
      <c r="A32" s="406" t="s">
        <v>3242</v>
      </c>
      <c r="B32" s="407" t="s">
        <v>238</v>
      </c>
      <c r="C32" s="408" t="s">
        <v>3190</v>
      </c>
      <c r="D32" s="409" t="s">
        <v>3243</v>
      </c>
      <c r="E32" s="410">
        <v>3263.6801890499992</v>
      </c>
      <c r="F32" s="410">
        <v>0</v>
      </c>
      <c r="G32" s="411">
        <v>3263.6801890499992</v>
      </c>
    </row>
    <row r="33" spans="1:7" x14ac:dyDescent="0.25">
      <c r="A33" s="406" t="s">
        <v>3244</v>
      </c>
      <c r="B33" s="407" t="s">
        <v>238</v>
      </c>
      <c r="C33" s="408" t="s">
        <v>3190</v>
      </c>
      <c r="D33" s="409" t="s">
        <v>3245</v>
      </c>
      <c r="E33" s="410">
        <v>253.61099724999997</v>
      </c>
      <c r="F33" s="410">
        <v>0</v>
      </c>
      <c r="G33" s="411">
        <v>253.61099724999997</v>
      </c>
    </row>
    <row r="34" spans="1:7" x14ac:dyDescent="0.25">
      <c r="A34" s="406" t="s">
        <v>3246</v>
      </c>
      <c r="B34" s="407" t="s">
        <v>238</v>
      </c>
      <c r="C34" s="408" t="s">
        <v>3190</v>
      </c>
      <c r="D34" s="409" t="s">
        <v>3247</v>
      </c>
      <c r="E34" s="410">
        <v>494.6510915000199</v>
      </c>
      <c r="F34" s="410">
        <v>0</v>
      </c>
      <c r="G34" s="411">
        <v>494.6510915000199</v>
      </c>
    </row>
    <row r="35" spans="1:7" x14ac:dyDescent="0.25">
      <c r="A35" s="406" t="s">
        <v>3248</v>
      </c>
      <c r="B35" s="407" t="s">
        <v>238</v>
      </c>
      <c r="C35" s="408" t="s">
        <v>3190</v>
      </c>
      <c r="D35" s="409" t="s">
        <v>3249</v>
      </c>
      <c r="E35" s="410">
        <v>411.68574369999988</v>
      </c>
      <c r="F35" s="410">
        <v>0</v>
      </c>
      <c r="G35" s="411">
        <v>411.68574369999988</v>
      </c>
    </row>
    <row r="36" spans="1:7" x14ac:dyDescent="0.25">
      <c r="A36" s="406" t="s">
        <v>3250</v>
      </c>
      <c r="B36" s="407" t="s">
        <v>3207</v>
      </c>
      <c r="C36" s="408" t="s">
        <v>3190</v>
      </c>
      <c r="D36" s="409" t="s">
        <v>3251</v>
      </c>
      <c r="E36" s="410">
        <v>2770.7577191499986</v>
      </c>
      <c r="F36" s="410">
        <v>0</v>
      </c>
      <c r="G36" s="411">
        <v>2770.7577191499986</v>
      </c>
    </row>
    <row r="37" spans="1:7" x14ac:dyDescent="0.25">
      <c r="A37" s="406" t="s">
        <v>3252</v>
      </c>
      <c r="B37" s="407" t="s">
        <v>3207</v>
      </c>
      <c r="C37" s="408" t="s">
        <v>3190</v>
      </c>
      <c r="D37" s="409" t="s">
        <v>3253</v>
      </c>
      <c r="E37" s="410">
        <v>0</v>
      </c>
      <c r="F37" s="410">
        <v>454.30451150000044</v>
      </c>
      <c r="G37" s="411">
        <v>454.30451150000044</v>
      </c>
    </row>
    <row r="38" spans="1:7" x14ac:dyDescent="0.25">
      <c r="A38" s="406" t="s">
        <v>1870</v>
      </c>
      <c r="B38" s="407" t="s">
        <v>3207</v>
      </c>
      <c r="C38" s="408" t="s">
        <v>3190</v>
      </c>
      <c r="D38" s="409" t="s">
        <v>1869</v>
      </c>
      <c r="E38" s="410">
        <v>0</v>
      </c>
      <c r="F38" s="410">
        <v>1193.4612541332972</v>
      </c>
      <c r="G38" s="411">
        <v>1193.4612541332972</v>
      </c>
    </row>
    <row r="39" spans="1:7" x14ac:dyDescent="0.25">
      <c r="A39" s="406" t="s">
        <v>3254</v>
      </c>
      <c r="B39" s="407" t="s">
        <v>3207</v>
      </c>
      <c r="C39" s="408" t="s">
        <v>3190</v>
      </c>
      <c r="D39" s="409" t="s">
        <v>3251</v>
      </c>
      <c r="E39" s="410">
        <v>1063.2439197002022</v>
      </c>
      <c r="F39" s="410">
        <v>0</v>
      </c>
      <c r="G39" s="411">
        <v>1063.2439197002022</v>
      </c>
    </row>
    <row r="40" spans="1:7" x14ac:dyDescent="0.25">
      <c r="A40" s="406" t="s">
        <v>3255</v>
      </c>
      <c r="B40" s="407" t="s">
        <v>3207</v>
      </c>
      <c r="C40" s="408" t="s">
        <v>3190</v>
      </c>
      <c r="D40" s="409" t="s">
        <v>3256</v>
      </c>
      <c r="E40" s="410">
        <v>3186.7056264999992</v>
      </c>
      <c r="F40" s="410">
        <v>0</v>
      </c>
      <c r="G40" s="411">
        <v>3186.7056264999992</v>
      </c>
    </row>
    <row r="41" spans="1:7" x14ac:dyDescent="0.25">
      <c r="A41" s="406" t="s">
        <v>3257</v>
      </c>
      <c r="B41" s="407" t="s">
        <v>3207</v>
      </c>
      <c r="C41" s="408" t="s">
        <v>3190</v>
      </c>
      <c r="D41" s="409" t="s">
        <v>3258</v>
      </c>
      <c r="E41" s="410">
        <v>2822.9115558000012</v>
      </c>
      <c r="F41" s="410">
        <v>0</v>
      </c>
      <c r="G41" s="411">
        <v>2822.9115558000012</v>
      </c>
    </row>
    <row r="42" spans="1:7" x14ac:dyDescent="0.25">
      <c r="A42" s="406" t="s">
        <v>3259</v>
      </c>
      <c r="B42" s="407" t="s">
        <v>112</v>
      </c>
      <c r="C42" s="408" t="s">
        <v>3190</v>
      </c>
      <c r="D42" s="409" t="s">
        <v>3260</v>
      </c>
      <c r="E42" s="410">
        <v>5580.8421020969981</v>
      </c>
      <c r="F42" s="410">
        <v>0</v>
      </c>
      <c r="G42" s="411">
        <v>5580.8421020969981</v>
      </c>
    </row>
    <row r="43" spans="1:7" x14ac:dyDescent="0.25">
      <c r="A43" s="406" t="s">
        <v>1731</v>
      </c>
      <c r="B43" s="407" t="s">
        <v>112</v>
      </c>
      <c r="C43" s="408" t="s">
        <v>3190</v>
      </c>
      <c r="D43" s="409" t="s">
        <v>1730</v>
      </c>
      <c r="E43" s="410">
        <v>0</v>
      </c>
      <c r="F43" s="410">
        <v>6565.3233136333001</v>
      </c>
      <c r="G43" s="411">
        <v>6565.3233136333001</v>
      </c>
    </row>
    <row r="44" spans="1:7" x14ac:dyDescent="0.25">
      <c r="A44" s="406" t="s">
        <v>3261</v>
      </c>
      <c r="B44" s="407" t="s">
        <v>209</v>
      </c>
      <c r="C44" s="408" t="s">
        <v>3190</v>
      </c>
      <c r="D44" s="409" t="s">
        <v>3262</v>
      </c>
      <c r="E44" s="410">
        <v>3707.5517803500006</v>
      </c>
      <c r="F44" s="410">
        <v>0</v>
      </c>
      <c r="G44" s="411">
        <v>3707.5517803500006</v>
      </c>
    </row>
    <row r="45" spans="1:7" x14ac:dyDescent="0.25">
      <c r="A45" s="406" t="s">
        <v>3263</v>
      </c>
      <c r="B45" s="412" t="s">
        <v>2544</v>
      </c>
      <c r="C45" s="408" t="s">
        <v>3190</v>
      </c>
      <c r="D45" s="409" t="s">
        <v>3264</v>
      </c>
      <c r="E45" s="410">
        <v>2602.7669717997996</v>
      </c>
      <c r="F45" s="410">
        <v>0</v>
      </c>
      <c r="G45" s="411">
        <v>2602.7669717997996</v>
      </c>
    </row>
    <row r="46" spans="1:7" x14ac:dyDescent="0.25">
      <c r="A46" s="406" t="s">
        <v>3265</v>
      </c>
      <c r="B46" s="412" t="s">
        <v>2544</v>
      </c>
      <c r="C46" s="408" t="s">
        <v>3190</v>
      </c>
      <c r="D46" s="409" t="s">
        <v>3266</v>
      </c>
      <c r="E46" s="410">
        <v>1690.6733538999997</v>
      </c>
      <c r="F46" s="410">
        <v>0</v>
      </c>
      <c r="G46" s="411">
        <v>1690.6733538999997</v>
      </c>
    </row>
    <row r="47" spans="1:7" x14ac:dyDescent="0.25">
      <c r="A47" s="406" t="s">
        <v>3267</v>
      </c>
      <c r="B47" s="412" t="s">
        <v>2544</v>
      </c>
      <c r="C47" s="408" t="s">
        <v>3190</v>
      </c>
      <c r="D47" s="409" t="s">
        <v>3268</v>
      </c>
      <c r="E47" s="410">
        <v>6727.1996332499984</v>
      </c>
      <c r="F47" s="410">
        <v>0</v>
      </c>
      <c r="G47" s="411">
        <v>6727.1996332499984</v>
      </c>
    </row>
    <row r="48" spans="1:7" x14ac:dyDescent="0.25">
      <c r="A48" s="406" t="s">
        <v>3269</v>
      </c>
      <c r="B48" s="412" t="s">
        <v>2544</v>
      </c>
      <c r="C48" s="408" t="s">
        <v>3190</v>
      </c>
      <c r="D48" s="409" t="s">
        <v>3270</v>
      </c>
      <c r="E48" s="410">
        <v>1288.4902947500013</v>
      </c>
      <c r="F48" s="410">
        <v>0</v>
      </c>
      <c r="G48" s="411">
        <v>1288.4902947500013</v>
      </c>
    </row>
    <row r="49" spans="1:7" x14ac:dyDescent="0.25">
      <c r="A49" s="406" t="s">
        <v>3271</v>
      </c>
      <c r="B49" s="412" t="s">
        <v>2544</v>
      </c>
      <c r="C49" s="408" t="s">
        <v>3190</v>
      </c>
      <c r="D49" s="409" t="s">
        <v>3272</v>
      </c>
      <c r="E49" s="410">
        <v>921.82279549999839</v>
      </c>
      <c r="F49" s="410">
        <v>0</v>
      </c>
      <c r="G49" s="411">
        <v>921.82279549999839</v>
      </c>
    </row>
    <row r="50" spans="1:7" x14ac:dyDescent="0.25">
      <c r="A50" s="406" t="s">
        <v>3273</v>
      </c>
      <c r="B50" s="412" t="s">
        <v>2544</v>
      </c>
      <c r="C50" s="408" t="s">
        <v>3190</v>
      </c>
      <c r="D50" s="409" t="s">
        <v>3274</v>
      </c>
      <c r="E50" s="410">
        <v>1171.6774429000006</v>
      </c>
      <c r="F50" s="410">
        <v>0</v>
      </c>
      <c r="G50" s="411">
        <v>1171.6774429000006</v>
      </c>
    </row>
    <row r="51" spans="1:7" x14ac:dyDescent="0.25">
      <c r="A51" s="406" t="s">
        <v>3275</v>
      </c>
      <c r="B51" s="413" t="s">
        <v>63</v>
      </c>
      <c r="C51" s="408" t="s">
        <v>3190</v>
      </c>
      <c r="D51" s="409" t="s">
        <v>3276</v>
      </c>
      <c r="E51" s="410">
        <v>250.99743005009987</v>
      </c>
      <c r="F51" s="410">
        <v>0</v>
      </c>
      <c r="G51" s="411">
        <v>250.99743005009987</v>
      </c>
    </row>
    <row r="52" spans="1:7" x14ac:dyDescent="0.25">
      <c r="A52" s="406" t="s">
        <v>3277</v>
      </c>
      <c r="B52" s="413" t="s">
        <v>63</v>
      </c>
      <c r="C52" s="408" t="s">
        <v>3190</v>
      </c>
      <c r="D52" s="409" t="s">
        <v>3278</v>
      </c>
      <c r="E52" s="410">
        <v>2530.5641088000011</v>
      </c>
      <c r="F52" s="410">
        <v>0</v>
      </c>
      <c r="G52" s="411">
        <v>2530.5641088000011</v>
      </c>
    </row>
    <row r="53" spans="1:7" x14ac:dyDescent="0.25">
      <c r="A53" s="406" t="s">
        <v>3279</v>
      </c>
      <c r="B53" s="413" t="s">
        <v>63</v>
      </c>
      <c r="C53" s="408" t="s">
        <v>3190</v>
      </c>
      <c r="D53" s="409" t="s">
        <v>3280</v>
      </c>
      <c r="E53" s="410">
        <v>973.53223300000172</v>
      </c>
      <c r="F53" s="410">
        <v>0</v>
      </c>
      <c r="G53" s="411">
        <v>973.53223300000172</v>
      </c>
    </row>
    <row r="54" spans="1:7" x14ac:dyDescent="0.25">
      <c r="A54" s="406" t="s">
        <v>3281</v>
      </c>
      <c r="B54" s="412" t="s">
        <v>2544</v>
      </c>
      <c r="C54" s="408" t="s">
        <v>3190</v>
      </c>
      <c r="D54" s="409" t="s">
        <v>3282</v>
      </c>
      <c r="E54" s="410">
        <v>1479.7712665999998</v>
      </c>
      <c r="F54" s="410">
        <v>0</v>
      </c>
      <c r="G54" s="411">
        <v>1479.7712665999998</v>
      </c>
    </row>
    <row r="55" spans="1:7" x14ac:dyDescent="0.25">
      <c r="A55" s="406" t="s">
        <v>3283</v>
      </c>
      <c r="B55" s="412" t="s">
        <v>2544</v>
      </c>
      <c r="C55" s="408" t="s">
        <v>3190</v>
      </c>
      <c r="D55" s="409" t="s">
        <v>3284</v>
      </c>
      <c r="E55" s="410">
        <v>4890.4251041500029</v>
      </c>
      <c r="F55" s="410">
        <v>0</v>
      </c>
      <c r="G55" s="411">
        <v>4890.4251041500029</v>
      </c>
    </row>
    <row r="56" spans="1:7" x14ac:dyDescent="0.25">
      <c r="A56" s="406" t="s">
        <v>3285</v>
      </c>
      <c r="B56" s="407" t="s">
        <v>214</v>
      </c>
      <c r="C56" s="408" t="s">
        <v>3190</v>
      </c>
      <c r="D56" s="409" t="s">
        <v>3286</v>
      </c>
      <c r="E56" s="410">
        <v>290.14964490000011</v>
      </c>
      <c r="F56" s="410">
        <v>0</v>
      </c>
      <c r="G56" s="411">
        <v>290.14964490000011</v>
      </c>
    </row>
    <row r="57" spans="1:7" x14ac:dyDescent="0.25">
      <c r="A57" s="406" t="s">
        <v>3287</v>
      </c>
      <c r="B57" s="407" t="s">
        <v>214</v>
      </c>
      <c r="C57" s="408" t="s">
        <v>3190</v>
      </c>
      <c r="D57" s="409" t="s">
        <v>3288</v>
      </c>
      <c r="E57" s="410">
        <v>2282.915850450001</v>
      </c>
      <c r="F57" s="410">
        <v>0</v>
      </c>
      <c r="G57" s="411">
        <v>2282.915850450001</v>
      </c>
    </row>
    <row r="58" spans="1:7" x14ac:dyDescent="0.25">
      <c r="A58" s="406" t="s">
        <v>3289</v>
      </c>
      <c r="B58" s="407" t="s">
        <v>214</v>
      </c>
      <c r="C58" s="408" t="s">
        <v>3190</v>
      </c>
      <c r="D58" s="409" t="s">
        <v>3290</v>
      </c>
      <c r="E58" s="410">
        <v>0</v>
      </c>
      <c r="F58" s="410">
        <v>542.51145843329869</v>
      </c>
      <c r="G58" s="411">
        <v>542.51145843329869</v>
      </c>
    </row>
    <row r="59" spans="1:7" x14ac:dyDescent="0.25">
      <c r="A59" s="406" t="s">
        <v>3291</v>
      </c>
      <c r="B59" s="407" t="s">
        <v>214</v>
      </c>
      <c r="C59" s="408" t="s">
        <v>3190</v>
      </c>
      <c r="D59" s="409" t="s">
        <v>3292</v>
      </c>
      <c r="E59" s="410">
        <v>1808.0009656500006</v>
      </c>
      <c r="F59" s="410">
        <v>0</v>
      </c>
      <c r="G59" s="411">
        <v>1808.0009656500006</v>
      </c>
    </row>
    <row r="60" spans="1:7" x14ac:dyDescent="0.25">
      <c r="A60" s="406" t="s">
        <v>1553</v>
      </c>
      <c r="B60" s="407" t="s">
        <v>58</v>
      </c>
      <c r="C60" s="408" t="s">
        <v>3190</v>
      </c>
      <c r="D60" s="409" t="s">
        <v>3293</v>
      </c>
      <c r="E60" s="410">
        <v>0</v>
      </c>
      <c r="F60" s="410">
        <v>6827.584732000003</v>
      </c>
      <c r="G60" s="411">
        <v>6827.584732000003</v>
      </c>
    </row>
    <row r="61" spans="1:7" x14ac:dyDescent="0.25">
      <c r="A61" s="406" t="s">
        <v>3294</v>
      </c>
      <c r="B61" s="407" t="s">
        <v>58</v>
      </c>
      <c r="C61" s="408" t="s">
        <v>3190</v>
      </c>
      <c r="D61" s="409" t="s">
        <v>3295</v>
      </c>
      <c r="E61" s="410">
        <v>2870.0194329000001</v>
      </c>
      <c r="F61" s="410">
        <v>0</v>
      </c>
      <c r="G61" s="411">
        <v>2870.0194329000001</v>
      </c>
    </row>
    <row r="62" spans="1:7" x14ac:dyDescent="0.25">
      <c r="A62" s="406" t="s">
        <v>1555</v>
      </c>
      <c r="B62" s="407" t="s">
        <v>58</v>
      </c>
      <c r="C62" s="408" t="s">
        <v>3190</v>
      </c>
      <c r="D62" s="409" t="s">
        <v>3296</v>
      </c>
      <c r="E62" s="410">
        <v>0</v>
      </c>
      <c r="F62" s="410">
        <v>3736.5870760333</v>
      </c>
      <c r="G62" s="411">
        <v>3736.5870760333</v>
      </c>
    </row>
    <row r="63" spans="1:7" x14ac:dyDescent="0.25">
      <c r="A63" s="406" t="s">
        <v>3297</v>
      </c>
      <c r="B63" s="407" t="s">
        <v>58</v>
      </c>
      <c r="C63" s="408" t="s">
        <v>3190</v>
      </c>
      <c r="D63" s="409" t="s">
        <v>3298</v>
      </c>
      <c r="E63" s="410">
        <v>1821.1246331500006</v>
      </c>
      <c r="F63" s="410">
        <v>0</v>
      </c>
      <c r="G63" s="411">
        <v>1821.1246331500006</v>
      </c>
    </row>
    <row r="64" spans="1:7" x14ac:dyDescent="0.25">
      <c r="A64" s="406" t="s">
        <v>3299</v>
      </c>
      <c r="B64" s="412" t="s">
        <v>2544</v>
      </c>
      <c r="C64" s="408" t="s">
        <v>3190</v>
      </c>
      <c r="D64" s="409" t="s">
        <v>3300</v>
      </c>
      <c r="E64" s="410">
        <v>6704.3379399999803</v>
      </c>
      <c r="F64" s="410">
        <v>0</v>
      </c>
      <c r="G64" s="411">
        <v>6704.3379399999803</v>
      </c>
    </row>
    <row r="65" spans="1:7" x14ac:dyDescent="0.25">
      <c r="A65" s="406" t="s">
        <v>3301</v>
      </c>
      <c r="B65" s="407" t="s">
        <v>214</v>
      </c>
      <c r="C65" s="408" t="s">
        <v>3190</v>
      </c>
      <c r="D65" s="409" t="s">
        <v>3302</v>
      </c>
      <c r="E65" s="410">
        <v>4852.7661370499991</v>
      </c>
      <c r="F65" s="410">
        <v>0</v>
      </c>
      <c r="G65" s="411">
        <v>4852.7661370499991</v>
      </c>
    </row>
    <row r="66" spans="1:7" x14ac:dyDescent="0.25">
      <c r="A66" s="406" t="s">
        <v>3303</v>
      </c>
      <c r="B66" s="407" t="s">
        <v>209</v>
      </c>
      <c r="C66" s="408" t="s">
        <v>3190</v>
      </c>
      <c r="D66" s="409" t="s">
        <v>3304</v>
      </c>
      <c r="E66" s="410">
        <v>1076.9447739005991</v>
      </c>
      <c r="F66" s="410">
        <v>0</v>
      </c>
      <c r="G66" s="411">
        <v>1076.9447739005991</v>
      </c>
    </row>
    <row r="67" spans="1:7" x14ac:dyDescent="0.25">
      <c r="A67" s="406" t="s">
        <v>3305</v>
      </c>
      <c r="B67" s="407" t="s">
        <v>209</v>
      </c>
      <c r="C67" s="408" t="s">
        <v>3190</v>
      </c>
      <c r="D67" s="409" t="s">
        <v>3306</v>
      </c>
      <c r="E67" s="410">
        <v>5312.8933144498005</v>
      </c>
      <c r="F67" s="410">
        <v>0</v>
      </c>
      <c r="G67" s="411">
        <v>5312.8933144498005</v>
      </c>
    </row>
    <row r="68" spans="1:7" x14ac:dyDescent="0.25">
      <c r="A68" s="406" t="s">
        <v>3307</v>
      </c>
      <c r="B68" s="407" t="s">
        <v>209</v>
      </c>
      <c r="C68" s="408" t="s">
        <v>3190</v>
      </c>
      <c r="D68" s="409" t="s">
        <v>3308</v>
      </c>
      <c r="E68" s="410">
        <v>1646.0262746499998</v>
      </c>
      <c r="F68" s="410">
        <v>0</v>
      </c>
      <c r="G68" s="411">
        <v>1646.0262746499998</v>
      </c>
    </row>
    <row r="69" spans="1:7" x14ac:dyDescent="0.25">
      <c r="A69" s="406" t="s">
        <v>1739</v>
      </c>
      <c r="B69" s="407" t="s">
        <v>112</v>
      </c>
      <c r="C69" s="408" t="s">
        <v>3190</v>
      </c>
      <c r="D69" s="409" t="s">
        <v>1738</v>
      </c>
      <c r="E69" s="410">
        <v>0</v>
      </c>
      <c r="F69" s="410">
        <v>7162.527264633296</v>
      </c>
      <c r="G69" s="411">
        <v>7162.527264633296</v>
      </c>
    </row>
    <row r="70" spans="1:7" x14ac:dyDescent="0.25">
      <c r="A70" s="406" t="s">
        <v>1578</v>
      </c>
      <c r="B70" s="413" t="s">
        <v>63</v>
      </c>
      <c r="C70" s="408" t="s">
        <v>3190</v>
      </c>
      <c r="D70" s="409" t="s">
        <v>3309</v>
      </c>
      <c r="E70" s="410">
        <v>0</v>
      </c>
      <c r="F70" s="410">
        <v>6630.8863966999998</v>
      </c>
      <c r="G70" s="411">
        <v>6630.8863966999998</v>
      </c>
    </row>
    <row r="71" spans="1:7" x14ac:dyDescent="0.25">
      <c r="A71" s="406" t="s">
        <v>3310</v>
      </c>
      <c r="B71" s="413" t="s">
        <v>63</v>
      </c>
      <c r="C71" s="408" t="s">
        <v>3190</v>
      </c>
      <c r="D71" s="409" t="s">
        <v>3311</v>
      </c>
      <c r="E71" s="410">
        <v>2991.5340480000013</v>
      </c>
      <c r="F71" s="410">
        <v>0</v>
      </c>
      <c r="G71" s="411">
        <v>2991.5340480000013</v>
      </c>
    </row>
    <row r="72" spans="1:7" x14ac:dyDescent="0.25">
      <c r="A72" s="406" t="s">
        <v>3312</v>
      </c>
      <c r="B72" s="413" t="s">
        <v>63</v>
      </c>
      <c r="C72" s="408" t="s">
        <v>3190</v>
      </c>
      <c r="D72" s="409" t="s">
        <v>3313</v>
      </c>
      <c r="E72" s="410">
        <v>3399.0979577500984</v>
      </c>
      <c r="F72" s="410">
        <v>0</v>
      </c>
      <c r="G72" s="411">
        <v>3399.0979577500984</v>
      </c>
    </row>
    <row r="73" spans="1:7" x14ac:dyDescent="0.25">
      <c r="A73" s="406" t="s">
        <v>3314</v>
      </c>
      <c r="B73" s="413" t="s">
        <v>63</v>
      </c>
      <c r="C73" s="408" t="s">
        <v>3190</v>
      </c>
      <c r="D73" s="409" t="s">
        <v>3315</v>
      </c>
      <c r="E73" s="410">
        <v>2114.4430258499997</v>
      </c>
      <c r="F73" s="410">
        <v>0</v>
      </c>
      <c r="G73" s="411">
        <v>2114.4430258499997</v>
      </c>
    </row>
    <row r="74" spans="1:7" x14ac:dyDescent="0.25">
      <c r="A74" s="406" t="s">
        <v>3316</v>
      </c>
      <c r="B74" s="413" t="s">
        <v>63</v>
      </c>
      <c r="C74" s="408" t="s">
        <v>3190</v>
      </c>
      <c r="D74" s="409" t="s">
        <v>3317</v>
      </c>
      <c r="E74" s="410">
        <v>1216.1065834000201</v>
      </c>
      <c r="F74" s="410">
        <v>0</v>
      </c>
      <c r="G74" s="411">
        <v>1216.1065834000201</v>
      </c>
    </row>
    <row r="75" spans="1:7" x14ac:dyDescent="0.25">
      <c r="A75" s="406" t="s">
        <v>3318</v>
      </c>
      <c r="B75" s="407" t="s">
        <v>58</v>
      </c>
      <c r="C75" s="408" t="s">
        <v>3190</v>
      </c>
      <c r="D75" s="409" t="s">
        <v>3319</v>
      </c>
      <c r="E75" s="410">
        <v>757.75755764999985</v>
      </c>
      <c r="F75" s="410">
        <v>0</v>
      </c>
      <c r="G75" s="411">
        <v>757.75755764999985</v>
      </c>
    </row>
    <row r="76" spans="1:7" x14ac:dyDescent="0.25">
      <c r="A76" s="406" t="s">
        <v>3320</v>
      </c>
      <c r="B76" s="407" t="s">
        <v>58</v>
      </c>
      <c r="C76" s="408" t="s">
        <v>3190</v>
      </c>
      <c r="D76" s="409" t="s">
        <v>3321</v>
      </c>
      <c r="E76" s="410">
        <v>175.70767279999927</v>
      </c>
      <c r="F76" s="410">
        <v>0</v>
      </c>
      <c r="G76" s="411">
        <v>175.70767279999927</v>
      </c>
    </row>
    <row r="77" spans="1:7" x14ac:dyDescent="0.25">
      <c r="A77" s="406" t="s">
        <v>3322</v>
      </c>
      <c r="B77" s="407" t="s">
        <v>58</v>
      </c>
      <c r="C77" s="408" t="s">
        <v>3190</v>
      </c>
      <c r="D77" s="409" t="s">
        <v>3323</v>
      </c>
      <c r="E77" s="410">
        <v>962.95728979999967</v>
      </c>
      <c r="F77" s="410">
        <v>0</v>
      </c>
      <c r="G77" s="411">
        <v>962.95728979999967</v>
      </c>
    </row>
    <row r="78" spans="1:7" x14ac:dyDescent="0.25">
      <c r="A78" s="406" t="s">
        <v>3324</v>
      </c>
      <c r="B78" s="407" t="s">
        <v>58</v>
      </c>
      <c r="C78" s="408" t="s">
        <v>3190</v>
      </c>
      <c r="D78" s="409" t="s">
        <v>3325</v>
      </c>
      <c r="E78" s="410">
        <v>925.51779600000009</v>
      </c>
      <c r="F78" s="410">
        <v>0</v>
      </c>
      <c r="G78" s="411">
        <v>925.51779600000009</v>
      </c>
    </row>
    <row r="79" spans="1:7" x14ac:dyDescent="0.25">
      <c r="A79" s="406" t="s">
        <v>1560</v>
      </c>
      <c r="B79" s="407" t="s">
        <v>58</v>
      </c>
      <c r="C79" s="408" t="s">
        <v>3190</v>
      </c>
      <c r="D79" s="409" t="s">
        <v>1559</v>
      </c>
      <c r="E79" s="410">
        <v>0</v>
      </c>
      <c r="F79" s="410">
        <v>1127.1343199000003</v>
      </c>
      <c r="G79" s="411">
        <v>1127.1343199000003</v>
      </c>
    </row>
    <row r="80" spans="1:7" x14ac:dyDescent="0.25">
      <c r="A80" s="406" t="s">
        <v>3326</v>
      </c>
      <c r="B80" s="407" t="s">
        <v>70</v>
      </c>
      <c r="C80" s="408" t="s">
        <v>3190</v>
      </c>
      <c r="D80" s="409" t="s">
        <v>3327</v>
      </c>
      <c r="E80" s="410">
        <v>20345.193128700001</v>
      </c>
      <c r="F80" s="410">
        <v>0</v>
      </c>
      <c r="G80" s="411">
        <v>20345.193128700001</v>
      </c>
    </row>
    <row r="81" spans="1:7" x14ac:dyDescent="0.25">
      <c r="A81" s="406" t="s">
        <v>1590</v>
      </c>
      <c r="B81" s="407" t="s">
        <v>70</v>
      </c>
      <c r="C81" s="408" t="s">
        <v>3190</v>
      </c>
      <c r="D81" s="409" t="s">
        <v>1589</v>
      </c>
      <c r="E81" s="410">
        <v>0</v>
      </c>
      <c r="F81" s="410">
        <v>4169.9346118667017</v>
      </c>
      <c r="G81" s="411">
        <v>4169.9346118667017</v>
      </c>
    </row>
    <row r="82" spans="1:7" x14ac:dyDescent="0.25">
      <c r="A82" s="406" t="s">
        <v>3328</v>
      </c>
      <c r="B82" s="407" t="s">
        <v>70</v>
      </c>
      <c r="C82" s="408" t="s">
        <v>3190</v>
      </c>
      <c r="D82" s="409" t="s">
        <v>3329</v>
      </c>
      <c r="E82" s="410">
        <v>467.28983645000062</v>
      </c>
      <c r="F82" s="410">
        <v>0</v>
      </c>
      <c r="G82" s="411">
        <v>467.28983645000062</v>
      </c>
    </row>
    <row r="83" spans="1:7" x14ac:dyDescent="0.25">
      <c r="A83" s="406" t="s">
        <v>1819</v>
      </c>
      <c r="B83" s="407" t="s">
        <v>238</v>
      </c>
      <c r="C83" s="408" t="s">
        <v>3190</v>
      </c>
      <c r="D83" s="409" t="s">
        <v>3330</v>
      </c>
      <c r="E83" s="410">
        <v>0</v>
      </c>
      <c r="F83" s="410">
        <v>10770.277806600003</v>
      </c>
      <c r="G83" s="411">
        <v>10770.277806600003</v>
      </c>
    </row>
    <row r="84" spans="1:7" x14ac:dyDescent="0.25">
      <c r="A84" s="406" t="s">
        <v>1821</v>
      </c>
      <c r="B84" s="407" t="s">
        <v>238</v>
      </c>
      <c r="C84" s="408" t="s">
        <v>3190</v>
      </c>
      <c r="D84" s="409" t="s">
        <v>1820</v>
      </c>
      <c r="E84" s="410">
        <v>0</v>
      </c>
      <c r="F84" s="410">
        <v>7741.7084640666999</v>
      </c>
      <c r="G84" s="411">
        <v>7741.7084640666999</v>
      </c>
    </row>
    <row r="85" spans="1:7" x14ac:dyDescent="0.25">
      <c r="A85" s="406" t="s">
        <v>3331</v>
      </c>
      <c r="B85" s="407" t="s">
        <v>238</v>
      </c>
      <c r="C85" s="408" t="s">
        <v>3190</v>
      </c>
      <c r="D85" s="409" t="s">
        <v>3332</v>
      </c>
      <c r="E85" s="410">
        <v>6907.8324279500011</v>
      </c>
      <c r="F85" s="410">
        <v>0</v>
      </c>
      <c r="G85" s="411">
        <v>6907.8324279500011</v>
      </c>
    </row>
    <row r="86" spans="1:7" x14ac:dyDescent="0.25">
      <c r="A86" s="406" t="s">
        <v>3333</v>
      </c>
      <c r="B86" s="407" t="s">
        <v>238</v>
      </c>
      <c r="C86" s="408" t="s">
        <v>3190</v>
      </c>
      <c r="D86" s="409" t="s">
        <v>3334</v>
      </c>
      <c r="E86" s="410">
        <v>448.21384539999963</v>
      </c>
      <c r="F86" s="410">
        <v>0</v>
      </c>
      <c r="G86" s="411">
        <v>448.21384539999963</v>
      </c>
    </row>
    <row r="87" spans="1:7" x14ac:dyDescent="0.25">
      <c r="A87" s="406" t="s">
        <v>3335</v>
      </c>
      <c r="B87" s="407" t="s">
        <v>238</v>
      </c>
      <c r="C87" s="408" t="s">
        <v>3190</v>
      </c>
      <c r="D87" s="409" t="s">
        <v>3336</v>
      </c>
      <c r="E87" s="410">
        <v>180.88344874999984</v>
      </c>
      <c r="F87" s="410">
        <v>0</v>
      </c>
      <c r="G87" s="411">
        <v>180.88344874999984</v>
      </c>
    </row>
    <row r="88" spans="1:7" x14ac:dyDescent="0.25">
      <c r="A88" s="406" t="s">
        <v>3337</v>
      </c>
      <c r="B88" s="407" t="s">
        <v>238</v>
      </c>
      <c r="C88" s="408" t="s">
        <v>3190</v>
      </c>
      <c r="D88" s="409" t="s">
        <v>3338</v>
      </c>
      <c r="E88" s="410">
        <v>230.46577140000045</v>
      </c>
      <c r="F88" s="410">
        <v>0</v>
      </c>
      <c r="G88" s="411">
        <v>230.46577140000045</v>
      </c>
    </row>
    <row r="89" spans="1:7" x14ac:dyDescent="0.25">
      <c r="A89" s="406" t="s">
        <v>3339</v>
      </c>
      <c r="B89" s="407" t="s">
        <v>238</v>
      </c>
      <c r="C89" s="408" t="s">
        <v>3190</v>
      </c>
      <c r="D89" s="409" t="s">
        <v>3340</v>
      </c>
      <c r="E89" s="410">
        <v>0</v>
      </c>
      <c r="F89" s="410">
        <v>4510.3564861667001</v>
      </c>
      <c r="G89" s="411">
        <v>4510.3564861667001</v>
      </c>
    </row>
    <row r="90" spans="1:7" x14ac:dyDescent="0.25">
      <c r="A90" s="406" t="s">
        <v>3341</v>
      </c>
      <c r="B90" s="407" t="s">
        <v>238</v>
      </c>
      <c r="C90" s="408" t="s">
        <v>3190</v>
      </c>
      <c r="D90" s="409" t="s">
        <v>3342</v>
      </c>
      <c r="E90" s="410">
        <v>1032.3321404000003</v>
      </c>
      <c r="F90" s="410">
        <v>0</v>
      </c>
      <c r="G90" s="411">
        <v>1032.3321404000003</v>
      </c>
    </row>
    <row r="91" spans="1:7" x14ac:dyDescent="0.25">
      <c r="A91" s="406" t="s">
        <v>3343</v>
      </c>
      <c r="B91" s="412" t="s">
        <v>2544</v>
      </c>
      <c r="C91" s="408" t="s">
        <v>3190</v>
      </c>
      <c r="D91" s="409" t="s">
        <v>3344</v>
      </c>
      <c r="E91" s="410">
        <v>114.76501119999921</v>
      </c>
      <c r="F91" s="410">
        <v>0</v>
      </c>
      <c r="G91" s="411">
        <v>114.76501119999921</v>
      </c>
    </row>
    <row r="92" spans="1:7" x14ac:dyDescent="0.25">
      <c r="A92" s="406" t="s">
        <v>3345</v>
      </c>
      <c r="B92" s="412" t="s">
        <v>2544</v>
      </c>
      <c r="C92" s="408" t="s">
        <v>3190</v>
      </c>
      <c r="D92" s="409" t="s">
        <v>3346</v>
      </c>
      <c r="E92" s="410">
        <v>3906.0692655501007</v>
      </c>
      <c r="F92" s="410">
        <v>0</v>
      </c>
      <c r="G92" s="411">
        <v>3906.0692655501007</v>
      </c>
    </row>
    <row r="93" spans="1:7" x14ac:dyDescent="0.25">
      <c r="A93" s="406" t="s">
        <v>3347</v>
      </c>
      <c r="B93" s="412" t="s">
        <v>2544</v>
      </c>
      <c r="C93" s="408" t="s">
        <v>3190</v>
      </c>
      <c r="D93" s="409" t="s">
        <v>3348</v>
      </c>
      <c r="E93" s="410">
        <v>1541.2478863000015</v>
      </c>
      <c r="F93" s="410">
        <v>0</v>
      </c>
      <c r="G93" s="411">
        <v>1541.2478863000015</v>
      </c>
    </row>
    <row r="94" spans="1:7" x14ac:dyDescent="0.25">
      <c r="A94" s="406" t="s">
        <v>3349</v>
      </c>
      <c r="B94" s="412" t="s">
        <v>2544</v>
      </c>
      <c r="C94" s="408" t="s">
        <v>3190</v>
      </c>
      <c r="D94" s="409" t="s">
        <v>3350</v>
      </c>
      <c r="E94" s="410">
        <v>579.32227120000061</v>
      </c>
      <c r="F94" s="410">
        <v>0</v>
      </c>
      <c r="G94" s="411">
        <v>579.32227120000061</v>
      </c>
    </row>
    <row r="95" spans="1:7" x14ac:dyDescent="0.25">
      <c r="A95" s="406" t="s">
        <v>3351</v>
      </c>
      <c r="B95" s="407" t="s">
        <v>238</v>
      </c>
      <c r="C95" s="408" t="s">
        <v>3190</v>
      </c>
      <c r="D95" s="409" t="s">
        <v>3352</v>
      </c>
      <c r="E95" s="410">
        <v>2219.6926189999995</v>
      </c>
      <c r="F95" s="410">
        <v>0</v>
      </c>
      <c r="G95" s="411">
        <v>2219.6926189999995</v>
      </c>
    </row>
    <row r="96" spans="1:7" x14ac:dyDescent="0.25">
      <c r="A96" s="406" t="s">
        <v>3353</v>
      </c>
      <c r="B96" s="407" t="s">
        <v>238</v>
      </c>
      <c r="C96" s="408" t="s">
        <v>3190</v>
      </c>
      <c r="D96" s="409" t="s">
        <v>3354</v>
      </c>
      <c r="E96" s="410">
        <v>2063.6338467999994</v>
      </c>
      <c r="F96" s="410">
        <v>0</v>
      </c>
      <c r="G96" s="411">
        <v>2063.6338467999994</v>
      </c>
    </row>
    <row r="97" spans="1:7" x14ac:dyDescent="0.25">
      <c r="A97" s="406" t="s">
        <v>3355</v>
      </c>
      <c r="B97" s="407" t="s">
        <v>238</v>
      </c>
      <c r="C97" s="408" t="s">
        <v>3190</v>
      </c>
      <c r="D97" s="409" t="s">
        <v>3356</v>
      </c>
      <c r="E97" s="410">
        <v>5583.8014654501003</v>
      </c>
      <c r="F97" s="410">
        <v>0</v>
      </c>
      <c r="G97" s="411">
        <v>5583.8014654501003</v>
      </c>
    </row>
    <row r="98" spans="1:7" x14ac:dyDescent="0.25">
      <c r="A98" s="406" t="s">
        <v>1834</v>
      </c>
      <c r="B98" s="407" t="s">
        <v>238</v>
      </c>
      <c r="C98" s="408" t="s">
        <v>3190</v>
      </c>
      <c r="D98" s="409" t="s">
        <v>3357</v>
      </c>
      <c r="E98" s="410">
        <v>0</v>
      </c>
      <c r="F98" s="410">
        <v>1623.0319033666965</v>
      </c>
      <c r="G98" s="411">
        <v>1623.0319033666965</v>
      </c>
    </row>
    <row r="99" spans="1:7" x14ac:dyDescent="0.25">
      <c r="A99" s="406" t="s">
        <v>3358</v>
      </c>
      <c r="B99" s="407" t="s">
        <v>238</v>
      </c>
      <c r="C99" s="408" t="s">
        <v>3190</v>
      </c>
      <c r="D99" s="409" t="s">
        <v>3359</v>
      </c>
      <c r="E99" s="410">
        <v>1073.2954834003976</v>
      </c>
      <c r="F99" s="410">
        <v>0</v>
      </c>
      <c r="G99" s="411">
        <v>1073.2954834003976</v>
      </c>
    </row>
    <row r="100" spans="1:7" x14ac:dyDescent="0.25">
      <c r="A100" s="406" t="s">
        <v>3360</v>
      </c>
      <c r="B100" s="407" t="s">
        <v>238</v>
      </c>
      <c r="C100" s="408" t="s">
        <v>3190</v>
      </c>
      <c r="D100" s="409" t="s">
        <v>3361</v>
      </c>
      <c r="E100" s="410">
        <v>2791.851792350004</v>
      </c>
      <c r="F100" s="410">
        <v>0</v>
      </c>
      <c r="G100" s="411">
        <v>2791.851792350004</v>
      </c>
    </row>
    <row r="101" spans="1:7" x14ac:dyDescent="0.25">
      <c r="A101" s="406" t="s">
        <v>3362</v>
      </c>
      <c r="B101" s="407" t="s">
        <v>58</v>
      </c>
      <c r="C101" s="408" t="s">
        <v>3190</v>
      </c>
      <c r="D101" s="409" t="s">
        <v>3363</v>
      </c>
      <c r="E101" s="410">
        <v>5144.7112567999866</v>
      </c>
      <c r="F101" s="410">
        <v>0</v>
      </c>
      <c r="G101" s="411">
        <v>5144.7112567999866</v>
      </c>
    </row>
    <row r="102" spans="1:7" x14ac:dyDescent="0.25">
      <c r="A102" s="406" t="s">
        <v>3364</v>
      </c>
      <c r="B102" s="407" t="s">
        <v>58</v>
      </c>
      <c r="C102" s="408" t="s">
        <v>3190</v>
      </c>
      <c r="D102" s="409" t="s">
        <v>3365</v>
      </c>
      <c r="E102" s="410">
        <v>15420.932927496993</v>
      </c>
      <c r="F102" s="410">
        <v>0</v>
      </c>
      <c r="G102" s="411">
        <v>15420.932927496993</v>
      </c>
    </row>
    <row r="103" spans="1:7" x14ac:dyDescent="0.25">
      <c r="A103" s="406" t="s">
        <v>3366</v>
      </c>
      <c r="B103" s="407" t="s">
        <v>58</v>
      </c>
      <c r="C103" s="408" t="s">
        <v>3190</v>
      </c>
      <c r="D103" s="409" t="s">
        <v>3367</v>
      </c>
      <c r="E103" s="410">
        <v>266.96716540000125</v>
      </c>
      <c r="F103" s="410">
        <v>0</v>
      </c>
      <c r="G103" s="411">
        <v>266.96716540000125</v>
      </c>
    </row>
    <row r="104" spans="1:7" x14ac:dyDescent="0.25">
      <c r="A104" s="406" t="s">
        <v>1564</v>
      </c>
      <c r="B104" s="407" t="s">
        <v>58</v>
      </c>
      <c r="C104" s="408" t="s">
        <v>3190</v>
      </c>
      <c r="D104" s="409" t="s">
        <v>3368</v>
      </c>
      <c r="E104" s="410">
        <v>0</v>
      </c>
      <c r="F104" s="410">
        <v>20908.644583932997</v>
      </c>
      <c r="G104" s="411">
        <v>20908.644583932997</v>
      </c>
    </row>
    <row r="105" spans="1:7" x14ac:dyDescent="0.25">
      <c r="A105" s="406" t="s">
        <v>1566</v>
      </c>
      <c r="B105" s="407" t="s">
        <v>58</v>
      </c>
      <c r="C105" s="408" t="s">
        <v>3190</v>
      </c>
      <c r="D105" s="409" t="s">
        <v>1565</v>
      </c>
      <c r="E105" s="410">
        <v>0</v>
      </c>
      <c r="F105" s="410">
        <v>22406.993245366699</v>
      </c>
      <c r="G105" s="411">
        <v>22406.993245366699</v>
      </c>
    </row>
    <row r="106" spans="1:7" x14ac:dyDescent="0.25">
      <c r="A106" s="406" t="s">
        <v>3369</v>
      </c>
      <c r="B106" s="407" t="s">
        <v>58</v>
      </c>
      <c r="C106" s="408" t="s">
        <v>3190</v>
      </c>
      <c r="D106" s="409" t="s">
        <v>3370</v>
      </c>
      <c r="E106" s="410">
        <v>327.09880100000009</v>
      </c>
      <c r="F106" s="410">
        <v>0</v>
      </c>
      <c r="G106" s="411">
        <v>327.09880100000009</v>
      </c>
    </row>
    <row r="107" spans="1:7" x14ac:dyDescent="0.25">
      <c r="A107" s="406" t="s">
        <v>3371</v>
      </c>
      <c r="B107" s="407" t="s">
        <v>58</v>
      </c>
      <c r="C107" s="408" t="s">
        <v>3190</v>
      </c>
      <c r="D107" s="409" t="s">
        <v>3372</v>
      </c>
      <c r="E107" s="410">
        <v>1007.2777057997992</v>
      </c>
      <c r="F107" s="410">
        <v>0</v>
      </c>
      <c r="G107" s="411">
        <v>1007.2777057997992</v>
      </c>
    </row>
    <row r="108" spans="1:7" x14ac:dyDescent="0.25">
      <c r="A108" s="406" t="s">
        <v>3373</v>
      </c>
      <c r="B108" s="413" t="s">
        <v>63</v>
      </c>
      <c r="C108" s="408" t="s">
        <v>3190</v>
      </c>
      <c r="D108" s="409" t="s">
        <v>3374</v>
      </c>
      <c r="E108" s="410">
        <v>3277.4991382995941</v>
      </c>
      <c r="F108" s="410">
        <v>0</v>
      </c>
      <c r="G108" s="411">
        <v>3277.4991382995941</v>
      </c>
    </row>
    <row r="109" spans="1:7" x14ac:dyDescent="0.25">
      <c r="A109" s="406" t="s">
        <v>3375</v>
      </c>
      <c r="B109" s="413" t="s">
        <v>63</v>
      </c>
      <c r="C109" s="408" t="s">
        <v>3190</v>
      </c>
      <c r="D109" s="409" t="s">
        <v>3376</v>
      </c>
      <c r="E109" s="410">
        <v>1638.4373372000991</v>
      </c>
      <c r="F109" s="410">
        <v>0</v>
      </c>
      <c r="G109" s="411">
        <v>1638.4373372000991</v>
      </c>
    </row>
    <row r="110" spans="1:7" x14ac:dyDescent="0.25">
      <c r="A110" s="406" t="s">
        <v>1584</v>
      </c>
      <c r="B110" s="413" t="s">
        <v>63</v>
      </c>
      <c r="C110" s="408" t="s">
        <v>3190</v>
      </c>
      <c r="D110" s="409" t="s">
        <v>3377</v>
      </c>
      <c r="E110" s="410">
        <v>0</v>
      </c>
      <c r="F110" s="410">
        <v>4718.7385690666997</v>
      </c>
      <c r="G110" s="411">
        <v>4718.7385690666997</v>
      </c>
    </row>
    <row r="111" spans="1:7" x14ac:dyDescent="0.25">
      <c r="A111" s="406" t="s">
        <v>3378</v>
      </c>
      <c r="B111" s="413" t="s">
        <v>63</v>
      </c>
      <c r="C111" s="408" t="s">
        <v>3190</v>
      </c>
      <c r="D111" s="409" t="s">
        <v>3379</v>
      </c>
      <c r="E111" s="410">
        <v>241.51146229997994</v>
      </c>
      <c r="F111" s="410">
        <v>0</v>
      </c>
      <c r="G111" s="411">
        <v>241.51146229997994</v>
      </c>
    </row>
    <row r="112" spans="1:7" x14ac:dyDescent="0.25">
      <c r="A112" s="406" t="s">
        <v>3380</v>
      </c>
      <c r="B112" s="413" t="s">
        <v>63</v>
      </c>
      <c r="C112" s="408" t="s">
        <v>3190</v>
      </c>
      <c r="D112" s="409" t="s">
        <v>3381</v>
      </c>
      <c r="E112" s="410">
        <v>129.60740735000036</v>
      </c>
      <c r="F112" s="410">
        <v>0</v>
      </c>
      <c r="G112" s="411">
        <v>129.60740735000036</v>
      </c>
    </row>
    <row r="113" spans="1:7" x14ac:dyDescent="0.25">
      <c r="A113" s="406" t="s">
        <v>3382</v>
      </c>
      <c r="B113" s="407" t="s">
        <v>209</v>
      </c>
      <c r="C113" s="408" t="s">
        <v>3190</v>
      </c>
      <c r="D113" s="409" t="s">
        <v>3383</v>
      </c>
      <c r="E113" s="410">
        <v>290.77681874998052</v>
      </c>
      <c r="F113" s="410">
        <v>0</v>
      </c>
      <c r="G113" s="411">
        <v>290.77681874998052</v>
      </c>
    </row>
    <row r="114" spans="1:7" x14ac:dyDescent="0.25">
      <c r="A114" s="406" t="s">
        <v>3384</v>
      </c>
      <c r="B114" s="407" t="s">
        <v>209</v>
      </c>
      <c r="C114" s="408" t="s">
        <v>3190</v>
      </c>
      <c r="D114" s="409" t="s">
        <v>3385</v>
      </c>
      <c r="E114" s="410">
        <v>61056.590248800203</v>
      </c>
      <c r="F114" s="410">
        <v>0</v>
      </c>
      <c r="G114" s="411">
        <v>61056.590248800203</v>
      </c>
    </row>
    <row r="115" spans="1:7" x14ac:dyDescent="0.25">
      <c r="A115" s="406" t="s">
        <v>3386</v>
      </c>
      <c r="B115" s="407" t="s">
        <v>209</v>
      </c>
      <c r="C115" s="408" t="s">
        <v>3190</v>
      </c>
      <c r="D115" s="409" t="s">
        <v>3387</v>
      </c>
      <c r="E115" s="410">
        <v>3280.2774900501972</v>
      </c>
      <c r="F115" s="410">
        <v>0</v>
      </c>
      <c r="G115" s="411">
        <v>3280.2774900501972</v>
      </c>
    </row>
    <row r="116" spans="1:7" x14ac:dyDescent="0.25">
      <c r="A116" s="406" t="s">
        <v>3388</v>
      </c>
      <c r="B116" s="407" t="s">
        <v>209</v>
      </c>
      <c r="C116" s="408" t="s">
        <v>3190</v>
      </c>
      <c r="D116" s="409" t="s">
        <v>3389</v>
      </c>
      <c r="E116" s="410">
        <v>767.34324189997278</v>
      </c>
      <c r="F116" s="410">
        <v>0</v>
      </c>
      <c r="G116" s="411">
        <v>767.34324189997278</v>
      </c>
    </row>
    <row r="117" spans="1:7" x14ac:dyDescent="0.25">
      <c r="A117" s="406" t="s">
        <v>3390</v>
      </c>
      <c r="B117" s="407" t="s">
        <v>209</v>
      </c>
      <c r="C117" s="408" t="s">
        <v>3190</v>
      </c>
      <c r="D117" s="409" t="s">
        <v>3391</v>
      </c>
      <c r="E117" s="410">
        <v>298.37068635000014</v>
      </c>
      <c r="F117" s="410">
        <v>0</v>
      </c>
      <c r="G117" s="411">
        <v>298.37068635000014</v>
      </c>
    </row>
    <row r="118" spans="1:7" x14ac:dyDescent="0.25">
      <c r="A118" s="406" t="s">
        <v>3392</v>
      </c>
      <c r="B118" s="407" t="s">
        <v>209</v>
      </c>
      <c r="C118" s="408" t="s">
        <v>3190</v>
      </c>
      <c r="D118" s="409" t="s">
        <v>3393</v>
      </c>
      <c r="E118" s="410">
        <v>11043.034496000604</v>
      </c>
      <c r="F118" s="410">
        <v>0</v>
      </c>
      <c r="G118" s="411">
        <v>11043.034496000604</v>
      </c>
    </row>
    <row r="119" spans="1:7" x14ac:dyDescent="0.25">
      <c r="A119" s="406" t="s">
        <v>1537</v>
      </c>
      <c r="B119" s="407" t="s">
        <v>214</v>
      </c>
      <c r="C119" s="408" t="s">
        <v>3190</v>
      </c>
      <c r="D119" s="409" t="s">
        <v>1536</v>
      </c>
      <c r="E119" s="410">
        <v>0</v>
      </c>
      <c r="F119" s="410">
        <v>3830.4396826000011</v>
      </c>
      <c r="G119" s="411">
        <v>3830.4396826000011</v>
      </c>
    </row>
    <row r="120" spans="1:7" x14ac:dyDescent="0.25">
      <c r="A120" s="406" t="s">
        <v>3394</v>
      </c>
      <c r="B120" s="407" t="s">
        <v>214</v>
      </c>
      <c r="C120" s="408" t="s">
        <v>3190</v>
      </c>
      <c r="D120" s="409" t="s">
        <v>3395</v>
      </c>
      <c r="E120" s="410">
        <v>1860.9225343999988</v>
      </c>
      <c r="F120" s="410">
        <v>0</v>
      </c>
      <c r="G120" s="411">
        <v>1860.9225343999988</v>
      </c>
    </row>
    <row r="121" spans="1:7" x14ac:dyDescent="0.25">
      <c r="A121" s="406" t="s">
        <v>3396</v>
      </c>
      <c r="B121" s="412" t="s">
        <v>2544</v>
      </c>
      <c r="C121" s="408" t="s">
        <v>3190</v>
      </c>
      <c r="D121" s="409" t="s">
        <v>3397</v>
      </c>
      <c r="E121" s="410">
        <v>884.92914440000004</v>
      </c>
      <c r="F121" s="410">
        <v>0</v>
      </c>
      <c r="G121" s="411">
        <v>884.92914440000004</v>
      </c>
    </row>
    <row r="122" spans="1:7" x14ac:dyDescent="0.25">
      <c r="A122" s="406" t="s">
        <v>3398</v>
      </c>
      <c r="B122" s="412" t="s">
        <v>2544</v>
      </c>
      <c r="C122" s="408" t="s">
        <v>3190</v>
      </c>
      <c r="D122" s="409" t="s">
        <v>3399</v>
      </c>
      <c r="E122" s="410">
        <v>4686.0609181500004</v>
      </c>
      <c r="F122" s="410">
        <v>0</v>
      </c>
      <c r="G122" s="411">
        <v>4686.0609181500004</v>
      </c>
    </row>
    <row r="123" spans="1:7" x14ac:dyDescent="0.25">
      <c r="A123" s="406" t="s">
        <v>3400</v>
      </c>
      <c r="B123" s="412" t="s">
        <v>2544</v>
      </c>
      <c r="C123" s="408" t="s">
        <v>3190</v>
      </c>
      <c r="D123" s="409" t="s">
        <v>3401</v>
      </c>
      <c r="E123" s="410">
        <v>926.42344170000069</v>
      </c>
      <c r="F123" s="410">
        <v>0</v>
      </c>
      <c r="G123" s="411">
        <v>926.42344170000069</v>
      </c>
    </row>
    <row r="124" spans="1:7" x14ac:dyDescent="0.25">
      <c r="A124" s="406" t="s">
        <v>1785</v>
      </c>
      <c r="B124" s="412" t="s">
        <v>2544</v>
      </c>
      <c r="C124" s="408" t="s">
        <v>3190</v>
      </c>
      <c r="D124" s="409" t="s">
        <v>3402</v>
      </c>
      <c r="E124" s="410">
        <v>0</v>
      </c>
      <c r="F124" s="410">
        <v>12928.521252367005</v>
      </c>
      <c r="G124" s="411">
        <v>12928.521252367005</v>
      </c>
    </row>
    <row r="125" spans="1:7" x14ac:dyDescent="0.25">
      <c r="A125" s="406" t="s">
        <v>1500</v>
      </c>
      <c r="B125" s="407" t="s">
        <v>209</v>
      </c>
      <c r="C125" s="408" t="s">
        <v>3190</v>
      </c>
      <c r="D125" s="409" t="s">
        <v>1499</v>
      </c>
      <c r="E125" s="410">
        <v>0</v>
      </c>
      <c r="F125" s="410">
        <v>23993.077679199996</v>
      </c>
      <c r="G125" s="411">
        <v>23993.077679199996</v>
      </c>
    </row>
    <row r="126" spans="1:7" x14ac:dyDescent="0.25">
      <c r="A126" s="406" t="s">
        <v>1502</v>
      </c>
      <c r="B126" s="407" t="s">
        <v>209</v>
      </c>
      <c r="C126" s="408" t="s">
        <v>3190</v>
      </c>
      <c r="D126" s="409" t="s">
        <v>3403</v>
      </c>
      <c r="E126" s="410">
        <v>0</v>
      </c>
      <c r="F126" s="410">
        <v>8331.0014506667067</v>
      </c>
      <c r="G126" s="411">
        <v>8331.0014506667067</v>
      </c>
    </row>
    <row r="127" spans="1:7" x14ac:dyDescent="0.25">
      <c r="A127" s="406" t="s">
        <v>1506</v>
      </c>
      <c r="B127" s="407" t="s">
        <v>209</v>
      </c>
      <c r="C127" s="408" t="s">
        <v>3190</v>
      </c>
      <c r="D127" s="409" t="s">
        <v>3404</v>
      </c>
      <c r="E127" s="410">
        <v>0</v>
      </c>
      <c r="F127" s="410">
        <v>1109.0953175667</v>
      </c>
      <c r="G127" s="411">
        <v>1109.0953175667</v>
      </c>
    </row>
    <row r="128" spans="1:7" x14ac:dyDescent="0.25">
      <c r="A128" s="406" t="s">
        <v>3405</v>
      </c>
      <c r="B128" s="407" t="s">
        <v>209</v>
      </c>
      <c r="C128" s="408" t="s">
        <v>3190</v>
      </c>
      <c r="D128" s="409" t="s">
        <v>3406</v>
      </c>
      <c r="E128" s="410">
        <v>962.40325195009791</v>
      </c>
      <c r="F128" s="410">
        <v>0</v>
      </c>
      <c r="G128" s="411">
        <v>962.40325195009791</v>
      </c>
    </row>
    <row r="129" spans="1:7" x14ac:dyDescent="0.25">
      <c r="A129" s="406" t="s">
        <v>3407</v>
      </c>
      <c r="B129" s="407" t="s">
        <v>209</v>
      </c>
      <c r="C129" s="408" t="s">
        <v>3190</v>
      </c>
      <c r="D129" s="409" t="s">
        <v>3408</v>
      </c>
      <c r="E129" s="410">
        <v>891.49832440010141</v>
      </c>
      <c r="F129" s="410">
        <v>0</v>
      </c>
      <c r="G129" s="411">
        <v>891.49832440010141</v>
      </c>
    </row>
    <row r="130" spans="1:7" x14ac:dyDescent="0.25">
      <c r="A130" s="406" t="s">
        <v>3409</v>
      </c>
      <c r="B130" s="407" t="s">
        <v>209</v>
      </c>
      <c r="C130" s="408" t="s">
        <v>3190</v>
      </c>
      <c r="D130" s="409" t="s">
        <v>3410</v>
      </c>
      <c r="E130" s="410">
        <v>446.41793214999961</v>
      </c>
      <c r="F130" s="410">
        <v>0</v>
      </c>
      <c r="G130" s="411">
        <v>446.41793214999961</v>
      </c>
    </row>
    <row r="131" spans="1:7" x14ac:dyDescent="0.25">
      <c r="A131" s="406" t="s">
        <v>3411</v>
      </c>
      <c r="B131" s="407" t="s">
        <v>209</v>
      </c>
      <c r="C131" s="408" t="s">
        <v>3190</v>
      </c>
      <c r="D131" s="409" t="s">
        <v>3412</v>
      </c>
      <c r="E131" s="410">
        <v>7395.9692241000012</v>
      </c>
      <c r="F131" s="410">
        <v>0</v>
      </c>
      <c r="G131" s="411">
        <v>7395.9692241000012</v>
      </c>
    </row>
    <row r="132" spans="1:7" x14ac:dyDescent="0.25">
      <c r="A132" s="406" t="s">
        <v>3413</v>
      </c>
      <c r="B132" s="407" t="s">
        <v>209</v>
      </c>
      <c r="C132" s="408" t="s">
        <v>3190</v>
      </c>
      <c r="D132" s="409" t="s">
        <v>3414</v>
      </c>
      <c r="E132" s="410">
        <v>556.44833420000032</v>
      </c>
      <c r="F132" s="410">
        <v>0</v>
      </c>
      <c r="G132" s="411">
        <v>556.44833420000032</v>
      </c>
    </row>
    <row r="133" spans="1:7" x14ac:dyDescent="0.25">
      <c r="A133" s="406" t="s">
        <v>3415</v>
      </c>
      <c r="B133" s="407" t="s">
        <v>209</v>
      </c>
      <c r="C133" s="408" t="s">
        <v>3190</v>
      </c>
      <c r="D133" s="409" t="s">
        <v>3416</v>
      </c>
      <c r="E133" s="410">
        <v>1259.2751726999995</v>
      </c>
      <c r="F133" s="410">
        <v>0</v>
      </c>
      <c r="G133" s="411">
        <v>1259.2751726999995</v>
      </c>
    </row>
    <row r="134" spans="1:7" x14ac:dyDescent="0.25">
      <c r="A134" s="406" t="s">
        <v>3417</v>
      </c>
      <c r="B134" s="407" t="s">
        <v>241</v>
      </c>
      <c r="C134" s="408" t="s">
        <v>3190</v>
      </c>
      <c r="D134" s="409" t="s">
        <v>3418</v>
      </c>
      <c r="E134" s="410">
        <v>3599.4332643499947</v>
      </c>
      <c r="F134" s="410">
        <v>0</v>
      </c>
      <c r="G134" s="411">
        <v>3599.4332643499947</v>
      </c>
    </row>
    <row r="135" spans="1:7" x14ac:dyDescent="0.25">
      <c r="A135" s="406" t="s">
        <v>3419</v>
      </c>
      <c r="B135" s="407" t="s">
        <v>241</v>
      </c>
      <c r="C135" s="408" t="s">
        <v>3190</v>
      </c>
      <c r="D135" s="409" t="s">
        <v>3420</v>
      </c>
      <c r="E135" s="410">
        <v>537.53921729999979</v>
      </c>
      <c r="F135" s="410">
        <v>0</v>
      </c>
      <c r="G135" s="411">
        <v>537.53921729999979</v>
      </c>
    </row>
    <row r="136" spans="1:7" x14ac:dyDescent="0.25">
      <c r="A136" s="406" t="s">
        <v>3421</v>
      </c>
      <c r="B136" s="407" t="s">
        <v>241</v>
      </c>
      <c r="C136" s="408" t="s">
        <v>3190</v>
      </c>
      <c r="D136" s="409" t="s">
        <v>3422</v>
      </c>
      <c r="E136" s="410">
        <v>389.03157385002032</v>
      </c>
      <c r="F136" s="410">
        <v>0</v>
      </c>
      <c r="G136" s="411">
        <v>389.03157385002032</v>
      </c>
    </row>
    <row r="137" spans="1:7" x14ac:dyDescent="0.25">
      <c r="A137" s="406" t="s">
        <v>3423</v>
      </c>
      <c r="B137" s="407" t="s">
        <v>241</v>
      </c>
      <c r="C137" s="408" t="s">
        <v>3190</v>
      </c>
      <c r="D137" s="409" t="s">
        <v>3424</v>
      </c>
      <c r="E137" s="410">
        <v>3884.3442167500016</v>
      </c>
      <c r="F137" s="410">
        <v>0</v>
      </c>
      <c r="G137" s="411">
        <v>3884.3442167500016</v>
      </c>
    </row>
    <row r="138" spans="1:7" x14ac:dyDescent="0.25">
      <c r="A138" s="406" t="s">
        <v>1588</v>
      </c>
      <c r="B138" s="413" t="s">
        <v>63</v>
      </c>
      <c r="C138" s="408" t="s">
        <v>3190</v>
      </c>
      <c r="D138" s="409" t="s">
        <v>3425</v>
      </c>
      <c r="E138" s="410">
        <v>0</v>
      </c>
      <c r="F138" s="410">
        <v>8969.0195440999996</v>
      </c>
      <c r="G138" s="411">
        <v>8969.0195440999996</v>
      </c>
    </row>
    <row r="139" spans="1:7" x14ac:dyDescent="0.25">
      <c r="A139" s="406" t="s">
        <v>3426</v>
      </c>
      <c r="B139" s="412" t="s">
        <v>2544</v>
      </c>
      <c r="C139" s="408" t="s">
        <v>3190</v>
      </c>
      <c r="D139" s="409" t="s">
        <v>3427</v>
      </c>
      <c r="E139" s="410">
        <v>810.97189894999974</v>
      </c>
      <c r="F139" s="410">
        <v>0</v>
      </c>
      <c r="G139" s="411">
        <v>810.97189894999974</v>
      </c>
    </row>
    <row r="140" spans="1:7" x14ac:dyDescent="0.25">
      <c r="A140" s="406" t="s">
        <v>3428</v>
      </c>
      <c r="B140" s="412" t="s">
        <v>2544</v>
      </c>
      <c r="C140" s="408" t="s">
        <v>3190</v>
      </c>
      <c r="D140" s="409" t="s">
        <v>3429</v>
      </c>
      <c r="E140" s="410">
        <v>264.97398084999986</v>
      </c>
      <c r="F140" s="410">
        <v>0</v>
      </c>
      <c r="G140" s="411">
        <v>264.97398084999986</v>
      </c>
    </row>
    <row r="141" spans="1:7" x14ac:dyDescent="0.25">
      <c r="A141" s="406" t="s">
        <v>1787</v>
      </c>
      <c r="B141" s="412" t="s">
        <v>2544</v>
      </c>
      <c r="C141" s="408" t="s">
        <v>3190</v>
      </c>
      <c r="D141" s="409" t="s">
        <v>3430</v>
      </c>
      <c r="E141" s="410">
        <v>0</v>
      </c>
      <c r="F141" s="410">
        <v>3784.9290034667065</v>
      </c>
      <c r="G141" s="411">
        <v>3784.9290034667065</v>
      </c>
    </row>
    <row r="142" spans="1:7" x14ac:dyDescent="0.25">
      <c r="A142" s="406" t="s">
        <v>3431</v>
      </c>
      <c r="B142" s="407" t="s">
        <v>238</v>
      </c>
      <c r="C142" s="408" t="s">
        <v>3190</v>
      </c>
      <c r="D142" s="409" t="s">
        <v>3432</v>
      </c>
      <c r="E142" s="410">
        <v>3329.8381004500006</v>
      </c>
      <c r="F142" s="410">
        <v>0</v>
      </c>
      <c r="G142" s="411">
        <v>3329.8381004500006</v>
      </c>
    </row>
    <row r="143" spans="1:7" x14ac:dyDescent="0.25">
      <c r="A143" s="406" t="s">
        <v>3433</v>
      </c>
      <c r="B143" s="407" t="s">
        <v>241</v>
      </c>
      <c r="C143" s="408" t="s">
        <v>3190</v>
      </c>
      <c r="D143" s="409" t="s">
        <v>3434</v>
      </c>
      <c r="E143" s="410">
        <v>2005.0363040999791</v>
      </c>
      <c r="F143" s="410">
        <v>0</v>
      </c>
      <c r="G143" s="411">
        <v>2005.0363040999791</v>
      </c>
    </row>
    <row r="144" spans="1:7" x14ac:dyDescent="0.25">
      <c r="A144" s="406" t="s">
        <v>3435</v>
      </c>
      <c r="B144" s="407" t="s">
        <v>241</v>
      </c>
      <c r="C144" s="408" t="s">
        <v>3190</v>
      </c>
      <c r="D144" s="409" t="s">
        <v>3436</v>
      </c>
      <c r="E144" s="410">
        <v>0</v>
      </c>
      <c r="F144" s="410">
        <v>7368.3182783999946</v>
      </c>
      <c r="G144" s="411">
        <v>7368.3182783999946</v>
      </c>
    </row>
    <row r="145" spans="1:7" x14ac:dyDescent="0.25">
      <c r="A145" s="406" t="s">
        <v>3437</v>
      </c>
      <c r="B145" s="407" t="s">
        <v>241</v>
      </c>
      <c r="C145" s="408" t="s">
        <v>3190</v>
      </c>
      <c r="D145" s="409" t="s">
        <v>3438</v>
      </c>
      <c r="E145" s="410">
        <v>2106.0010092000011</v>
      </c>
      <c r="F145" s="410">
        <v>0</v>
      </c>
      <c r="G145" s="411">
        <v>2106.0010092000011</v>
      </c>
    </row>
    <row r="146" spans="1:7" x14ac:dyDescent="0.25">
      <c r="A146" s="406" t="s">
        <v>3439</v>
      </c>
      <c r="B146" s="407" t="s">
        <v>112</v>
      </c>
      <c r="C146" s="408" t="s">
        <v>3190</v>
      </c>
      <c r="D146" s="409" t="s">
        <v>3440</v>
      </c>
      <c r="E146" s="410">
        <v>4614.7299081000019</v>
      </c>
      <c r="F146" s="410">
        <v>0</v>
      </c>
      <c r="G146" s="411">
        <v>4614.7299081000019</v>
      </c>
    </row>
    <row r="147" spans="1:7" x14ac:dyDescent="0.25">
      <c r="A147" s="406" t="s">
        <v>1602</v>
      </c>
      <c r="B147" s="407" t="s">
        <v>3222</v>
      </c>
      <c r="C147" s="408" t="s">
        <v>3190</v>
      </c>
      <c r="D147" s="409" t="s">
        <v>3441</v>
      </c>
      <c r="E147" s="410">
        <v>0</v>
      </c>
      <c r="F147" s="410">
        <v>3230.6106302999979</v>
      </c>
      <c r="G147" s="411">
        <v>3230.6106302999979</v>
      </c>
    </row>
    <row r="148" spans="1:7" x14ac:dyDescent="0.25">
      <c r="A148" s="406" t="s">
        <v>3442</v>
      </c>
      <c r="B148" s="407" t="s">
        <v>3222</v>
      </c>
      <c r="C148" s="408" t="s">
        <v>3190</v>
      </c>
      <c r="D148" s="409" t="s">
        <v>3443</v>
      </c>
      <c r="E148" s="410">
        <v>1031.56378795</v>
      </c>
      <c r="F148" s="410">
        <v>0</v>
      </c>
      <c r="G148" s="411">
        <v>1031.56378795</v>
      </c>
    </row>
    <row r="149" spans="1:7" x14ac:dyDescent="0.25">
      <c r="A149" s="406" t="s">
        <v>3444</v>
      </c>
      <c r="B149" s="407" t="s">
        <v>3222</v>
      </c>
      <c r="C149" s="408" t="s">
        <v>3190</v>
      </c>
      <c r="D149" s="409" t="s">
        <v>3445</v>
      </c>
      <c r="E149" s="410">
        <v>126.6565329999803</v>
      </c>
      <c r="F149" s="410">
        <v>0</v>
      </c>
      <c r="G149" s="411">
        <v>126.6565329999803</v>
      </c>
    </row>
    <row r="150" spans="1:7" x14ac:dyDescent="0.25">
      <c r="A150" s="406" t="s">
        <v>3446</v>
      </c>
      <c r="B150" s="407" t="s">
        <v>3222</v>
      </c>
      <c r="C150" s="408" t="s">
        <v>3190</v>
      </c>
      <c r="D150" s="409" t="s">
        <v>3225</v>
      </c>
      <c r="E150" s="410">
        <v>3824.1814983500008</v>
      </c>
      <c r="F150" s="410">
        <v>0</v>
      </c>
      <c r="G150" s="411">
        <v>3824.1814983500008</v>
      </c>
    </row>
    <row r="151" spans="1:7" x14ac:dyDescent="0.25">
      <c r="A151" s="406" t="s">
        <v>3447</v>
      </c>
      <c r="B151" s="407" t="s">
        <v>241</v>
      </c>
      <c r="C151" s="408" t="s">
        <v>3190</v>
      </c>
      <c r="D151" s="409" t="s">
        <v>3448</v>
      </c>
      <c r="E151" s="410">
        <v>3650.4206797504012</v>
      </c>
      <c r="F151" s="410">
        <v>0</v>
      </c>
      <c r="G151" s="411">
        <v>3650.4206797504012</v>
      </c>
    </row>
    <row r="152" spans="1:7" x14ac:dyDescent="0.25">
      <c r="A152" s="406" t="s">
        <v>3449</v>
      </c>
      <c r="B152" s="407" t="s">
        <v>241</v>
      </c>
      <c r="C152" s="408" t="s">
        <v>3190</v>
      </c>
      <c r="D152" s="409" t="s">
        <v>3450</v>
      </c>
      <c r="E152" s="410">
        <v>3220.4039200499997</v>
      </c>
      <c r="F152" s="410">
        <v>0</v>
      </c>
      <c r="G152" s="411">
        <v>3220.4039200499997</v>
      </c>
    </row>
    <row r="153" spans="1:7" x14ac:dyDescent="0.25">
      <c r="A153" s="406" t="s">
        <v>1614</v>
      </c>
      <c r="B153" s="407" t="s">
        <v>3222</v>
      </c>
      <c r="C153" s="408" t="s">
        <v>3190</v>
      </c>
      <c r="D153" s="409" t="s">
        <v>3451</v>
      </c>
      <c r="E153" s="410">
        <v>0</v>
      </c>
      <c r="F153" s="410">
        <v>31326.23932906671</v>
      </c>
      <c r="G153" s="411">
        <v>31326.23932906671</v>
      </c>
    </row>
    <row r="154" spans="1:7" x14ac:dyDescent="0.25">
      <c r="A154" s="406" t="s">
        <v>3452</v>
      </c>
      <c r="B154" s="407" t="s">
        <v>58</v>
      </c>
      <c r="C154" s="408" t="s">
        <v>3190</v>
      </c>
      <c r="D154" s="409" t="s">
        <v>3453</v>
      </c>
      <c r="E154" s="410">
        <v>470.33928115000003</v>
      </c>
      <c r="F154" s="410">
        <v>0</v>
      </c>
      <c r="G154" s="411">
        <v>470.33928115000003</v>
      </c>
    </row>
    <row r="155" spans="1:7" x14ac:dyDescent="0.25">
      <c r="A155" s="406" t="s">
        <v>3454</v>
      </c>
      <c r="B155" s="407" t="s">
        <v>58</v>
      </c>
      <c r="C155" s="408" t="s">
        <v>3190</v>
      </c>
      <c r="D155" s="409" t="s">
        <v>3455</v>
      </c>
      <c r="E155" s="410">
        <v>1619.3935063999998</v>
      </c>
      <c r="F155" s="410">
        <v>0</v>
      </c>
      <c r="G155" s="411">
        <v>1619.3935063999998</v>
      </c>
    </row>
    <row r="156" spans="1:7" x14ac:dyDescent="0.25">
      <c r="A156" s="406" t="s">
        <v>3456</v>
      </c>
      <c r="B156" s="407" t="s">
        <v>58</v>
      </c>
      <c r="C156" s="408" t="s">
        <v>3190</v>
      </c>
      <c r="D156" s="409" t="s">
        <v>3457</v>
      </c>
      <c r="E156" s="410">
        <v>242.39004115000034</v>
      </c>
      <c r="F156" s="410">
        <v>0</v>
      </c>
      <c r="G156" s="411">
        <v>242.39004115000034</v>
      </c>
    </row>
    <row r="157" spans="1:7" x14ac:dyDescent="0.25">
      <c r="A157" s="406" t="s">
        <v>3458</v>
      </c>
      <c r="B157" s="407" t="s">
        <v>58</v>
      </c>
      <c r="C157" s="408" t="s">
        <v>3190</v>
      </c>
      <c r="D157" s="409" t="s">
        <v>3459</v>
      </c>
      <c r="E157" s="410">
        <v>1501.4043076999988</v>
      </c>
      <c r="F157" s="410">
        <v>0</v>
      </c>
      <c r="G157" s="411">
        <v>1501.4043076999988</v>
      </c>
    </row>
    <row r="158" spans="1:7" x14ac:dyDescent="0.25">
      <c r="A158" s="406" t="s">
        <v>1572</v>
      </c>
      <c r="B158" s="407" t="s">
        <v>58</v>
      </c>
      <c r="C158" s="408" t="s">
        <v>3190</v>
      </c>
      <c r="D158" s="409" t="s">
        <v>3460</v>
      </c>
      <c r="E158" s="410">
        <v>0</v>
      </c>
      <c r="F158" s="410">
        <v>747.38109606670332</v>
      </c>
      <c r="G158" s="411">
        <v>747.38109606670332</v>
      </c>
    </row>
    <row r="159" spans="1:7" x14ac:dyDescent="0.25">
      <c r="A159" s="406" t="s">
        <v>3461</v>
      </c>
      <c r="B159" s="407" t="s">
        <v>3222</v>
      </c>
      <c r="C159" s="408" t="s">
        <v>3190</v>
      </c>
      <c r="D159" s="409" t="s">
        <v>3462</v>
      </c>
      <c r="E159" s="410">
        <v>1501.3689803996022</v>
      </c>
      <c r="F159" s="410">
        <v>0</v>
      </c>
      <c r="G159" s="411">
        <v>1501.3689803996022</v>
      </c>
    </row>
    <row r="160" spans="1:7" x14ac:dyDescent="0.25">
      <c r="A160" s="406" t="s">
        <v>3463</v>
      </c>
      <c r="B160" s="407" t="s">
        <v>3222</v>
      </c>
      <c r="C160" s="408" t="s">
        <v>3190</v>
      </c>
      <c r="D160" s="409" t="s">
        <v>3464</v>
      </c>
      <c r="E160" s="410">
        <v>6377.9720009010052</v>
      </c>
      <c r="F160" s="410">
        <v>0</v>
      </c>
      <c r="G160" s="411">
        <v>6377.9720009010052</v>
      </c>
    </row>
    <row r="161" spans="1:7" x14ac:dyDescent="0.25">
      <c r="A161" s="406" t="s">
        <v>3465</v>
      </c>
      <c r="B161" s="407" t="s">
        <v>3222</v>
      </c>
      <c r="C161" s="408" t="s">
        <v>3190</v>
      </c>
      <c r="D161" s="409" t="s">
        <v>3466</v>
      </c>
      <c r="E161" s="410">
        <v>563.88815909999903</v>
      </c>
      <c r="F161" s="410">
        <v>0</v>
      </c>
      <c r="G161" s="411">
        <v>563.88815909999903</v>
      </c>
    </row>
    <row r="162" spans="1:7" x14ac:dyDescent="0.25">
      <c r="A162" s="406" t="s">
        <v>3467</v>
      </c>
      <c r="B162" s="407" t="s">
        <v>3222</v>
      </c>
      <c r="C162" s="408" t="s">
        <v>3190</v>
      </c>
      <c r="D162" s="409" t="s">
        <v>3468</v>
      </c>
      <c r="E162" s="410">
        <v>10319.430764699981</v>
      </c>
      <c r="F162" s="410">
        <v>0</v>
      </c>
      <c r="G162" s="411">
        <v>10319.430764699981</v>
      </c>
    </row>
    <row r="163" spans="1:7" x14ac:dyDescent="0.25">
      <c r="A163" s="406" t="s">
        <v>1539</v>
      </c>
      <c r="B163" s="407" t="s">
        <v>214</v>
      </c>
      <c r="C163" s="408" t="s">
        <v>3190</v>
      </c>
      <c r="D163" s="409" t="s">
        <v>3469</v>
      </c>
      <c r="E163" s="410">
        <v>0</v>
      </c>
      <c r="F163" s="410">
        <v>4593.2953839666989</v>
      </c>
      <c r="G163" s="411">
        <v>4593.2953839666989</v>
      </c>
    </row>
    <row r="164" spans="1:7" x14ac:dyDescent="0.25">
      <c r="A164" s="406" t="s">
        <v>3470</v>
      </c>
      <c r="B164" s="407" t="s">
        <v>214</v>
      </c>
      <c r="C164" s="408" t="s">
        <v>3190</v>
      </c>
      <c r="D164" s="409" t="s">
        <v>3471</v>
      </c>
      <c r="E164" s="410">
        <v>128.58493995000026</v>
      </c>
      <c r="F164" s="410">
        <v>0</v>
      </c>
      <c r="G164" s="411">
        <v>128.58493995000026</v>
      </c>
    </row>
    <row r="165" spans="1:7" x14ac:dyDescent="0.25">
      <c r="A165" s="406" t="s">
        <v>1658</v>
      </c>
      <c r="B165" s="407" t="s">
        <v>232</v>
      </c>
      <c r="C165" s="408" t="s">
        <v>3190</v>
      </c>
      <c r="D165" s="409" t="s">
        <v>1657</v>
      </c>
      <c r="E165" s="410">
        <v>0</v>
      </c>
      <c r="F165" s="410">
        <v>5012.8546490666995</v>
      </c>
      <c r="G165" s="411">
        <v>5012.8546490666995</v>
      </c>
    </row>
    <row r="166" spans="1:7" x14ac:dyDescent="0.25">
      <c r="A166" s="406" t="s">
        <v>3472</v>
      </c>
      <c r="B166" s="407" t="s">
        <v>232</v>
      </c>
      <c r="C166" s="408" t="s">
        <v>3190</v>
      </c>
      <c r="D166" s="409" t="s">
        <v>3473</v>
      </c>
      <c r="E166" s="410">
        <v>1482.9169961500011</v>
      </c>
      <c r="F166" s="410">
        <v>0</v>
      </c>
      <c r="G166" s="411">
        <v>1482.9169961500011</v>
      </c>
    </row>
    <row r="167" spans="1:7" x14ac:dyDescent="0.25">
      <c r="A167" s="406" t="s">
        <v>1662</v>
      </c>
      <c r="B167" s="407" t="s">
        <v>232</v>
      </c>
      <c r="C167" s="408" t="s">
        <v>3190</v>
      </c>
      <c r="D167" s="409" t="s">
        <v>3474</v>
      </c>
      <c r="E167" s="410">
        <v>0</v>
      </c>
      <c r="F167" s="410">
        <v>711.56098683330492</v>
      </c>
      <c r="G167" s="411">
        <v>711.56098683330492</v>
      </c>
    </row>
    <row r="168" spans="1:7" x14ac:dyDescent="0.25">
      <c r="A168" s="406" t="s">
        <v>3475</v>
      </c>
      <c r="B168" s="407" t="s">
        <v>232</v>
      </c>
      <c r="C168" s="408" t="s">
        <v>3190</v>
      </c>
      <c r="D168" s="409" t="s">
        <v>3476</v>
      </c>
      <c r="E168" s="410">
        <v>399.86654165002074</v>
      </c>
      <c r="F168" s="410">
        <v>0</v>
      </c>
      <c r="G168" s="411">
        <v>399.86654165002074</v>
      </c>
    </row>
    <row r="169" spans="1:7" x14ac:dyDescent="0.25">
      <c r="A169" s="406" t="s">
        <v>3477</v>
      </c>
      <c r="B169" s="407" t="s">
        <v>232</v>
      </c>
      <c r="C169" s="408" t="s">
        <v>3190</v>
      </c>
      <c r="D169" s="409" t="s">
        <v>3478</v>
      </c>
      <c r="E169" s="410">
        <v>258.13357730009739</v>
      </c>
      <c r="F169" s="410">
        <v>0</v>
      </c>
      <c r="G169" s="411">
        <v>258.13357730009739</v>
      </c>
    </row>
    <row r="170" spans="1:7" x14ac:dyDescent="0.25">
      <c r="A170" s="406" t="s">
        <v>1668</v>
      </c>
      <c r="B170" s="407" t="s">
        <v>232</v>
      </c>
      <c r="C170" s="408" t="s">
        <v>3190</v>
      </c>
      <c r="D170" s="409" t="s">
        <v>1667</v>
      </c>
      <c r="E170" s="410">
        <v>0</v>
      </c>
      <c r="F170" s="410">
        <v>2386.8231473666965</v>
      </c>
      <c r="G170" s="411">
        <v>2386.8231473666965</v>
      </c>
    </row>
    <row r="171" spans="1:7" x14ac:dyDescent="0.25">
      <c r="A171" s="406" t="s">
        <v>3479</v>
      </c>
      <c r="B171" s="407" t="s">
        <v>232</v>
      </c>
      <c r="C171" s="408" t="s">
        <v>3190</v>
      </c>
      <c r="D171" s="409" t="s">
        <v>3480</v>
      </c>
      <c r="E171" s="410">
        <v>715.68313515010232</v>
      </c>
      <c r="F171" s="410">
        <v>0</v>
      </c>
      <c r="G171" s="411">
        <v>715.68313515010232</v>
      </c>
    </row>
    <row r="172" spans="1:7" x14ac:dyDescent="0.25">
      <c r="A172" s="406" t="s">
        <v>3481</v>
      </c>
      <c r="B172" s="407" t="s">
        <v>232</v>
      </c>
      <c r="C172" s="408" t="s">
        <v>3190</v>
      </c>
      <c r="D172" s="409" t="s">
        <v>3482</v>
      </c>
      <c r="E172" s="410">
        <v>1614.6634682499998</v>
      </c>
      <c r="F172" s="410">
        <v>0</v>
      </c>
      <c r="G172" s="411">
        <v>1614.6634682499998</v>
      </c>
    </row>
    <row r="173" spans="1:7" x14ac:dyDescent="0.25">
      <c r="A173" s="406" t="s">
        <v>3483</v>
      </c>
      <c r="B173" s="407" t="s">
        <v>232</v>
      </c>
      <c r="C173" s="408" t="s">
        <v>3190</v>
      </c>
      <c r="D173" s="409" t="s">
        <v>3484</v>
      </c>
      <c r="E173" s="410">
        <v>1991.6833030000998</v>
      </c>
      <c r="F173" s="410">
        <v>0</v>
      </c>
      <c r="G173" s="411">
        <v>1991.6833030000998</v>
      </c>
    </row>
    <row r="174" spans="1:7" x14ac:dyDescent="0.25">
      <c r="A174" s="406" t="s">
        <v>3485</v>
      </c>
      <c r="B174" s="407" t="s">
        <v>232</v>
      </c>
      <c r="C174" s="408" t="s">
        <v>3190</v>
      </c>
      <c r="D174" s="409" t="s">
        <v>3486</v>
      </c>
      <c r="E174" s="410">
        <v>356.35339690000001</v>
      </c>
      <c r="F174" s="410">
        <v>0</v>
      </c>
      <c r="G174" s="411">
        <v>356.35339690000001</v>
      </c>
    </row>
    <row r="175" spans="1:7" x14ac:dyDescent="0.25">
      <c r="A175" s="406" t="s">
        <v>3487</v>
      </c>
      <c r="B175" s="407" t="s">
        <v>232</v>
      </c>
      <c r="C175" s="408" t="s">
        <v>3190</v>
      </c>
      <c r="D175" s="409" t="s">
        <v>3488</v>
      </c>
      <c r="E175" s="410">
        <v>1310.20698515</v>
      </c>
      <c r="F175" s="410">
        <v>0</v>
      </c>
      <c r="G175" s="411">
        <v>1310.20698515</v>
      </c>
    </row>
    <row r="176" spans="1:7" x14ac:dyDescent="0.25">
      <c r="A176" s="406" t="s">
        <v>3489</v>
      </c>
      <c r="B176" s="407" t="s">
        <v>232</v>
      </c>
      <c r="C176" s="408" t="s">
        <v>3190</v>
      </c>
      <c r="D176" s="409" t="s">
        <v>3490</v>
      </c>
      <c r="E176" s="410">
        <v>254.74372369999946</v>
      </c>
      <c r="F176" s="410">
        <v>0</v>
      </c>
      <c r="G176" s="411">
        <v>254.74372369999946</v>
      </c>
    </row>
    <row r="177" spans="1:7" x14ac:dyDescent="0.25">
      <c r="A177" s="406" t="s">
        <v>3491</v>
      </c>
      <c r="B177" s="407" t="s">
        <v>232</v>
      </c>
      <c r="C177" s="408" t="s">
        <v>3190</v>
      </c>
      <c r="D177" s="409" t="s">
        <v>3492</v>
      </c>
      <c r="E177" s="410">
        <v>547.88048445000095</v>
      </c>
      <c r="F177" s="410">
        <v>0</v>
      </c>
      <c r="G177" s="411">
        <v>547.88048445000095</v>
      </c>
    </row>
    <row r="178" spans="1:7" x14ac:dyDescent="0.25">
      <c r="A178" s="406" t="s">
        <v>3493</v>
      </c>
      <c r="B178" s="407" t="s">
        <v>232</v>
      </c>
      <c r="C178" s="408" t="s">
        <v>3190</v>
      </c>
      <c r="D178" s="409" t="s">
        <v>3494</v>
      </c>
      <c r="E178" s="410">
        <v>1926.1300369501005</v>
      </c>
      <c r="F178" s="410">
        <v>0</v>
      </c>
      <c r="G178" s="411">
        <v>1926.1300369501005</v>
      </c>
    </row>
    <row r="179" spans="1:7" x14ac:dyDescent="0.25">
      <c r="A179" s="406" t="s">
        <v>3495</v>
      </c>
      <c r="B179" s="407" t="s">
        <v>112</v>
      </c>
      <c r="C179" s="408" t="s">
        <v>3190</v>
      </c>
      <c r="D179" s="409" t="s">
        <v>3496</v>
      </c>
      <c r="E179" s="410">
        <v>0</v>
      </c>
      <c r="F179" s="410">
        <v>15891.794167700002</v>
      </c>
      <c r="G179" s="411">
        <v>15891.794167700002</v>
      </c>
    </row>
    <row r="180" spans="1:7" x14ac:dyDescent="0.25">
      <c r="A180" s="406" t="s">
        <v>1745</v>
      </c>
      <c r="B180" s="407" t="s">
        <v>112</v>
      </c>
      <c r="C180" s="408" t="s">
        <v>3190</v>
      </c>
      <c r="D180" s="409" t="s">
        <v>1744</v>
      </c>
      <c r="E180" s="410">
        <v>0</v>
      </c>
      <c r="F180" s="410">
        <v>1451.0502677000004</v>
      </c>
      <c r="G180" s="411">
        <v>1451.0502677000004</v>
      </c>
    </row>
    <row r="181" spans="1:7" x14ac:dyDescent="0.25">
      <c r="A181" s="406" t="s">
        <v>3497</v>
      </c>
      <c r="B181" s="407" t="s">
        <v>232</v>
      </c>
      <c r="C181" s="408" t="s">
        <v>3190</v>
      </c>
      <c r="D181" s="409" t="s">
        <v>3498</v>
      </c>
      <c r="E181" s="410">
        <v>4713.7149457500018</v>
      </c>
      <c r="F181" s="410">
        <v>0</v>
      </c>
      <c r="G181" s="411">
        <v>4713.7149457500018</v>
      </c>
    </row>
    <row r="182" spans="1:7" x14ac:dyDescent="0.25">
      <c r="A182" s="406" t="s">
        <v>1683</v>
      </c>
      <c r="B182" s="407" t="s">
        <v>232</v>
      </c>
      <c r="C182" s="408" t="s">
        <v>3190</v>
      </c>
      <c r="D182" s="409" t="s">
        <v>3499</v>
      </c>
      <c r="E182" s="410">
        <v>0</v>
      </c>
      <c r="F182" s="410">
        <v>717.73285866699007</v>
      </c>
      <c r="G182" s="411">
        <v>717.73285866699007</v>
      </c>
    </row>
    <row r="183" spans="1:7" x14ac:dyDescent="0.25">
      <c r="A183" s="406" t="s">
        <v>3500</v>
      </c>
      <c r="B183" s="407" t="s">
        <v>232</v>
      </c>
      <c r="C183" s="408" t="s">
        <v>3190</v>
      </c>
      <c r="D183" s="409" t="s">
        <v>3501</v>
      </c>
      <c r="E183" s="410">
        <v>4020.0137169500977</v>
      </c>
      <c r="F183" s="410">
        <v>0</v>
      </c>
      <c r="G183" s="411">
        <v>4020.0137169500977</v>
      </c>
    </row>
    <row r="184" spans="1:7" x14ac:dyDescent="0.25">
      <c r="A184" s="406" t="s">
        <v>1685</v>
      </c>
      <c r="B184" s="407" t="s">
        <v>232</v>
      </c>
      <c r="C184" s="408" t="s">
        <v>3190</v>
      </c>
      <c r="D184" s="409" t="s">
        <v>3502</v>
      </c>
      <c r="E184" s="410">
        <v>0</v>
      </c>
      <c r="F184" s="410">
        <v>4963.581021866994</v>
      </c>
      <c r="G184" s="411">
        <v>4963.581021866994</v>
      </c>
    </row>
    <row r="185" spans="1:7" x14ac:dyDescent="0.25">
      <c r="A185" s="406" t="s">
        <v>3503</v>
      </c>
      <c r="B185" s="407" t="s">
        <v>232</v>
      </c>
      <c r="C185" s="408" t="s">
        <v>3190</v>
      </c>
      <c r="D185" s="409" t="s">
        <v>3504</v>
      </c>
      <c r="E185" s="410">
        <v>5832.2686511000029</v>
      </c>
      <c r="F185" s="410">
        <v>0</v>
      </c>
      <c r="G185" s="411">
        <v>5832.2686511000029</v>
      </c>
    </row>
    <row r="186" spans="1:7" x14ac:dyDescent="0.25">
      <c r="A186" s="406" t="s">
        <v>3505</v>
      </c>
      <c r="B186" s="407" t="s">
        <v>232</v>
      </c>
      <c r="C186" s="408" t="s">
        <v>3190</v>
      </c>
      <c r="D186" s="409" t="s">
        <v>3506</v>
      </c>
      <c r="E186" s="410">
        <v>373.89441350000016</v>
      </c>
      <c r="F186" s="410">
        <v>0</v>
      </c>
      <c r="G186" s="411">
        <v>373.89441350000016</v>
      </c>
    </row>
    <row r="187" spans="1:7" x14ac:dyDescent="0.25">
      <c r="A187" s="406" t="s">
        <v>3507</v>
      </c>
      <c r="B187" s="407" t="s">
        <v>209</v>
      </c>
      <c r="C187" s="408" t="s">
        <v>3190</v>
      </c>
      <c r="D187" s="409" t="s">
        <v>3508</v>
      </c>
      <c r="E187" s="410">
        <v>859.97441782410169</v>
      </c>
      <c r="F187" s="410">
        <v>0</v>
      </c>
      <c r="G187" s="411">
        <v>859.97441782410169</v>
      </c>
    </row>
    <row r="188" spans="1:7" x14ac:dyDescent="0.25">
      <c r="A188" s="406" t="s">
        <v>3509</v>
      </c>
      <c r="B188" s="407" t="s">
        <v>209</v>
      </c>
      <c r="C188" s="408" t="s">
        <v>3190</v>
      </c>
      <c r="D188" s="409" t="s">
        <v>3510</v>
      </c>
      <c r="E188" s="410">
        <v>141.41051295000034</v>
      </c>
      <c r="F188" s="410">
        <v>0</v>
      </c>
      <c r="G188" s="411">
        <v>141.41051295000034</v>
      </c>
    </row>
    <row r="189" spans="1:7" x14ac:dyDescent="0.25">
      <c r="A189" s="406" t="s">
        <v>3511</v>
      </c>
      <c r="B189" s="407" t="s">
        <v>209</v>
      </c>
      <c r="C189" s="408" t="s">
        <v>3190</v>
      </c>
      <c r="D189" s="409" t="s">
        <v>3512</v>
      </c>
      <c r="E189" s="410">
        <v>2005.7723003999999</v>
      </c>
      <c r="F189" s="410">
        <v>0</v>
      </c>
      <c r="G189" s="411">
        <v>2005.7723003999999</v>
      </c>
    </row>
    <row r="190" spans="1:7" x14ac:dyDescent="0.25">
      <c r="A190" s="406" t="s">
        <v>3513</v>
      </c>
      <c r="B190" s="407" t="s">
        <v>209</v>
      </c>
      <c r="C190" s="408" t="s">
        <v>3190</v>
      </c>
      <c r="D190" s="409" t="s">
        <v>3514</v>
      </c>
      <c r="E190" s="410">
        <v>624.38364630000024</v>
      </c>
      <c r="F190" s="410">
        <v>0</v>
      </c>
      <c r="G190" s="411">
        <v>624.38364630000024</v>
      </c>
    </row>
    <row r="191" spans="1:7" x14ac:dyDescent="0.25">
      <c r="A191" s="406" t="s">
        <v>3515</v>
      </c>
      <c r="B191" s="407" t="s">
        <v>209</v>
      </c>
      <c r="C191" s="408" t="s">
        <v>3190</v>
      </c>
      <c r="D191" s="409" t="s">
        <v>3516</v>
      </c>
      <c r="E191" s="410">
        <v>3280.2451991999988</v>
      </c>
      <c r="F191" s="410">
        <v>0</v>
      </c>
      <c r="G191" s="411">
        <v>3280.2451991999988</v>
      </c>
    </row>
    <row r="192" spans="1:7" x14ac:dyDescent="0.25">
      <c r="A192" s="406" t="s">
        <v>3517</v>
      </c>
      <c r="B192" s="407" t="s">
        <v>209</v>
      </c>
      <c r="C192" s="408" t="s">
        <v>3190</v>
      </c>
      <c r="D192" s="409" t="s">
        <v>3518</v>
      </c>
      <c r="E192" s="410">
        <v>2179.8420859500011</v>
      </c>
      <c r="F192" s="410">
        <v>0</v>
      </c>
      <c r="G192" s="411">
        <v>2179.8420859500011</v>
      </c>
    </row>
    <row r="193" spans="1:7" x14ac:dyDescent="0.25">
      <c r="A193" s="406" t="s">
        <v>1513</v>
      </c>
      <c r="B193" s="407" t="s">
        <v>209</v>
      </c>
      <c r="C193" s="408" t="s">
        <v>3190</v>
      </c>
      <c r="D193" s="409" t="s">
        <v>1512</v>
      </c>
      <c r="E193" s="410">
        <v>0</v>
      </c>
      <c r="F193" s="410">
        <v>18608.751607333303</v>
      </c>
      <c r="G193" s="411">
        <v>18608.751607333303</v>
      </c>
    </row>
    <row r="194" spans="1:7" x14ac:dyDescent="0.25">
      <c r="A194" s="406" t="s">
        <v>3519</v>
      </c>
      <c r="B194" s="407" t="s">
        <v>209</v>
      </c>
      <c r="C194" s="408" t="s">
        <v>3190</v>
      </c>
      <c r="D194" s="409" t="s">
        <v>3520</v>
      </c>
      <c r="E194" s="410">
        <v>6392.6940388903895</v>
      </c>
      <c r="F194" s="410">
        <v>0</v>
      </c>
      <c r="G194" s="411">
        <v>6392.6940388903895</v>
      </c>
    </row>
    <row r="195" spans="1:7" x14ac:dyDescent="0.25">
      <c r="A195" s="406" t="s">
        <v>1789</v>
      </c>
      <c r="B195" s="412" t="s">
        <v>2544</v>
      </c>
      <c r="C195" s="408" t="s">
        <v>3190</v>
      </c>
      <c r="D195" s="409" t="s">
        <v>1788</v>
      </c>
      <c r="E195" s="410">
        <v>0</v>
      </c>
      <c r="F195" s="410">
        <v>12295.849530899999</v>
      </c>
      <c r="G195" s="411">
        <v>12295.849530899999</v>
      </c>
    </row>
    <row r="196" spans="1:7" x14ac:dyDescent="0.25">
      <c r="A196" s="406" t="s">
        <v>3521</v>
      </c>
      <c r="B196" s="412" t="s">
        <v>2544</v>
      </c>
      <c r="C196" s="408" t="s">
        <v>3190</v>
      </c>
      <c r="D196" s="409" t="s">
        <v>2931</v>
      </c>
      <c r="E196" s="410">
        <v>154.56119386669889</v>
      </c>
      <c r="F196" s="410">
        <v>0</v>
      </c>
      <c r="G196" s="411">
        <v>154.56119386669889</v>
      </c>
    </row>
    <row r="197" spans="1:7" x14ac:dyDescent="0.25">
      <c r="A197" s="406" t="s">
        <v>1846</v>
      </c>
      <c r="B197" s="407" t="s">
        <v>238</v>
      </c>
      <c r="C197" s="408" t="s">
        <v>3190</v>
      </c>
      <c r="D197" s="409" t="s">
        <v>1845</v>
      </c>
      <c r="E197" s="410">
        <v>0</v>
      </c>
      <c r="F197" s="410">
        <v>539.71792233330052</v>
      </c>
      <c r="G197" s="411">
        <v>539.71792233330052</v>
      </c>
    </row>
    <row r="198" spans="1:7" x14ac:dyDescent="0.25">
      <c r="A198" s="406" t="s">
        <v>3522</v>
      </c>
      <c r="B198" s="407" t="s">
        <v>238</v>
      </c>
      <c r="C198" s="408" t="s">
        <v>3190</v>
      </c>
      <c r="D198" s="409" t="s">
        <v>3523</v>
      </c>
      <c r="E198" s="410">
        <v>717.82543224999972</v>
      </c>
      <c r="F198" s="410">
        <v>0</v>
      </c>
      <c r="G198" s="411">
        <v>717.82543224999972</v>
      </c>
    </row>
    <row r="199" spans="1:7" x14ac:dyDescent="0.25">
      <c r="A199" s="406" t="s">
        <v>3524</v>
      </c>
      <c r="B199" s="407" t="s">
        <v>238</v>
      </c>
      <c r="C199" s="408" t="s">
        <v>3190</v>
      </c>
      <c r="D199" s="409" t="s">
        <v>3525</v>
      </c>
      <c r="E199" s="410">
        <v>538.19610265000028</v>
      </c>
      <c r="F199" s="410">
        <v>0</v>
      </c>
      <c r="G199" s="411">
        <v>538.19610265000028</v>
      </c>
    </row>
    <row r="200" spans="1:7" x14ac:dyDescent="0.25">
      <c r="A200" s="406" t="s">
        <v>3526</v>
      </c>
      <c r="B200" s="407" t="s">
        <v>238</v>
      </c>
      <c r="C200" s="408" t="s">
        <v>3190</v>
      </c>
      <c r="D200" s="409" t="s">
        <v>3527</v>
      </c>
      <c r="E200" s="410">
        <v>561.03154529999983</v>
      </c>
      <c r="F200" s="410">
        <v>0</v>
      </c>
      <c r="G200" s="411">
        <v>561.03154529999983</v>
      </c>
    </row>
    <row r="201" spans="1:7" x14ac:dyDescent="0.25">
      <c r="A201" s="406" t="s">
        <v>3528</v>
      </c>
      <c r="B201" s="407" t="s">
        <v>238</v>
      </c>
      <c r="C201" s="408" t="s">
        <v>3190</v>
      </c>
      <c r="D201" s="409" t="s">
        <v>3529</v>
      </c>
      <c r="E201" s="410">
        <v>4974.1934858000022</v>
      </c>
      <c r="F201" s="410">
        <v>0</v>
      </c>
      <c r="G201" s="411">
        <v>4974.1934858000022</v>
      </c>
    </row>
    <row r="202" spans="1:7" x14ac:dyDescent="0.25">
      <c r="A202" s="406" t="s">
        <v>3530</v>
      </c>
      <c r="B202" s="407" t="s">
        <v>3222</v>
      </c>
      <c r="C202" s="408" t="s">
        <v>3190</v>
      </c>
      <c r="D202" s="409" t="s">
        <v>3531</v>
      </c>
      <c r="E202" s="410">
        <v>7188.9737746019964</v>
      </c>
      <c r="F202" s="410">
        <v>0</v>
      </c>
      <c r="G202" s="411">
        <v>7188.9737746019964</v>
      </c>
    </row>
    <row r="203" spans="1:7" x14ac:dyDescent="0.25">
      <c r="A203" s="406" t="s">
        <v>1629</v>
      </c>
      <c r="B203" s="407" t="s">
        <v>3222</v>
      </c>
      <c r="C203" s="408" t="s">
        <v>3190</v>
      </c>
      <c r="D203" s="409" t="s">
        <v>1628</v>
      </c>
      <c r="E203" s="410">
        <v>0</v>
      </c>
      <c r="F203" s="410">
        <v>11695.153391100001</v>
      </c>
      <c r="G203" s="411">
        <v>11695.153391100001</v>
      </c>
    </row>
    <row r="204" spans="1:7" x14ac:dyDescent="0.25">
      <c r="A204" s="406" t="s">
        <v>1631</v>
      </c>
      <c r="B204" s="407" t="s">
        <v>3222</v>
      </c>
      <c r="C204" s="408" t="s">
        <v>3190</v>
      </c>
      <c r="D204" s="409" t="s">
        <v>3532</v>
      </c>
      <c r="E204" s="410">
        <v>80.610107400000004</v>
      </c>
      <c r="F204" s="410">
        <v>2357.3299273000011</v>
      </c>
      <c r="G204" s="411">
        <v>2437.940034700001</v>
      </c>
    </row>
    <row r="205" spans="1:7" x14ac:dyDescent="0.25">
      <c r="A205" s="406" t="s">
        <v>3533</v>
      </c>
      <c r="B205" s="407" t="s">
        <v>3222</v>
      </c>
      <c r="C205" s="408" t="s">
        <v>3190</v>
      </c>
      <c r="D205" s="409" t="s">
        <v>3534</v>
      </c>
      <c r="E205" s="410">
        <v>6619.2618721849867</v>
      </c>
      <c r="F205" s="410">
        <v>0</v>
      </c>
      <c r="G205" s="411">
        <v>6619.2618721849867</v>
      </c>
    </row>
    <row r="206" spans="1:7" x14ac:dyDescent="0.25">
      <c r="A206" s="414" t="s">
        <v>3535</v>
      </c>
      <c r="B206" s="407" t="s">
        <v>3222</v>
      </c>
      <c r="C206" s="408" t="s">
        <v>3190</v>
      </c>
      <c r="D206" s="409" t="s">
        <v>3536</v>
      </c>
      <c r="E206" s="410">
        <v>3895.6001337830094</v>
      </c>
      <c r="F206" s="410">
        <v>0</v>
      </c>
      <c r="G206" s="411">
        <v>3895.6001337830094</v>
      </c>
    </row>
    <row r="207" spans="1:7" x14ac:dyDescent="0.25">
      <c r="A207" s="406" t="s">
        <v>3537</v>
      </c>
      <c r="B207" s="407" t="s">
        <v>3222</v>
      </c>
      <c r="C207" s="408" t="s">
        <v>3190</v>
      </c>
      <c r="D207" s="409" t="s">
        <v>3538</v>
      </c>
      <c r="E207" s="410">
        <v>11597.632820183004</v>
      </c>
      <c r="F207" s="410">
        <v>0</v>
      </c>
      <c r="G207" s="411">
        <v>11597.632820183004</v>
      </c>
    </row>
    <row r="208" spans="1:7" x14ac:dyDescent="0.25">
      <c r="A208" s="406" t="s">
        <v>3539</v>
      </c>
      <c r="B208" s="407" t="s">
        <v>3222</v>
      </c>
      <c r="C208" s="408" t="s">
        <v>3190</v>
      </c>
      <c r="D208" s="409" t="s">
        <v>3540</v>
      </c>
      <c r="E208" s="410">
        <v>4304.8327922507015</v>
      </c>
      <c r="F208" s="410">
        <v>0</v>
      </c>
      <c r="G208" s="411">
        <v>4304.8327922507015</v>
      </c>
    </row>
    <row r="209" spans="1:7" x14ac:dyDescent="0.25">
      <c r="A209" s="406" t="s">
        <v>3541</v>
      </c>
      <c r="B209" s="407" t="s">
        <v>3222</v>
      </c>
      <c r="C209" s="408" t="s">
        <v>3190</v>
      </c>
      <c r="D209" s="409" t="s">
        <v>3542</v>
      </c>
      <c r="E209" s="410">
        <v>9883.2712873159908</v>
      </c>
      <c r="F209" s="410">
        <v>0</v>
      </c>
      <c r="G209" s="411">
        <v>9883.2712873159908</v>
      </c>
    </row>
    <row r="210" spans="1:7" x14ac:dyDescent="0.25">
      <c r="A210" s="406" t="s">
        <v>1191</v>
      </c>
      <c r="B210" s="407" t="s">
        <v>3222</v>
      </c>
      <c r="C210" s="408" t="s">
        <v>3190</v>
      </c>
      <c r="D210" s="409" t="s">
        <v>1190</v>
      </c>
      <c r="E210" s="410">
        <v>5704.9099803520367</v>
      </c>
      <c r="F210" s="410">
        <v>0</v>
      </c>
      <c r="G210" s="411">
        <v>5704.9099803520367</v>
      </c>
    </row>
    <row r="211" spans="1:7" x14ac:dyDescent="0.25">
      <c r="A211" s="406" t="s">
        <v>3543</v>
      </c>
      <c r="B211" s="407" t="s">
        <v>3222</v>
      </c>
      <c r="C211" s="408" t="s">
        <v>3190</v>
      </c>
      <c r="D211" s="409" t="s">
        <v>3544</v>
      </c>
      <c r="E211" s="410">
        <v>10908.354388751097</v>
      </c>
      <c r="F211" s="410">
        <v>0</v>
      </c>
      <c r="G211" s="411">
        <v>10908.354388751097</v>
      </c>
    </row>
    <row r="212" spans="1:7" x14ac:dyDescent="0.25">
      <c r="A212" s="406" t="s">
        <v>3545</v>
      </c>
      <c r="B212" s="407" t="s">
        <v>3222</v>
      </c>
      <c r="C212" s="408" t="s">
        <v>3190</v>
      </c>
      <c r="D212" s="409" t="s">
        <v>3546</v>
      </c>
      <c r="E212" s="410">
        <v>9860.4628255514981</v>
      </c>
      <c r="F212" s="410">
        <v>0</v>
      </c>
      <c r="G212" s="411">
        <v>9860.4628255514981</v>
      </c>
    </row>
    <row r="213" spans="1:7" x14ac:dyDescent="0.25">
      <c r="A213" s="406" t="s">
        <v>1637</v>
      </c>
      <c r="B213" s="407" t="s">
        <v>3222</v>
      </c>
      <c r="C213" s="408" t="s">
        <v>3190</v>
      </c>
      <c r="D213" s="409" t="s">
        <v>1636</v>
      </c>
      <c r="E213" s="410">
        <v>0</v>
      </c>
      <c r="F213" s="410">
        <v>3716.4022560333033</v>
      </c>
      <c r="G213" s="411">
        <v>3716.4022560333033</v>
      </c>
    </row>
    <row r="214" spans="1:7" x14ac:dyDescent="0.25">
      <c r="A214" s="406" t="s">
        <v>1516</v>
      </c>
      <c r="B214" s="407" t="s">
        <v>209</v>
      </c>
      <c r="C214" s="408" t="s">
        <v>3190</v>
      </c>
      <c r="D214" s="409" t="s">
        <v>3547</v>
      </c>
      <c r="E214" s="410">
        <v>0</v>
      </c>
      <c r="F214" s="410">
        <v>3646.0637272333006</v>
      </c>
      <c r="G214" s="411">
        <v>3646.0637272333006</v>
      </c>
    </row>
    <row r="215" spans="1:7" x14ac:dyDescent="0.25">
      <c r="A215" s="406" t="s">
        <v>3548</v>
      </c>
      <c r="B215" s="407" t="s">
        <v>209</v>
      </c>
      <c r="C215" s="408" t="s">
        <v>3190</v>
      </c>
      <c r="D215" s="409" t="s">
        <v>3549</v>
      </c>
      <c r="E215" s="410">
        <v>3092.1458066010091</v>
      </c>
      <c r="F215" s="410">
        <v>0</v>
      </c>
      <c r="G215" s="411">
        <v>3092.1458066010091</v>
      </c>
    </row>
    <row r="216" spans="1:7" x14ac:dyDescent="0.25">
      <c r="A216" s="406" t="s">
        <v>3550</v>
      </c>
      <c r="B216" s="407" t="s">
        <v>209</v>
      </c>
      <c r="C216" s="408" t="s">
        <v>3190</v>
      </c>
      <c r="D216" s="409" t="s">
        <v>3551</v>
      </c>
      <c r="E216" s="410">
        <v>36463.663725300001</v>
      </c>
      <c r="F216" s="410">
        <v>0</v>
      </c>
      <c r="G216" s="411">
        <v>36463.663725300001</v>
      </c>
    </row>
    <row r="217" spans="1:7" x14ac:dyDescent="0.25">
      <c r="A217" s="406" t="s">
        <v>3552</v>
      </c>
      <c r="B217" s="407" t="s">
        <v>209</v>
      </c>
      <c r="C217" s="408" t="s">
        <v>3190</v>
      </c>
      <c r="D217" s="409" t="s">
        <v>3553</v>
      </c>
      <c r="E217" s="410">
        <v>27790.575972899998</v>
      </c>
      <c r="F217" s="410">
        <v>0</v>
      </c>
      <c r="G217" s="411">
        <v>27790.575972899998</v>
      </c>
    </row>
    <row r="218" spans="1:7" x14ac:dyDescent="0.25">
      <c r="A218" s="406" t="s">
        <v>3554</v>
      </c>
      <c r="B218" s="407" t="s">
        <v>209</v>
      </c>
      <c r="C218" s="408" t="s">
        <v>3190</v>
      </c>
      <c r="D218" s="409" t="s">
        <v>3555</v>
      </c>
      <c r="E218" s="410">
        <v>34970.503738500003</v>
      </c>
      <c r="F218" s="410">
        <v>0</v>
      </c>
      <c r="G218" s="411">
        <v>34970.503738500003</v>
      </c>
    </row>
    <row r="219" spans="1:7" x14ac:dyDescent="0.25">
      <c r="A219" s="406" t="s">
        <v>3556</v>
      </c>
      <c r="B219" s="407" t="s">
        <v>209</v>
      </c>
      <c r="C219" s="408" t="s">
        <v>3190</v>
      </c>
      <c r="D219" s="409" t="s">
        <v>2973</v>
      </c>
      <c r="E219" s="410">
        <v>13651.263837704086</v>
      </c>
      <c r="F219" s="410">
        <v>0</v>
      </c>
      <c r="G219" s="411">
        <v>13651.263837704086</v>
      </c>
    </row>
    <row r="220" spans="1:7" x14ac:dyDescent="0.25">
      <c r="A220" s="406" t="s">
        <v>3557</v>
      </c>
      <c r="B220" s="407" t="s">
        <v>209</v>
      </c>
      <c r="C220" s="408" t="s">
        <v>3190</v>
      </c>
      <c r="D220" s="409" t="s">
        <v>3558</v>
      </c>
      <c r="E220" s="410">
        <v>746.09987514999921</v>
      </c>
      <c r="F220" s="410">
        <v>0</v>
      </c>
      <c r="G220" s="411">
        <v>746.09987514999921</v>
      </c>
    </row>
    <row r="221" spans="1:7" x14ac:dyDescent="0.25">
      <c r="A221" s="406" t="s">
        <v>3559</v>
      </c>
      <c r="B221" s="407" t="s">
        <v>209</v>
      </c>
      <c r="C221" s="408" t="s">
        <v>3190</v>
      </c>
      <c r="D221" s="409" t="s">
        <v>3560</v>
      </c>
      <c r="E221" s="410">
        <v>1033.625211</v>
      </c>
      <c r="F221" s="410">
        <v>0</v>
      </c>
      <c r="G221" s="411">
        <v>1033.625211</v>
      </c>
    </row>
    <row r="222" spans="1:7" x14ac:dyDescent="0.25">
      <c r="A222" s="406" t="s">
        <v>3561</v>
      </c>
      <c r="B222" s="407" t="s">
        <v>214</v>
      </c>
      <c r="C222" s="408" t="s">
        <v>3190</v>
      </c>
      <c r="D222" s="409" t="s">
        <v>3562</v>
      </c>
      <c r="E222" s="410">
        <v>1022.2699654496028</v>
      </c>
      <c r="F222" s="410">
        <v>0</v>
      </c>
      <c r="G222" s="411">
        <v>1022.2699654496028</v>
      </c>
    </row>
    <row r="223" spans="1:7" x14ac:dyDescent="0.25">
      <c r="A223" s="406" t="s">
        <v>3563</v>
      </c>
      <c r="B223" s="407" t="s">
        <v>214</v>
      </c>
      <c r="C223" s="408" t="s">
        <v>3190</v>
      </c>
      <c r="D223" s="409" t="s">
        <v>3564</v>
      </c>
      <c r="E223" s="410">
        <v>2979.4193308000013</v>
      </c>
      <c r="F223" s="410">
        <v>0</v>
      </c>
      <c r="G223" s="411">
        <v>2979.4193308000013</v>
      </c>
    </row>
    <row r="224" spans="1:7" x14ac:dyDescent="0.25">
      <c r="A224" s="406" t="s">
        <v>3565</v>
      </c>
      <c r="B224" s="407" t="s">
        <v>214</v>
      </c>
      <c r="C224" s="408" t="s">
        <v>3190</v>
      </c>
      <c r="D224" s="409" t="s">
        <v>3566</v>
      </c>
      <c r="E224" s="410">
        <v>2116.5239082999997</v>
      </c>
      <c r="F224" s="410">
        <v>0</v>
      </c>
      <c r="G224" s="411">
        <v>2116.5239082999997</v>
      </c>
    </row>
    <row r="225" spans="1:7" x14ac:dyDescent="0.25">
      <c r="A225" s="406" t="s">
        <v>3567</v>
      </c>
      <c r="B225" s="407" t="s">
        <v>214</v>
      </c>
      <c r="C225" s="408" t="s">
        <v>3190</v>
      </c>
      <c r="D225" s="409" t="s">
        <v>3568</v>
      </c>
      <c r="E225" s="410">
        <v>184.69354050000038</v>
      </c>
      <c r="F225" s="410">
        <v>0</v>
      </c>
      <c r="G225" s="411">
        <v>184.69354050000038</v>
      </c>
    </row>
    <row r="226" spans="1:7" x14ac:dyDescent="0.25">
      <c r="A226" s="406" t="s">
        <v>3569</v>
      </c>
      <c r="B226" s="407" t="s">
        <v>214</v>
      </c>
      <c r="C226" s="408" t="s">
        <v>3190</v>
      </c>
      <c r="D226" s="409" t="s">
        <v>3570</v>
      </c>
      <c r="E226" s="410">
        <v>107.80768800000033</v>
      </c>
      <c r="F226" s="410">
        <v>0</v>
      </c>
      <c r="G226" s="411">
        <v>107.80768800000033</v>
      </c>
    </row>
    <row r="227" spans="1:7" x14ac:dyDescent="0.25">
      <c r="A227" s="406" t="s">
        <v>3571</v>
      </c>
      <c r="B227" s="407" t="s">
        <v>214</v>
      </c>
      <c r="C227" s="408" t="s">
        <v>3190</v>
      </c>
      <c r="D227" s="409" t="s">
        <v>3572</v>
      </c>
      <c r="E227" s="410">
        <v>78.305474500000855</v>
      </c>
      <c r="F227" s="410">
        <v>0</v>
      </c>
      <c r="G227" s="411">
        <v>78.305474500000855</v>
      </c>
    </row>
    <row r="228" spans="1:7" x14ac:dyDescent="0.25">
      <c r="A228" s="406" t="s">
        <v>3573</v>
      </c>
      <c r="B228" s="407" t="s">
        <v>241</v>
      </c>
      <c r="C228" s="408" t="s">
        <v>3190</v>
      </c>
      <c r="D228" s="409" t="s">
        <v>3574</v>
      </c>
      <c r="E228" s="410">
        <v>137.07759675000034</v>
      </c>
      <c r="F228" s="410">
        <v>0</v>
      </c>
      <c r="G228" s="411">
        <v>137.07759675000034</v>
      </c>
    </row>
    <row r="229" spans="1:7" x14ac:dyDescent="0.25">
      <c r="A229" s="406" t="s">
        <v>3575</v>
      </c>
      <c r="B229" s="407" t="s">
        <v>209</v>
      </c>
      <c r="C229" s="408" t="s">
        <v>3190</v>
      </c>
      <c r="D229" s="409" t="s">
        <v>3576</v>
      </c>
      <c r="E229" s="410">
        <v>2433.2393889505038</v>
      </c>
      <c r="F229" s="410">
        <v>0</v>
      </c>
      <c r="G229" s="411">
        <v>2433.2393889505038</v>
      </c>
    </row>
    <row r="230" spans="1:7" x14ac:dyDescent="0.25">
      <c r="A230" s="406" t="s">
        <v>3577</v>
      </c>
      <c r="B230" s="407" t="s">
        <v>209</v>
      </c>
      <c r="C230" s="408" t="s">
        <v>3190</v>
      </c>
      <c r="D230" s="409" t="s">
        <v>3578</v>
      </c>
      <c r="E230" s="410">
        <v>2202.5523484999994</v>
      </c>
      <c r="F230" s="410">
        <v>0</v>
      </c>
      <c r="G230" s="411">
        <v>2202.5523484999994</v>
      </c>
    </row>
    <row r="231" spans="1:7" x14ac:dyDescent="0.25">
      <c r="A231" s="406" t="s">
        <v>3579</v>
      </c>
      <c r="B231" s="407" t="s">
        <v>209</v>
      </c>
      <c r="C231" s="408" t="s">
        <v>3190</v>
      </c>
      <c r="D231" s="409" t="s">
        <v>3580</v>
      </c>
      <c r="E231" s="410">
        <v>491.55267179998009</v>
      </c>
      <c r="F231" s="410">
        <v>0</v>
      </c>
      <c r="G231" s="411">
        <v>491.55267179998009</v>
      </c>
    </row>
    <row r="232" spans="1:7" x14ac:dyDescent="0.25">
      <c r="A232" s="406" t="s">
        <v>3581</v>
      </c>
      <c r="B232" s="407" t="s">
        <v>209</v>
      </c>
      <c r="C232" s="408" t="s">
        <v>3190</v>
      </c>
      <c r="D232" s="409" t="s">
        <v>3582</v>
      </c>
      <c r="E232" s="410">
        <v>227.03422375000082</v>
      </c>
      <c r="F232" s="410">
        <v>0</v>
      </c>
      <c r="G232" s="411">
        <v>227.03422375000082</v>
      </c>
    </row>
    <row r="233" spans="1:7" x14ac:dyDescent="0.25">
      <c r="A233" s="406" t="s">
        <v>3583</v>
      </c>
      <c r="B233" s="407" t="s">
        <v>74</v>
      </c>
      <c r="C233" s="408" t="s">
        <v>3190</v>
      </c>
      <c r="D233" s="409" t="s">
        <v>3584</v>
      </c>
      <c r="E233" s="410">
        <v>2633.0116909000062</v>
      </c>
      <c r="F233" s="410">
        <v>0</v>
      </c>
      <c r="G233" s="411">
        <v>2633.0116909000062</v>
      </c>
    </row>
    <row r="234" spans="1:7" x14ac:dyDescent="0.25">
      <c r="A234" s="406" t="s">
        <v>1083</v>
      </c>
      <c r="B234" s="407" t="s">
        <v>74</v>
      </c>
      <c r="C234" s="408" t="s">
        <v>3190</v>
      </c>
      <c r="D234" s="409" t="s">
        <v>3585</v>
      </c>
      <c r="E234" s="410">
        <v>681.12946313299472</v>
      </c>
      <c r="F234" s="410">
        <v>0</v>
      </c>
      <c r="G234" s="411">
        <v>681.12946313299472</v>
      </c>
    </row>
    <row r="235" spans="1:7" x14ac:dyDescent="0.25">
      <c r="A235" s="406" t="s">
        <v>3586</v>
      </c>
      <c r="B235" s="407" t="s">
        <v>112</v>
      </c>
      <c r="C235" s="408" t="s">
        <v>3190</v>
      </c>
      <c r="D235" s="409" t="s">
        <v>3587</v>
      </c>
      <c r="E235" s="410">
        <v>4713.2828230015002</v>
      </c>
      <c r="F235" s="410">
        <v>0</v>
      </c>
      <c r="G235" s="411">
        <v>4713.2828230015002</v>
      </c>
    </row>
    <row r="236" spans="1:7" x14ac:dyDescent="0.25">
      <c r="A236" s="406" t="s">
        <v>3588</v>
      </c>
      <c r="B236" s="407" t="s">
        <v>74</v>
      </c>
      <c r="C236" s="408" t="s">
        <v>3190</v>
      </c>
      <c r="D236" s="409" t="s">
        <v>3589</v>
      </c>
      <c r="E236" s="410">
        <v>732.23338750003131</v>
      </c>
      <c r="F236" s="410">
        <v>0</v>
      </c>
      <c r="G236" s="411">
        <v>732.23338750003131</v>
      </c>
    </row>
    <row r="237" spans="1:7" x14ac:dyDescent="0.25">
      <c r="A237" s="406" t="s">
        <v>1700</v>
      </c>
      <c r="B237" s="407" t="s">
        <v>74</v>
      </c>
      <c r="C237" s="408" t="s">
        <v>3190</v>
      </c>
      <c r="D237" s="409" t="s">
        <v>3590</v>
      </c>
      <c r="E237" s="410">
        <v>0</v>
      </c>
      <c r="F237" s="410">
        <v>2462.4664930666986</v>
      </c>
      <c r="G237" s="411">
        <v>2462.4664930666986</v>
      </c>
    </row>
    <row r="238" spans="1:7" x14ac:dyDescent="0.25">
      <c r="A238" s="406" t="s">
        <v>3591</v>
      </c>
      <c r="B238" s="407" t="s">
        <v>74</v>
      </c>
      <c r="C238" s="408" t="s">
        <v>3190</v>
      </c>
      <c r="D238" s="409" t="s">
        <v>3592</v>
      </c>
      <c r="E238" s="410">
        <v>871.37012180000056</v>
      </c>
      <c r="F238" s="410">
        <v>0</v>
      </c>
      <c r="G238" s="411">
        <v>871.37012180000056</v>
      </c>
    </row>
    <row r="239" spans="1:7" x14ac:dyDescent="0.25">
      <c r="A239" s="406" t="s">
        <v>3593</v>
      </c>
      <c r="B239" s="407" t="s">
        <v>74</v>
      </c>
      <c r="C239" s="408" t="s">
        <v>3190</v>
      </c>
      <c r="D239" s="409" t="s">
        <v>3594</v>
      </c>
      <c r="E239" s="410">
        <v>13204.302943799999</v>
      </c>
      <c r="F239" s="410">
        <v>0</v>
      </c>
      <c r="G239" s="411">
        <v>13204.302943799999</v>
      </c>
    </row>
    <row r="240" spans="1:7" x14ac:dyDescent="0.25">
      <c r="A240" s="406" t="s">
        <v>3595</v>
      </c>
      <c r="B240" s="412" t="s">
        <v>2544</v>
      </c>
      <c r="C240" s="408" t="s">
        <v>3190</v>
      </c>
      <c r="D240" s="409" t="s">
        <v>3264</v>
      </c>
      <c r="E240" s="410">
        <v>1171.677116400002</v>
      </c>
      <c r="F240" s="410">
        <v>0</v>
      </c>
      <c r="G240" s="411">
        <v>1171.677116400002</v>
      </c>
    </row>
    <row r="241" spans="1:7" x14ac:dyDescent="0.25">
      <c r="A241" s="406" t="s">
        <v>3596</v>
      </c>
      <c r="B241" s="412" t="s">
        <v>2544</v>
      </c>
      <c r="C241" s="408" t="s">
        <v>3190</v>
      </c>
      <c r="D241" s="409" t="s">
        <v>3597</v>
      </c>
      <c r="E241" s="410">
        <v>2194.6738055499791</v>
      </c>
      <c r="F241" s="410">
        <v>0</v>
      </c>
      <c r="G241" s="411">
        <v>2194.6738055499791</v>
      </c>
    </row>
    <row r="242" spans="1:7" x14ac:dyDescent="0.25">
      <c r="A242" s="406" t="s">
        <v>3598</v>
      </c>
      <c r="B242" s="407" t="s">
        <v>232</v>
      </c>
      <c r="C242" s="408" t="s">
        <v>3190</v>
      </c>
      <c r="D242" s="409" t="s">
        <v>3599</v>
      </c>
      <c r="E242" s="410">
        <v>3189.7426315501016</v>
      </c>
      <c r="F242" s="410">
        <v>0</v>
      </c>
      <c r="G242" s="411">
        <v>3189.7426315501016</v>
      </c>
    </row>
    <row r="243" spans="1:7" x14ac:dyDescent="0.25">
      <c r="A243" s="406" t="s">
        <v>3600</v>
      </c>
      <c r="B243" s="407" t="s">
        <v>3207</v>
      </c>
      <c r="C243" s="408" t="s">
        <v>3190</v>
      </c>
      <c r="D243" s="409" t="s">
        <v>3601</v>
      </c>
      <c r="E243" s="410">
        <v>3086.9540321501991</v>
      </c>
      <c r="F243" s="410">
        <v>0</v>
      </c>
      <c r="G243" s="411">
        <v>3086.9540321501991</v>
      </c>
    </row>
    <row r="244" spans="1:7" x14ac:dyDescent="0.25">
      <c r="A244" s="406" t="s">
        <v>3602</v>
      </c>
      <c r="B244" s="407" t="s">
        <v>3207</v>
      </c>
      <c r="C244" s="408" t="s">
        <v>3190</v>
      </c>
      <c r="D244" s="409" t="s">
        <v>3603</v>
      </c>
      <c r="E244" s="410">
        <v>1466.1607875999998</v>
      </c>
      <c r="F244" s="410">
        <v>0</v>
      </c>
      <c r="G244" s="411">
        <v>1466.1607875999998</v>
      </c>
    </row>
    <row r="245" spans="1:7" x14ac:dyDescent="0.25">
      <c r="A245" s="406" t="s">
        <v>3604</v>
      </c>
      <c r="B245" s="407" t="s">
        <v>3207</v>
      </c>
      <c r="C245" s="408" t="s">
        <v>3190</v>
      </c>
      <c r="D245" s="409" t="s">
        <v>3605</v>
      </c>
      <c r="E245" s="410">
        <v>253.13802934999876</v>
      </c>
      <c r="F245" s="410">
        <v>0</v>
      </c>
      <c r="G245" s="411">
        <v>253.13802934999876</v>
      </c>
    </row>
    <row r="246" spans="1:7" x14ac:dyDescent="0.25">
      <c r="A246" s="406" t="s">
        <v>3606</v>
      </c>
      <c r="B246" s="407" t="s">
        <v>3207</v>
      </c>
      <c r="C246" s="408" t="s">
        <v>3190</v>
      </c>
      <c r="D246" s="409" t="s">
        <v>3607</v>
      </c>
      <c r="E246" s="410">
        <v>1995.5243469500492</v>
      </c>
      <c r="F246" s="410">
        <v>0</v>
      </c>
      <c r="G246" s="411">
        <v>1995.5243469500492</v>
      </c>
    </row>
    <row r="247" spans="1:7" x14ac:dyDescent="0.25">
      <c r="A247" s="406" t="s">
        <v>1879</v>
      </c>
      <c r="B247" s="407" t="s">
        <v>3207</v>
      </c>
      <c r="C247" s="408" t="s">
        <v>3190</v>
      </c>
      <c r="D247" s="409" t="s">
        <v>3608</v>
      </c>
      <c r="E247" s="410">
        <v>0</v>
      </c>
      <c r="F247" s="410">
        <v>4829.9039738669817</v>
      </c>
      <c r="G247" s="411">
        <v>4829.9039738669817</v>
      </c>
    </row>
    <row r="248" spans="1:7" x14ac:dyDescent="0.25">
      <c r="A248" s="406" t="s">
        <v>3609</v>
      </c>
      <c r="B248" s="407" t="s">
        <v>3207</v>
      </c>
      <c r="C248" s="408" t="s">
        <v>3190</v>
      </c>
      <c r="D248" s="409" t="s">
        <v>3610</v>
      </c>
      <c r="E248" s="410">
        <v>687.71994469999845</v>
      </c>
      <c r="F248" s="410">
        <v>0</v>
      </c>
      <c r="G248" s="411">
        <v>687.71994469999845</v>
      </c>
    </row>
    <row r="249" spans="1:7" x14ac:dyDescent="0.25">
      <c r="A249" s="406" t="s">
        <v>3611</v>
      </c>
      <c r="B249" s="407" t="s">
        <v>3207</v>
      </c>
      <c r="C249" s="408" t="s">
        <v>3190</v>
      </c>
      <c r="D249" s="409" t="s">
        <v>3612</v>
      </c>
      <c r="E249" s="410">
        <v>308.75815325000076</v>
      </c>
      <c r="F249" s="410">
        <v>0</v>
      </c>
      <c r="G249" s="411">
        <v>308.75815325000076</v>
      </c>
    </row>
    <row r="250" spans="1:7" x14ac:dyDescent="0.25">
      <c r="A250" s="406" t="s">
        <v>3613</v>
      </c>
      <c r="B250" s="407" t="s">
        <v>3207</v>
      </c>
      <c r="C250" s="408" t="s">
        <v>3190</v>
      </c>
      <c r="D250" s="409" t="s">
        <v>3614</v>
      </c>
      <c r="E250" s="410">
        <v>1318.9969528498041</v>
      </c>
      <c r="F250" s="410">
        <v>0</v>
      </c>
      <c r="G250" s="411">
        <v>1318.9969528498041</v>
      </c>
    </row>
    <row r="251" spans="1:7" x14ac:dyDescent="0.25">
      <c r="A251" s="406" t="s">
        <v>3615</v>
      </c>
      <c r="B251" s="407" t="s">
        <v>3207</v>
      </c>
      <c r="C251" s="408" t="s">
        <v>3190</v>
      </c>
      <c r="D251" s="409" t="s">
        <v>3616</v>
      </c>
      <c r="E251" s="410">
        <v>511.00443170000017</v>
      </c>
      <c r="F251" s="410">
        <v>0</v>
      </c>
      <c r="G251" s="411">
        <v>511.00443170000017</v>
      </c>
    </row>
    <row r="252" spans="1:7" x14ac:dyDescent="0.25">
      <c r="A252" s="406" t="s">
        <v>3617</v>
      </c>
      <c r="B252" s="407" t="s">
        <v>3207</v>
      </c>
      <c r="C252" s="408" t="s">
        <v>3190</v>
      </c>
      <c r="D252" s="409" t="s">
        <v>3618</v>
      </c>
      <c r="E252" s="410">
        <v>2962.8646707003936</v>
      </c>
      <c r="F252" s="410">
        <v>0</v>
      </c>
      <c r="G252" s="411">
        <v>2962.8646707003936</v>
      </c>
    </row>
    <row r="253" spans="1:7" x14ac:dyDescent="0.25">
      <c r="A253" s="406" t="s">
        <v>3619</v>
      </c>
      <c r="B253" s="407" t="s">
        <v>3207</v>
      </c>
      <c r="C253" s="408" t="s">
        <v>3190</v>
      </c>
      <c r="D253" s="409" t="s">
        <v>3620</v>
      </c>
      <c r="E253" s="410">
        <v>1243.6666116503984</v>
      </c>
      <c r="F253" s="410">
        <v>0</v>
      </c>
      <c r="G253" s="411">
        <v>1243.6666116503984</v>
      </c>
    </row>
    <row r="254" spans="1:7" x14ac:dyDescent="0.25">
      <c r="A254" s="406" t="s">
        <v>1864</v>
      </c>
      <c r="B254" s="407" t="s">
        <v>241</v>
      </c>
      <c r="C254" s="408" t="s">
        <v>3190</v>
      </c>
      <c r="D254" s="409" t="s">
        <v>3621</v>
      </c>
      <c r="E254" s="410">
        <v>0</v>
      </c>
      <c r="F254" s="410">
        <v>37066.277585767006</v>
      </c>
      <c r="G254" s="411">
        <v>37066.277585767006</v>
      </c>
    </row>
    <row r="255" spans="1:7" x14ac:dyDescent="0.25">
      <c r="A255" s="406" t="s">
        <v>3622</v>
      </c>
      <c r="B255" s="407" t="s">
        <v>241</v>
      </c>
      <c r="C255" s="408" t="s">
        <v>3190</v>
      </c>
      <c r="D255" s="409" t="s">
        <v>3422</v>
      </c>
      <c r="E255" s="410">
        <v>620.13013489960576</v>
      </c>
      <c r="F255" s="410">
        <v>0</v>
      </c>
      <c r="G255" s="411">
        <v>620.13013489960576</v>
      </c>
    </row>
    <row r="256" spans="1:7" x14ac:dyDescent="0.25">
      <c r="A256" s="406" t="s">
        <v>3623</v>
      </c>
      <c r="B256" s="407" t="s">
        <v>241</v>
      </c>
      <c r="C256" s="408" t="s">
        <v>3190</v>
      </c>
      <c r="D256" s="409" t="s">
        <v>3624</v>
      </c>
      <c r="E256" s="410">
        <v>314.62258300000008</v>
      </c>
      <c r="F256" s="410">
        <v>0</v>
      </c>
      <c r="G256" s="411">
        <v>314.62258300000008</v>
      </c>
    </row>
    <row r="257" spans="1:7" x14ac:dyDescent="0.25">
      <c r="A257" s="406" t="s">
        <v>3625</v>
      </c>
      <c r="B257" s="407" t="s">
        <v>241</v>
      </c>
      <c r="C257" s="408" t="s">
        <v>3190</v>
      </c>
      <c r="D257" s="409" t="s">
        <v>3626</v>
      </c>
      <c r="E257" s="410">
        <v>590.03777265000099</v>
      </c>
      <c r="F257" s="410">
        <v>0</v>
      </c>
      <c r="G257" s="411">
        <v>590.03777265000099</v>
      </c>
    </row>
    <row r="258" spans="1:7" x14ac:dyDescent="0.25">
      <c r="A258" s="406" t="s">
        <v>3627</v>
      </c>
      <c r="B258" s="407" t="s">
        <v>241</v>
      </c>
      <c r="C258" s="408" t="s">
        <v>3190</v>
      </c>
      <c r="D258" s="409" t="s">
        <v>3628</v>
      </c>
      <c r="E258" s="410">
        <v>501.4516947000011</v>
      </c>
      <c r="F258" s="410">
        <v>0</v>
      </c>
      <c r="G258" s="411">
        <v>501.4516947000011</v>
      </c>
    </row>
    <row r="259" spans="1:7" x14ac:dyDescent="0.25">
      <c r="A259" s="406" t="s">
        <v>3629</v>
      </c>
      <c r="B259" s="407" t="s">
        <v>241</v>
      </c>
      <c r="C259" s="408" t="s">
        <v>3190</v>
      </c>
      <c r="D259" s="409" t="s">
        <v>3630</v>
      </c>
      <c r="E259" s="410">
        <v>3355.8163015004975</v>
      </c>
      <c r="F259" s="410">
        <v>0</v>
      </c>
      <c r="G259" s="411">
        <v>3355.8163015004975</v>
      </c>
    </row>
    <row r="260" spans="1:7" x14ac:dyDescent="0.25">
      <c r="A260" s="406" t="s">
        <v>3631</v>
      </c>
      <c r="B260" s="412" t="s">
        <v>2544</v>
      </c>
      <c r="C260" s="408" t="s">
        <v>3190</v>
      </c>
      <c r="D260" s="409" t="s">
        <v>3632</v>
      </c>
      <c r="E260" s="410">
        <v>568.29865170000085</v>
      </c>
      <c r="F260" s="410">
        <v>0</v>
      </c>
      <c r="G260" s="411">
        <v>568.29865170000085</v>
      </c>
    </row>
    <row r="261" spans="1:7" x14ac:dyDescent="0.25">
      <c r="A261" s="406" t="s">
        <v>3633</v>
      </c>
      <c r="B261" s="412" t="s">
        <v>2544</v>
      </c>
      <c r="C261" s="408" t="s">
        <v>3190</v>
      </c>
      <c r="D261" s="409" t="s">
        <v>3264</v>
      </c>
      <c r="E261" s="410">
        <v>3213.1305774997963</v>
      </c>
      <c r="F261" s="410">
        <v>0</v>
      </c>
      <c r="G261" s="411">
        <v>3213.1305774997963</v>
      </c>
    </row>
    <row r="262" spans="1:7" x14ac:dyDescent="0.25">
      <c r="A262" s="406" t="s">
        <v>3634</v>
      </c>
      <c r="B262" s="412" t="s">
        <v>2544</v>
      </c>
      <c r="C262" s="408" t="s">
        <v>3190</v>
      </c>
      <c r="D262" s="409" t="s">
        <v>3635</v>
      </c>
      <c r="E262" s="410">
        <v>1359.9650954003955</v>
      </c>
      <c r="F262" s="410">
        <v>0</v>
      </c>
      <c r="G262" s="411">
        <v>1359.9650954003955</v>
      </c>
    </row>
    <row r="263" spans="1:7" x14ac:dyDescent="0.25">
      <c r="A263" s="406" t="s">
        <v>3636</v>
      </c>
      <c r="B263" s="407" t="s">
        <v>3222</v>
      </c>
      <c r="C263" s="408" t="s">
        <v>3190</v>
      </c>
      <c r="D263" s="409" t="s">
        <v>3637</v>
      </c>
      <c r="E263" s="410">
        <v>3791.8372656000001</v>
      </c>
      <c r="F263" s="410">
        <v>0</v>
      </c>
      <c r="G263" s="411">
        <v>3791.8372656000001</v>
      </c>
    </row>
    <row r="264" spans="1:7" x14ac:dyDescent="0.25">
      <c r="A264" s="406" t="s">
        <v>3638</v>
      </c>
      <c r="B264" s="407" t="s">
        <v>214</v>
      </c>
      <c r="C264" s="408" t="s">
        <v>3190</v>
      </c>
      <c r="D264" s="409" t="s">
        <v>3639</v>
      </c>
      <c r="E264" s="410">
        <v>1262.6559822499994</v>
      </c>
      <c r="F264" s="410">
        <v>0</v>
      </c>
      <c r="G264" s="411">
        <v>1262.6559822499994</v>
      </c>
    </row>
    <row r="265" spans="1:7" x14ac:dyDescent="0.25">
      <c r="A265" s="406" t="s">
        <v>3640</v>
      </c>
      <c r="B265" s="407" t="s">
        <v>214</v>
      </c>
      <c r="C265" s="408" t="s">
        <v>3190</v>
      </c>
      <c r="D265" s="409" t="s">
        <v>3641</v>
      </c>
      <c r="E265" s="410">
        <v>3771.4130185765007</v>
      </c>
      <c r="F265" s="410">
        <v>0</v>
      </c>
      <c r="G265" s="411">
        <v>3771.4130185765007</v>
      </c>
    </row>
    <row r="266" spans="1:7" x14ac:dyDescent="0.25">
      <c r="A266" s="406" t="s">
        <v>3642</v>
      </c>
      <c r="B266" s="407" t="s">
        <v>74</v>
      </c>
      <c r="C266" s="408" t="s">
        <v>3190</v>
      </c>
      <c r="D266" s="409" t="s">
        <v>3643</v>
      </c>
      <c r="E266" s="410">
        <v>5116.1433370002014</v>
      </c>
      <c r="F266" s="410">
        <v>0</v>
      </c>
      <c r="G266" s="411">
        <v>5116.1433370002014</v>
      </c>
    </row>
    <row r="267" spans="1:7" x14ac:dyDescent="0.25">
      <c r="A267" s="406" t="s">
        <v>3644</v>
      </c>
      <c r="B267" s="407" t="s">
        <v>74</v>
      </c>
      <c r="C267" s="408" t="s">
        <v>3190</v>
      </c>
      <c r="D267" s="409" t="s">
        <v>3645</v>
      </c>
      <c r="E267" s="410">
        <v>330.58121735001987</v>
      </c>
      <c r="F267" s="410">
        <v>0</v>
      </c>
      <c r="G267" s="411">
        <v>330.58121735001987</v>
      </c>
    </row>
    <row r="268" spans="1:7" x14ac:dyDescent="0.25">
      <c r="A268" s="406" t="s">
        <v>3646</v>
      </c>
      <c r="B268" s="407" t="s">
        <v>74</v>
      </c>
      <c r="C268" s="408" t="s">
        <v>3190</v>
      </c>
      <c r="D268" s="409" t="s">
        <v>3647</v>
      </c>
      <c r="E268" s="410">
        <v>16195.355730797994</v>
      </c>
      <c r="F268" s="410">
        <v>0</v>
      </c>
      <c r="G268" s="411">
        <v>16195.355730797994</v>
      </c>
    </row>
    <row r="269" spans="1:7" x14ac:dyDescent="0.25">
      <c r="A269" s="406" t="s">
        <v>3648</v>
      </c>
      <c r="B269" s="407" t="s">
        <v>134</v>
      </c>
      <c r="C269" s="408" t="s">
        <v>145</v>
      </c>
      <c r="D269" s="409" t="s">
        <v>3649</v>
      </c>
      <c r="E269" s="410">
        <v>10193.712919201003</v>
      </c>
      <c r="F269" s="410">
        <v>0</v>
      </c>
      <c r="G269" s="411">
        <v>10193.712919201003</v>
      </c>
    </row>
    <row r="270" spans="1:7" x14ac:dyDescent="0.25">
      <c r="A270" s="406" t="s">
        <v>3650</v>
      </c>
      <c r="B270" s="407" t="s">
        <v>136</v>
      </c>
      <c r="C270" s="408" t="s">
        <v>145</v>
      </c>
      <c r="D270" s="409" t="s">
        <v>3651</v>
      </c>
      <c r="E270" s="410">
        <v>26553.080766300001</v>
      </c>
      <c r="F270" s="410">
        <v>0</v>
      </c>
      <c r="G270" s="411">
        <v>26553.080766300001</v>
      </c>
    </row>
    <row r="271" spans="1:7" x14ac:dyDescent="0.25">
      <c r="A271" s="406" t="s">
        <v>3652</v>
      </c>
      <c r="B271" s="407" t="s">
        <v>136</v>
      </c>
      <c r="C271" s="408" t="s">
        <v>145</v>
      </c>
      <c r="D271" s="409" t="s">
        <v>3653</v>
      </c>
      <c r="E271" s="410">
        <v>5899.1635383000003</v>
      </c>
      <c r="F271" s="410">
        <v>0</v>
      </c>
      <c r="G271" s="411">
        <v>5899.1635383000003</v>
      </c>
    </row>
    <row r="272" spans="1:7" x14ac:dyDescent="0.25">
      <c r="A272" s="406" t="s">
        <v>3654</v>
      </c>
      <c r="B272" s="407" t="s">
        <v>136</v>
      </c>
      <c r="C272" s="408" t="s">
        <v>145</v>
      </c>
      <c r="D272" s="409" t="s">
        <v>3655</v>
      </c>
      <c r="E272" s="410">
        <v>12907.612002</v>
      </c>
      <c r="F272" s="410">
        <v>0</v>
      </c>
      <c r="G272" s="411">
        <v>12907.612002</v>
      </c>
    </row>
    <row r="273" spans="1:7" x14ac:dyDescent="0.25">
      <c r="A273" s="406" t="s">
        <v>1710</v>
      </c>
      <c r="B273" s="407" t="s">
        <v>3656</v>
      </c>
      <c r="C273" s="408" t="s">
        <v>145</v>
      </c>
      <c r="D273" s="409" t="s">
        <v>1709</v>
      </c>
      <c r="E273" s="410">
        <v>0</v>
      </c>
      <c r="F273" s="410">
        <v>23005.816248200004</v>
      </c>
      <c r="G273" s="411">
        <v>23005.816248200004</v>
      </c>
    </row>
    <row r="274" spans="1:7" x14ac:dyDescent="0.25">
      <c r="A274" s="406" t="s">
        <v>3657</v>
      </c>
      <c r="B274" s="407" t="s">
        <v>3656</v>
      </c>
      <c r="C274" s="408" t="s">
        <v>145</v>
      </c>
      <c r="D274" s="409" t="s">
        <v>3658</v>
      </c>
      <c r="E274" s="410">
        <v>18053.113598648706</v>
      </c>
      <c r="F274" s="410">
        <v>0</v>
      </c>
      <c r="G274" s="411">
        <v>18053.113598648706</v>
      </c>
    </row>
    <row r="275" spans="1:7" x14ac:dyDescent="0.25">
      <c r="A275" s="406" t="s">
        <v>3659</v>
      </c>
      <c r="B275" s="407" t="s">
        <v>3656</v>
      </c>
      <c r="C275" s="408" t="s">
        <v>145</v>
      </c>
      <c r="D275" s="409" t="s">
        <v>3660</v>
      </c>
      <c r="E275" s="410">
        <v>8145.5952992497987</v>
      </c>
      <c r="F275" s="410">
        <v>0</v>
      </c>
      <c r="G275" s="411">
        <v>8145.5952992497987</v>
      </c>
    </row>
    <row r="276" spans="1:7" x14ac:dyDescent="0.25">
      <c r="A276" s="406" t="s">
        <v>3661</v>
      </c>
      <c r="B276" s="407" t="s">
        <v>3656</v>
      </c>
      <c r="C276" s="408" t="s">
        <v>145</v>
      </c>
      <c r="D276" s="409" t="s">
        <v>3662</v>
      </c>
      <c r="E276" s="410">
        <v>1363.9249200498016</v>
      </c>
      <c r="F276" s="410">
        <v>0</v>
      </c>
      <c r="G276" s="411">
        <v>1363.9249200498016</v>
      </c>
    </row>
    <row r="277" spans="1:7" x14ac:dyDescent="0.25">
      <c r="A277" s="406" t="s">
        <v>1714</v>
      </c>
      <c r="B277" s="407" t="s">
        <v>3656</v>
      </c>
      <c r="C277" s="408" t="s">
        <v>145</v>
      </c>
      <c r="D277" s="409" t="s">
        <v>1713</v>
      </c>
      <c r="E277" s="410">
        <v>0</v>
      </c>
      <c r="F277" s="410">
        <v>44638.65537339999</v>
      </c>
      <c r="G277" s="411">
        <v>44638.65537339999</v>
      </c>
    </row>
    <row r="278" spans="1:7" x14ac:dyDescent="0.25">
      <c r="A278" s="406" t="s">
        <v>3663</v>
      </c>
      <c r="B278" s="407" t="s">
        <v>3656</v>
      </c>
      <c r="C278" s="408" t="s">
        <v>145</v>
      </c>
      <c r="D278" s="409" t="s">
        <v>3664</v>
      </c>
      <c r="E278" s="410">
        <v>10319.110370250004</v>
      </c>
      <c r="F278" s="410">
        <v>0</v>
      </c>
      <c r="G278" s="411">
        <v>10319.110370250004</v>
      </c>
    </row>
    <row r="279" spans="1:7" x14ac:dyDescent="0.25">
      <c r="A279" s="406" t="s">
        <v>1718</v>
      </c>
      <c r="B279" s="407" t="s">
        <v>3656</v>
      </c>
      <c r="C279" s="408" t="s">
        <v>145</v>
      </c>
      <c r="D279" s="409" t="s">
        <v>1717</v>
      </c>
      <c r="E279" s="410">
        <v>0</v>
      </c>
      <c r="F279" s="410">
        <v>4828.847706600005</v>
      </c>
      <c r="G279" s="411">
        <v>4828.847706600005</v>
      </c>
    </row>
    <row r="280" spans="1:7" x14ac:dyDescent="0.25">
      <c r="A280" s="406" t="s">
        <v>3665</v>
      </c>
      <c r="B280" s="407" t="s">
        <v>3656</v>
      </c>
      <c r="C280" s="408" t="s">
        <v>145</v>
      </c>
      <c r="D280" s="409" t="s">
        <v>3666</v>
      </c>
      <c r="E280" s="410">
        <v>13416.65472374839</v>
      </c>
      <c r="F280" s="410">
        <v>0</v>
      </c>
      <c r="G280" s="411">
        <v>13416.65472374839</v>
      </c>
    </row>
    <row r="281" spans="1:7" x14ac:dyDescent="0.25">
      <c r="A281" s="406" t="s">
        <v>3667</v>
      </c>
      <c r="B281" s="407" t="s">
        <v>232</v>
      </c>
      <c r="C281" s="408" t="s">
        <v>3190</v>
      </c>
      <c r="D281" s="409" t="s">
        <v>3668</v>
      </c>
      <c r="E281" s="410">
        <v>11161.406418</v>
      </c>
      <c r="F281" s="410">
        <v>0</v>
      </c>
      <c r="G281" s="411">
        <v>11161.406418</v>
      </c>
    </row>
    <row r="282" spans="1:7" x14ac:dyDescent="0.25">
      <c r="A282" s="406" t="s">
        <v>3669</v>
      </c>
      <c r="B282" s="407" t="s">
        <v>58</v>
      </c>
      <c r="C282" s="408" t="s">
        <v>3190</v>
      </c>
      <c r="D282" s="409" t="s">
        <v>3670</v>
      </c>
      <c r="E282" s="410">
        <v>4403</v>
      </c>
      <c r="F282" s="410">
        <v>0</v>
      </c>
      <c r="G282" s="411">
        <v>4403</v>
      </c>
    </row>
    <row r="283" spans="1:7" x14ac:dyDescent="0.25">
      <c r="A283" s="406" t="s">
        <v>3671</v>
      </c>
      <c r="B283" s="407" t="s">
        <v>2544</v>
      </c>
      <c r="C283" s="408" t="s">
        <v>3190</v>
      </c>
      <c r="D283" s="409" t="s">
        <v>3672</v>
      </c>
      <c r="E283" s="410">
        <v>339.29292299999997</v>
      </c>
      <c r="F283" s="410">
        <v>0</v>
      </c>
      <c r="G283" s="411">
        <v>339.29292299999997</v>
      </c>
    </row>
    <row r="284" spans="1:7" x14ac:dyDescent="0.25">
      <c r="A284" s="406" t="s">
        <v>3673</v>
      </c>
      <c r="B284" s="407" t="s">
        <v>232</v>
      </c>
      <c r="C284" s="408" t="s">
        <v>3190</v>
      </c>
      <c r="D284" s="409" t="s">
        <v>3674</v>
      </c>
      <c r="E284" s="410">
        <v>9674.0476178999998</v>
      </c>
      <c r="F284" s="410">
        <v>0</v>
      </c>
      <c r="G284" s="411">
        <v>9674.0476178999998</v>
      </c>
    </row>
    <row r="285" spans="1:7" x14ac:dyDescent="0.25">
      <c r="A285" s="406" t="s">
        <v>3675</v>
      </c>
      <c r="B285" s="407" t="s">
        <v>209</v>
      </c>
      <c r="C285" s="408" t="s">
        <v>3190</v>
      </c>
      <c r="D285" s="409" t="s">
        <v>3676</v>
      </c>
      <c r="E285" s="410">
        <v>967.44333449999999</v>
      </c>
      <c r="F285" s="410">
        <v>0</v>
      </c>
      <c r="G285" s="411">
        <v>967.44333449999999</v>
      </c>
    </row>
    <row r="286" spans="1:7" ht="15.75" thickBot="1" x14ac:dyDescent="0.3">
      <c r="A286" s="415" t="s">
        <v>3677</v>
      </c>
      <c r="B286" s="416" t="s">
        <v>3207</v>
      </c>
      <c r="C286" s="417" t="s">
        <v>3190</v>
      </c>
      <c r="D286" s="418" t="s">
        <v>3678</v>
      </c>
      <c r="E286" s="419">
        <v>4546.3085027999996</v>
      </c>
      <c r="F286" s="419">
        <v>0</v>
      </c>
      <c r="G286" s="420">
        <v>4546.3085027999996</v>
      </c>
    </row>
    <row r="287" spans="1:7" x14ac:dyDescent="0.25">
      <c r="A287" s="421"/>
      <c r="B287" s="421"/>
      <c r="C287" s="421"/>
      <c r="D287" s="421"/>
      <c r="E287" s="421"/>
      <c r="F287" s="421"/>
      <c r="G287" s="421"/>
    </row>
    <row r="288" spans="1:7" x14ac:dyDescent="0.25">
      <c r="A288" s="421"/>
      <c r="B288" s="421"/>
      <c r="C288" s="421"/>
      <c r="D288" s="421"/>
      <c r="E288" s="421"/>
      <c r="F288" s="421"/>
      <c r="G288" s="421"/>
    </row>
    <row r="289" spans="1:7" x14ac:dyDescent="0.25">
      <c r="A289" s="421"/>
      <c r="B289" s="421"/>
      <c r="C289" s="421"/>
      <c r="D289" s="421"/>
      <c r="E289" s="421"/>
      <c r="F289" s="421"/>
      <c r="G289" s="421"/>
    </row>
    <row r="290" spans="1:7" x14ac:dyDescent="0.25">
      <c r="A290" s="421"/>
      <c r="B290" s="421"/>
      <c r="C290" s="421"/>
      <c r="D290" s="421"/>
      <c r="E290" s="421"/>
      <c r="F290" s="421"/>
      <c r="G290" s="421"/>
    </row>
    <row r="291" spans="1:7" x14ac:dyDescent="0.25">
      <c r="A291" s="421"/>
      <c r="B291" s="421"/>
      <c r="C291" s="421"/>
      <c r="D291" s="421"/>
      <c r="E291" s="421"/>
      <c r="F291" s="421"/>
      <c r="G291" s="421"/>
    </row>
    <row r="292" spans="1:7" x14ac:dyDescent="0.25">
      <c r="A292" s="421"/>
      <c r="B292" s="421"/>
      <c r="C292" s="421"/>
      <c r="D292" s="421"/>
      <c r="E292" s="421"/>
      <c r="F292" s="421"/>
      <c r="G292" s="421"/>
    </row>
    <row r="293" spans="1:7" x14ac:dyDescent="0.25">
      <c r="A293" s="421"/>
      <c r="B293" s="421"/>
      <c r="C293" s="421"/>
      <c r="D293" s="421"/>
      <c r="E293" s="421"/>
      <c r="F293" s="421"/>
      <c r="G293" s="421"/>
    </row>
    <row r="294" spans="1:7" x14ac:dyDescent="0.25">
      <c r="A294" s="421"/>
      <c r="B294" s="421"/>
      <c r="C294" s="421"/>
      <c r="D294" s="421"/>
      <c r="E294" s="421"/>
      <c r="F294" s="421"/>
      <c r="G294" s="421"/>
    </row>
    <row r="295" spans="1:7" x14ac:dyDescent="0.25">
      <c r="A295" s="421"/>
      <c r="B295" s="421"/>
      <c r="C295" s="421"/>
      <c r="D295" s="421"/>
      <c r="E295" s="421"/>
      <c r="F295" s="421"/>
      <c r="G295" s="421"/>
    </row>
    <row r="296" spans="1:7" x14ac:dyDescent="0.25">
      <c r="A296" s="421"/>
      <c r="B296" s="421"/>
      <c r="C296" s="421"/>
      <c r="D296" s="421"/>
      <c r="E296" s="421"/>
      <c r="F296" s="421"/>
      <c r="G296" s="421"/>
    </row>
    <row r="297" spans="1:7" x14ac:dyDescent="0.25">
      <c r="A297" s="421"/>
      <c r="B297" s="421"/>
      <c r="C297" s="421"/>
      <c r="D297" s="421"/>
      <c r="E297" s="421"/>
      <c r="F297" s="421"/>
      <c r="G297" s="421"/>
    </row>
    <row r="298" spans="1:7" x14ac:dyDescent="0.25">
      <c r="A298" s="421"/>
      <c r="B298" s="421"/>
      <c r="C298" s="421"/>
      <c r="D298" s="421"/>
      <c r="E298" s="421"/>
      <c r="F298" s="421"/>
      <c r="G298" s="421"/>
    </row>
    <row r="299" spans="1:7" x14ac:dyDescent="0.25">
      <c r="A299" s="421"/>
      <c r="B299" s="421"/>
      <c r="C299" s="421"/>
      <c r="D299" s="421"/>
      <c r="E299" s="421"/>
      <c r="F299" s="421"/>
      <c r="G299" s="421"/>
    </row>
    <row r="300" spans="1:7" x14ac:dyDescent="0.25">
      <c r="A300" s="421"/>
      <c r="B300" s="421"/>
      <c r="C300" s="421"/>
      <c r="D300" s="421"/>
      <c r="E300" s="421"/>
      <c r="F300" s="421"/>
      <c r="G300" s="421"/>
    </row>
    <row r="301" spans="1:7" x14ac:dyDescent="0.25">
      <c r="A301" s="421"/>
      <c r="B301" s="421"/>
      <c r="C301" s="421"/>
      <c r="D301" s="421"/>
      <c r="E301" s="421"/>
      <c r="F301" s="421"/>
      <c r="G301" s="421"/>
    </row>
    <row r="302" spans="1:7" x14ac:dyDescent="0.25">
      <c r="A302" s="421"/>
      <c r="B302" s="421"/>
      <c r="C302" s="421"/>
      <c r="D302" s="421"/>
      <c r="E302" s="421"/>
      <c r="F302" s="421"/>
      <c r="G302" s="421"/>
    </row>
    <row r="303" spans="1:7" x14ac:dyDescent="0.25">
      <c r="A303" s="421"/>
      <c r="B303" s="421"/>
      <c r="C303" s="421"/>
      <c r="D303" s="421"/>
      <c r="E303" s="421"/>
      <c r="F303" s="421"/>
      <c r="G303" s="421"/>
    </row>
    <row r="304" spans="1:7" x14ac:dyDescent="0.25">
      <c r="A304" s="421"/>
      <c r="B304" s="421"/>
      <c r="C304" s="421"/>
      <c r="D304" s="421"/>
      <c r="E304" s="421"/>
      <c r="F304" s="421"/>
      <c r="G304" s="421"/>
    </row>
    <row r="305" spans="1:7" x14ac:dyDescent="0.25">
      <c r="A305" s="421"/>
      <c r="B305" s="421"/>
      <c r="C305" s="421"/>
      <c r="D305" s="421"/>
      <c r="E305" s="421"/>
      <c r="F305" s="421"/>
      <c r="G305" s="421"/>
    </row>
    <row r="306" spans="1:7" x14ac:dyDescent="0.25">
      <c r="A306" s="421"/>
      <c r="B306" s="421"/>
      <c r="C306" s="421"/>
      <c r="D306" s="421"/>
      <c r="E306" s="421"/>
      <c r="F306" s="421"/>
      <c r="G306" s="421"/>
    </row>
    <row r="307" spans="1:7" x14ac:dyDescent="0.25">
      <c r="A307" s="421"/>
      <c r="B307" s="421"/>
      <c r="C307" s="421"/>
      <c r="D307" s="421"/>
      <c r="E307" s="421"/>
      <c r="F307" s="421"/>
      <c r="G307" s="421"/>
    </row>
    <row r="308" spans="1:7" x14ac:dyDescent="0.25">
      <c r="A308" s="421"/>
      <c r="B308" s="421"/>
      <c r="C308" s="421"/>
      <c r="D308" s="421"/>
      <c r="E308" s="421"/>
      <c r="F308" s="421"/>
      <c r="G308" s="421"/>
    </row>
    <row r="309" spans="1:7" x14ac:dyDescent="0.25">
      <c r="A309" s="421"/>
      <c r="B309" s="421"/>
      <c r="C309" s="421"/>
      <c r="D309" s="421"/>
      <c r="E309" s="421"/>
      <c r="F309" s="421"/>
      <c r="G309" s="421"/>
    </row>
    <row r="310" spans="1:7" x14ac:dyDescent="0.25">
      <c r="A310" s="421"/>
      <c r="B310" s="421"/>
      <c r="C310" s="421"/>
      <c r="D310" s="421"/>
      <c r="E310" s="421"/>
      <c r="F310" s="421"/>
      <c r="G310" s="421"/>
    </row>
    <row r="311" spans="1:7" x14ac:dyDescent="0.25">
      <c r="A311" s="421"/>
      <c r="B311" s="421"/>
      <c r="C311" s="421"/>
      <c r="D311" s="421"/>
      <c r="E311" s="421"/>
      <c r="F311" s="421"/>
      <c r="G311" s="421"/>
    </row>
    <row r="312" spans="1:7" x14ac:dyDescent="0.25">
      <c r="A312" s="421"/>
      <c r="B312" s="421"/>
      <c r="C312" s="421"/>
      <c r="D312" s="421"/>
      <c r="E312" s="421"/>
      <c r="F312" s="421"/>
      <c r="G312" s="421"/>
    </row>
    <row r="313" spans="1:7" x14ac:dyDescent="0.25">
      <c r="A313" s="421"/>
      <c r="B313" s="421"/>
      <c r="C313" s="421"/>
      <c r="D313" s="421"/>
      <c r="E313" s="421"/>
      <c r="F313" s="421"/>
      <c r="G313" s="421"/>
    </row>
    <row r="314" spans="1:7" x14ac:dyDescent="0.25">
      <c r="A314" s="421"/>
      <c r="B314" s="421"/>
      <c r="C314" s="421"/>
      <c r="D314" s="421"/>
      <c r="E314" s="421"/>
      <c r="F314" s="421"/>
      <c r="G314" s="421"/>
    </row>
    <row r="315" spans="1:7" x14ac:dyDescent="0.25">
      <c r="A315" s="421"/>
      <c r="B315" s="421"/>
      <c r="C315" s="421"/>
      <c r="D315" s="421"/>
      <c r="E315" s="421"/>
      <c r="F315" s="421"/>
      <c r="G315" s="421"/>
    </row>
    <row r="316" spans="1:7" x14ac:dyDescent="0.25">
      <c r="A316" s="421"/>
      <c r="B316" s="421"/>
      <c r="C316" s="421"/>
      <c r="D316" s="421"/>
      <c r="E316" s="421"/>
      <c r="F316" s="421"/>
      <c r="G316" s="421"/>
    </row>
    <row r="317" spans="1:7" x14ac:dyDescent="0.25">
      <c r="A317" s="421"/>
      <c r="B317" s="421"/>
      <c r="C317" s="421"/>
      <c r="D317" s="421"/>
      <c r="E317" s="421"/>
      <c r="F317" s="421"/>
      <c r="G317" s="421"/>
    </row>
    <row r="318" spans="1:7" x14ac:dyDescent="0.25">
      <c r="A318" s="421"/>
      <c r="B318" s="421"/>
      <c r="C318" s="421"/>
      <c r="D318" s="421"/>
      <c r="E318" s="421"/>
      <c r="F318" s="421"/>
      <c r="G318" s="421"/>
    </row>
    <row r="319" spans="1:7" x14ac:dyDescent="0.25">
      <c r="A319" s="421"/>
      <c r="B319" s="421"/>
      <c r="C319" s="421"/>
      <c r="D319" s="421"/>
      <c r="E319" s="421"/>
      <c r="F319" s="421"/>
      <c r="G319" s="421"/>
    </row>
    <row r="320" spans="1:7" x14ac:dyDescent="0.25">
      <c r="A320" s="421"/>
      <c r="B320" s="421"/>
      <c r="C320" s="421"/>
      <c r="D320" s="421"/>
      <c r="E320" s="421"/>
      <c r="F320" s="421"/>
      <c r="G320" s="421"/>
    </row>
    <row r="321" spans="1:7" x14ac:dyDescent="0.25">
      <c r="A321" s="421"/>
      <c r="B321" s="421"/>
      <c r="C321" s="421"/>
      <c r="D321" s="421"/>
      <c r="E321" s="421"/>
      <c r="F321" s="421"/>
      <c r="G321" s="421"/>
    </row>
    <row r="322" spans="1:7" x14ac:dyDescent="0.25">
      <c r="A322" s="421"/>
      <c r="B322" s="421"/>
      <c r="C322" s="421"/>
      <c r="D322" s="421"/>
      <c r="E322" s="421"/>
      <c r="F322" s="421"/>
      <c r="G322" s="421"/>
    </row>
    <row r="323" spans="1:7" x14ac:dyDescent="0.25">
      <c r="A323" s="421"/>
      <c r="B323" s="421"/>
      <c r="C323" s="421"/>
      <c r="D323" s="421"/>
      <c r="E323" s="421"/>
      <c r="F323" s="421"/>
      <c r="G323" s="421"/>
    </row>
    <row r="324" spans="1:7" x14ac:dyDescent="0.25">
      <c r="A324" s="421"/>
      <c r="B324" s="421"/>
      <c r="C324" s="421"/>
      <c r="D324" s="421"/>
      <c r="E324" s="421"/>
      <c r="F324" s="421"/>
      <c r="G324" s="421"/>
    </row>
    <row r="325" spans="1:7" x14ac:dyDescent="0.25">
      <c r="A325" s="421"/>
      <c r="B325" s="421"/>
      <c r="C325" s="421"/>
      <c r="D325" s="421"/>
      <c r="E325" s="421"/>
      <c r="F325" s="421"/>
      <c r="G325" s="421"/>
    </row>
    <row r="326" spans="1:7" x14ac:dyDescent="0.25">
      <c r="A326" s="421"/>
      <c r="B326" s="421"/>
      <c r="C326" s="421"/>
      <c r="D326" s="421"/>
      <c r="E326" s="421"/>
      <c r="F326" s="421"/>
      <c r="G326" s="421"/>
    </row>
    <row r="327" spans="1:7" x14ac:dyDescent="0.25">
      <c r="A327" s="421"/>
      <c r="B327" s="421"/>
      <c r="C327" s="421"/>
      <c r="D327" s="421"/>
      <c r="E327" s="421"/>
      <c r="F327" s="421"/>
      <c r="G327" s="421"/>
    </row>
    <row r="328" spans="1:7" x14ac:dyDescent="0.25">
      <c r="A328" s="421"/>
      <c r="B328" s="421"/>
      <c r="C328" s="421"/>
      <c r="D328" s="421"/>
      <c r="E328" s="421"/>
      <c r="F328" s="421"/>
      <c r="G328" s="421"/>
    </row>
    <row r="329" spans="1:7" x14ac:dyDescent="0.25">
      <c r="A329" s="421"/>
      <c r="B329" s="421"/>
      <c r="C329" s="421"/>
      <c r="D329" s="421"/>
      <c r="E329" s="421"/>
      <c r="F329" s="421"/>
      <c r="G329" s="421"/>
    </row>
    <row r="330" spans="1:7" x14ac:dyDescent="0.25">
      <c r="A330" s="421"/>
      <c r="B330" s="421"/>
      <c r="C330" s="421"/>
      <c r="D330" s="421"/>
      <c r="E330" s="421"/>
      <c r="F330" s="421"/>
      <c r="G330" s="421"/>
    </row>
    <row r="331" spans="1:7" x14ac:dyDescent="0.25">
      <c r="A331" s="421"/>
      <c r="B331" s="421"/>
      <c r="C331" s="421"/>
      <c r="D331" s="421"/>
      <c r="E331" s="421"/>
      <c r="F331" s="421"/>
      <c r="G331" s="421"/>
    </row>
    <row r="332" spans="1:7" x14ac:dyDescent="0.25">
      <c r="A332" s="421"/>
      <c r="B332" s="421"/>
      <c r="C332" s="421"/>
      <c r="D332" s="421"/>
      <c r="E332" s="421"/>
      <c r="F332" s="421"/>
      <c r="G332" s="421"/>
    </row>
    <row r="333" spans="1:7" x14ac:dyDescent="0.25">
      <c r="A333" s="421"/>
      <c r="B333" s="421"/>
      <c r="C333" s="421"/>
      <c r="D333" s="421"/>
      <c r="E333" s="421"/>
      <c r="F333" s="421"/>
      <c r="G333" s="421"/>
    </row>
    <row r="334" spans="1:7" x14ac:dyDescent="0.25">
      <c r="A334" s="421"/>
      <c r="B334" s="421"/>
      <c r="C334" s="421"/>
      <c r="D334" s="421"/>
      <c r="E334" s="421"/>
      <c r="F334" s="421"/>
      <c r="G334" s="421"/>
    </row>
    <row r="335" spans="1:7" x14ac:dyDescent="0.25">
      <c r="A335" s="421"/>
      <c r="B335" s="421"/>
      <c r="C335" s="421"/>
      <c r="D335" s="421"/>
      <c r="E335" s="421"/>
      <c r="F335" s="421"/>
      <c r="G335" s="421"/>
    </row>
    <row r="336" spans="1:7" x14ac:dyDescent="0.25">
      <c r="A336" s="421"/>
      <c r="B336" s="421"/>
      <c r="C336" s="421"/>
      <c r="D336" s="421"/>
      <c r="E336" s="421"/>
      <c r="F336" s="421"/>
      <c r="G336" s="421"/>
    </row>
    <row r="337" spans="1:7" x14ac:dyDescent="0.25">
      <c r="A337" s="421"/>
      <c r="B337" s="421"/>
      <c r="C337" s="421"/>
      <c r="D337" s="421"/>
      <c r="E337" s="421"/>
      <c r="F337" s="421"/>
      <c r="G337" s="421"/>
    </row>
    <row r="338" spans="1:7" x14ac:dyDescent="0.25">
      <c r="A338" s="421"/>
      <c r="B338" s="421"/>
      <c r="C338" s="421"/>
      <c r="D338" s="421"/>
      <c r="E338" s="421"/>
      <c r="F338" s="421"/>
      <c r="G338" s="421"/>
    </row>
    <row r="339" spans="1:7" x14ac:dyDescent="0.25">
      <c r="A339" s="421"/>
      <c r="B339" s="421"/>
      <c r="C339" s="421"/>
      <c r="D339" s="421"/>
      <c r="E339" s="421"/>
      <c r="F339" s="421"/>
      <c r="G339" s="421"/>
    </row>
    <row r="340" spans="1:7" x14ac:dyDescent="0.25">
      <c r="A340" s="421"/>
      <c r="B340" s="421"/>
      <c r="C340" s="421"/>
      <c r="D340" s="421"/>
      <c r="E340" s="421"/>
      <c r="F340" s="421"/>
      <c r="G340" s="421"/>
    </row>
    <row r="341" spans="1:7" x14ac:dyDescent="0.25">
      <c r="A341" s="421"/>
      <c r="B341" s="421"/>
      <c r="C341" s="421"/>
      <c r="D341" s="421"/>
      <c r="E341" s="421"/>
      <c r="F341" s="421"/>
      <c r="G341" s="421"/>
    </row>
    <row r="342" spans="1:7" x14ac:dyDescent="0.25">
      <c r="A342" s="421"/>
      <c r="B342" s="421"/>
      <c r="C342" s="421"/>
      <c r="D342" s="421"/>
      <c r="E342" s="421"/>
      <c r="F342" s="421"/>
      <c r="G342" s="421"/>
    </row>
    <row r="343" spans="1:7" x14ac:dyDescent="0.25">
      <c r="A343" s="421"/>
      <c r="B343" s="421"/>
      <c r="C343" s="421"/>
      <c r="D343" s="421"/>
      <c r="E343" s="421"/>
      <c r="F343" s="421"/>
      <c r="G343" s="421"/>
    </row>
    <row r="344" spans="1:7" x14ac:dyDescent="0.25">
      <c r="A344" s="421"/>
      <c r="B344" s="421"/>
      <c r="C344" s="421"/>
      <c r="D344" s="421"/>
      <c r="E344" s="421"/>
      <c r="F344" s="421"/>
      <c r="G344" s="421"/>
    </row>
    <row r="345" spans="1:7" x14ac:dyDescent="0.25">
      <c r="A345" s="421"/>
      <c r="B345" s="421"/>
      <c r="C345" s="421"/>
      <c r="D345" s="421"/>
      <c r="E345" s="421"/>
      <c r="F345" s="421"/>
      <c r="G345" s="421"/>
    </row>
    <row r="346" spans="1:7" x14ac:dyDescent="0.25">
      <c r="A346" s="421"/>
      <c r="B346" s="421"/>
      <c r="C346" s="421"/>
      <c r="D346" s="421"/>
      <c r="E346" s="421"/>
      <c r="F346" s="421"/>
      <c r="G346" s="421"/>
    </row>
    <row r="347" spans="1:7" x14ac:dyDescent="0.25">
      <c r="A347" s="421"/>
      <c r="B347" s="421"/>
      <c r="C347" s="421"/>
      <c r="D347" s="421"/>
      <c r="E347" s="421"/>
      <c r="F347" s="421"/>
      <c r="G347" s="421"/>
    </row>
    <row r="348" spans="1:7" x14ac:dyDescent="0.25">
      <c r="A348" s="421"/>
      <c r="B348" s="421"/>
      <c r="C348" s="421"/>
      <c r="D348" s="421"/>
      <c r="E348" s="421"/>
      <c r="F348" s="421"/>
      <c r="G348" s="421"/>
    </row>
    <row r="349" spans="1:7" x14ac:dyDescent="0.25">
      <c r="A349" s="421"/>
      <c r="B349" s="421"/>
      <c r="C349" s="421"/>
      <c r="D349" s="421"/>
      <c r="E349" s="421"/>
      <c r="F349" s="421"/>
      <c r="G349" s="421"/>
    </row>
    <row r="350" spans="1:7" x14ac:dyDescent="0.25">
      <c r="A350" s="421"/>
      <c r="B350" s="421"/>
      <c r="C350" s="421"/>
      <c r="D350" s="421"/>
      <c r="E350" s="421"/>
      <c r="F350" s="421"/>
      <c r="G350" s="421"/>
    </row>
    <row r="351" spans="1:7" x14ac:dyDescent="0.25">
      <c r="A351" s="421"/>
      <c r="B351" s="421"/>
      <c r="C351" s="421"/>
      <c r="D351" s="421"/>
      <c r="E351" s="421"/>
      <c r="F351" s="421"/>
      <c r="G351" s="421"/>
    </row>
    <row r="352" spans="1:7" x14ac:dyDescent="0.25">
      <c r="A352" s="421"/>
      <c r="B352" s="421"/>
      <c r="C352" s="421"/>
      <c r="D352" s="421"/>
      <c r="E352" s="421"/>
      <c r="F352" s="421"/>
      <c r="G352" s="421"/>
    </row>
    <row r="353" spans="1:7" x14ac:dyDescent="0.25">
      <c r="A353" s="421"/>
      <c r="B353" s="421"/>
      <c r="C353" s="421"/>
      <c r="D353" s="421"/>
      <c r="E353" s="421"/>
      <c r="F353" s="421"/>
      <c r="G353" s="421"/>
    </row>
    <row r="354" spans="1:7" x14ac:dyDescent="0.25">
      <c r="A354" s="421"/>
      <c r="B354" s="421"/>
      <c r="C354" s="421"/>
      <c r="D354" s="421"/>
      <c r="E354" s="421"/>
      <c r="F354" s="421"/>
      <c r="G354" s="421"/>
    </row>
    <row r="355" spans="1:7" x14ac:dyDescent="0.25">
      <c r="A355" s="421"/>
      <c r="B355" s="421"/>
      <c r="C355" s="421"/>
      <c r="D355" s="421"/>
      <c r="E355" s="421"/>
      <c r="F355" s="421"/>
      <c r="G355" s="421"/>
    </row>
    <row r="356" spans="1:7" x14ac:dyDescent="0.25">
      <c r="A356" s="421"/>
      <c r="B356" s="421"/>
      <c r="C356" s="421"/>
      <c r="D356" s="421"/>
      <c r="E356" s="421"/>
      <c r="F356" s="421"/>
      <c r="G356" s="421"/>
    </row>
    <row r="357" spans="1:7" x14ac:dyDescent="0.25">
      <c r="A357" s="421"/>
      <c r="B357" s="421"/>
      <c r="C357" s="421"/>
      <c r="D357" s="421"/>
      <c r="E357" s="421"/>
      <c r="F357" s="421"/>
      <c r="G357" s="421"/>
    </row>
    <row r="358" spans="1:7" x14ac:dyDescent="0.25">
      <c r="A358" s="421"/>
      <c r="B358" s="421"/>
      <c r="C358" s="421"/>
      <c r="D358" s="421"/>
      <c r="E358" s="421"/>
      <c r="F358" s="421"/>
      <c r="G358" s="421"/>
    </row>
    <row r="359" spans="1:7" x14ac:dyDescent="0.25">
      <c r="A359" s="421"/>
      <c r="B359" s="421"/>
      <c r="C359" s="421"/>
      <c r="D359" s="421"/>
      <c r="E359" s="421"/>
      <c r="F359" s="421"/>
      <c r="G359" s="421"/>
    </row>
    <row r="360" spans="1:7" x14ac:dyDescent="0.25">
      <c r="A360" s="421"/>
      <c r="B360" s="421"/>
      <c r="C360" s="421"/>
      <c r="D360" s="421"/>
      <c r="E360" s="421"/>
      <c r="F360" s="421"/>
      <c r="G360" s="421"/>
    </row>
    <row r="361" spans="1:7" x14ac:dyDescent="0.25">
      <c r="A361" s="421"/>
      <c r="B361" s="421"/>
      <c r="C361" s="421"/>
      <c r="D361" s="421"/>
      <c r="E361" s="421"/>
      <c r="F361" s="421"/>
      <c r="G361" s="421"/>
    </row>
    <row r="362" spans="1:7" x14ac:dyDescent="0.25">
      <c r="A362" s="421"/>
      <c r="B362" s="421"/>
      <c r="C362" s="421"/>
      <c r="D362" s="421"/>
      <c r="E362" s="421"/>
      <c r="F362" s="421"/>
      <c r="G362" s="421"/>
    </row>
    <row r="363" spans="1:7" x14ac:dyDescent="0.25">
      <c r="A363" s="421"/>
      <c r="B363" s="421"/>
      <c r="C363" s="421"/>
      <c r="D363" s="421"/>
      <c r="E363" s="421"/>
      <c r="F363" s="421"/>
      <c r="G363" s="421"/>
    </row>
    <row r="364" spans="1:7" x14ac:dyDescent="0.25">
      <c r="A364" s="421"/>
      <c r="B364" s="421"/>
      <c r="C364" s="421"/>
      <c r="D364" s="421"/>
      <c r="E364" s="421"/>
      <c r="F364" s="421"/>
      <c r="G364" s="421"/>
    </row>
    <row r="365" spans="1:7" x14ac:dyDescent="0.25">
      <c r="A365" s="421"/>
      <c r="B365" s="421"/>
      <c r="C365" s="421"/>
      <c r="D365" s="421"/>
      <c r="E365" s="421"/>
      <c r="F365" s="421"/>
      <c r="G365" s="421"/>
    </row>
    <row r="366" spans="1:7" x14ac:dyDescent="0.25">
      <c r="A366" s="421"/>
      <c r="B366" s="421"/>
      <c r="C366" s="421"/>
      <c r="D366" s="421"/>
      <c r="E366" s="421"/>
      <c r="F366" s="421"/>
      <c r="G366" s="421"/>
    </row>
    <row r="367" spans="1:7" x14ac:dyDescent="0.25">
      <c r="A367" s="421"/>
      <c r="B367" s="421"/>
      <c r="C367" s="421"/>
      <c r="D367" s="421"/>
      <c r="E367" s="421"/>
      <c r="F367" s="421"/>
      <c r="G367" s="421"/>
    </row>
    <row r="368" spans="1:7" x14ac:dyDescent="0.25">
      <c r="A368" s="421"/>
      <c r="B368" s="421"/>
      <c r="C368" s="421"/>
      <c r="D368" s="421"/>
      <c r="E368" s="421"/>
      <c r="F368" s="421"/>
      <c r="G368" s="421"/>
    </row>
    <row r="369" spans="1:7" x14ac:dyDescent="0.25">
      <c r="A369" s="421"/>
      <c r="B369" s="421"/>
      <c r="C369" s="421"/>
      <c r="D369" s="421"/>
      <c r="E369" s="421"/>
      <c r="F369" s="421"/>
      <c r="G369" s="421"/>
    </row>
    <row r="370" spans="1:7" x14ac:dyDescent="0.25">
      <c r="A370" s="421"/>
      <c r="B370" s="421"/>
      <c r="C370" s="421"/>
      <c r="D370" s="421"/>
      <c r="E370" s="421"/>
      <c r="F370" s="421"/>
      <c r="G370" s="421"/>
    </row>
    <row r="371" spans="1:7" x14ac:dyDescent="0.25">
      <c r="A371" s="421"/>
      <c r="B371" s="421"/>
      <c r="C371" s="421"/>
      <c r="D371" s="421"/>
      <c r="E371" s="421"/>
      <c r="F371" s="421"/>
      <c r="G371" s="421"/>
    </row>
    <row r="372" spans="1:7" x14ac:dyDescent="0.25">
      <c r="A372" s="421"/>
      <c r="B372" s="421"/>
      <c r="C372" s="421"/>
      <c r="D372" s="421"/>
      <c r="E372" s="421"/>
      <c r="F372" s="421"/>
      <c r="G372" s="421"/>
    </row>
    <row r="373" spans="1:7" x14ac:dyDescent="0.25">
      <c r="A373" s="421"/>
      <c r="B373" s="421"/>
      <c r="C373" s="421"/>
      <c r="D373" s="421"/>
      <c r="E373" s="421"/>
      <c r="F373" s="421"/>
      <c r="G373" s="421"/>
    </row>
    <row r="374" spans="1:7" x14ac:dyDescent="0.25">
      <c r="A374" s="421"/>
      <c r="B374" s="421"/>
      <c r="C374" s="421"/>
      <c r="D374" s="421"/>
      <c r="E374" s="421"/>
      <c r="F374" s="421"/>
      <c r="G374" s="421"/>
    </row>
    <row r="375" spans="1:7" x14ac:dyDescent="0.25">
      <c r="A375" s="421"/>
      <c r="B375" s="421"/>
      <c r="C375" s="421"/>
      <c r="D375" s="421"/>
      <c r="E375" s="421"/>
      <c r="F375" s="421"/>
      <c r="G375" s="421"/>
    </row>
    <row r="376" spans="1:7" x14ac:dyDescent="0.25">
      <c r="A376" s="421"/>
      <c r="B376" s="421"/>
      <c r="C376" s="421"/>
      <c r="D376" s="421"/>
      <c r="E376" s="421"/>
      <c r="F376" s="421"/>
      <c r="G376" s="421"/>
    </row>
    <row r="377" spans="1:7" x14ac:dyDescent="0.25">
      <c r="A377" s="421"/>
      <c r="B377" s="421"/>
      <c r="C377" s="421"/>
      <c r="D377" s="421"/>
      <c r="E377" s="421"/>
      <c r="F377" s="421"/>
      <c r="G377" s="421"/>
    </row>
    <row r="378" spans="1:7" x14ac:dyDescent="0.25">
      <c r="A378" s="421"/>
      <c r="B378" s="421"/>
      <c r="C378" s="421"/>
      <c r="D378" s="421"/>
      <c r="E378" s="421"/>
      <c r="F378" s="421"/>
      <c r="G378" s="421"/>
    </row>
    <row r="379" spans="1:7" x14ac:dyDescent="0.25">
      <c r="A379" s="421"/>
      <c r="B379" s="421"/>
      <c r="C379" s="421"/>
      <c r="D379" s="421"/>
      <c r="E379" s="421"/>
      <c r="F379" s="421"/>
      <c r="G379" s="421"/>
    </row>
    <row r="380" spans="1:7" x14ac:dyDescent="0.25">
      <c r="A380" s="421"/>
      <c r="B380" s="421"/>
      <c r="C380" s="421"/>
      <c r="D380" s="421"/>
      <c r="E380" s="421"/>
      <c r="F380" s="421"/>
      <c r="G380" s="421"/>
    </row>
    <row r="381" spans="1:7" x14ac:dyDescent="0.25">
      <c r="A381" s="421"/>
      <c r="B381" s="421"/>
      <c r="C381" s="421"/>
      <c r="D381" s="421"/>
      <c r="E381" s="421"/>
      <c r="F381" s="421"/>
      <c r="G381" s="421"/>
    </row>
    <row r="382" spans="1:7" x14ac:dyDescent="0.25">
      <c r="A382" s="421"/>
      <c r="B382" s="421"/>
      <c r="C382" s="421"/>
      <c r="D382" s="421"/>
      <c r="E382" s="421"/>
      <c r="F382" s="421"/>
      <c r="G382" s="421"/>
    </row>
    <row r="383" spans="1:7" x14ac:dyDescent="0.25">
      <c r="A383" s="421"/>
      <c r="B383" s="421"/>
      <c r="C383" s="421"/>
      <c r="D383" s="421"/>
      <c r="E383" s="421"/>
      <c r="F383" s="421"/>
      <c r="G383" s="421"/>
    </row>
    <row r="384" spans="1:7" x14ac:dyDescent="0.25">
      <c r="A384" s="421"/>
      <c r="B384" s="421"/>
      <c r="C384" s="421"/>
      <c r="D384" s="421"/>
      <c r="E384" s="421"/>
      <c r="F384" s="421"/>
      <c r="G384" s="421"/>
    </row>
    <row r="385" spans="1:7" x14ac:dyDescent="0.25">
      <c r="A385" s="421"/>
      <c r="B385" s="421"/>
      <c r="C385" s="421"/>
      <c r="D385" s="421"/>
      <c r="E385" s="421"/>
      <c r="F385" s="421"/>
      <c r="G385" s="421"/>
    </row>
    <row r="386" spans="1:7" x14ac:dyDescent="0.25">
      <c r="A386" s="421"/>
      <c r="B386" s="421"/>
      <c r="C386" s="421"/>
      <c r="D386" s="421"/>
      <c r="E386" s="421"/>
      <c r="F386" s="421"/>
      <c r="G386" s="421"/>
    </row>
    <row r="387" spans="1:7" x14ac:dyDescent="0.25">
      <c r="A387" s="421"/>
      <c r="B387" s="421"/>
      <c r="C387" s="421"/>
      <c r="D387" s="421"/>
      <c r="E387" s="421"/>
      <c r="F387" s="421"/>
      <c r="G387" s="421"/>
    </row>
    <row r="388" spans="1:7" x14ac:dyDescent="0.25">
      <c r="A388" s="421"/>
      <c r="B388" s="421"/>
      <c r="C388" s="421"/>
      <c r="D388" s="421"/>
      <c r="E388" s="421"/>
      <c r="F388" s="421"/>
      <c r="G388" s="421"/>
    </row>
    <row r="389" spans="1:7" x14ac:dyDescent="0.25">
      <c r="A389" s="421"/>
      <c r="B389" s="421"/>
      <c r="C389" s="421"/>
      <c r="D389" s="421"/>
      <c r="E389" s="421"/>
      <c r="F389" s="421"/>
      <c r="G389" s="421"/>
    </row>
    <row r="390" spans="1:7" x14ac:dyDescent="0.25">
      <c r="A390" s="421"/>
      <c r="B390" s="421"/>
      <c r="C390" s="421"/>
      <c r="D390" s="421"/>
      <c r="E390" s="421"/>
      <c r="F390" s="421"/>
      <c r="G390" s="421"/>
    </row>
    <row r="391" spans="1:7" x14ac:dyDescent="0.25">
      <c r="A391" s="421"/>
      <c r="B391" s="421"/>
      <c r="C391" s="421"/>
      <c r="D391" s="421"/>
      <c r="E391" s="421"/>
      <c r="F391" s="421"/>
      <c r="G391" s="421"/>
    </row>
    <row r="392" spans="1:7" x14ac:dyDescent="0.25">
      <c r="A392" s="421"/>
      <c r="B392" s="421"/>
      <c r="C392" s="421"/>
      <c r="D392" s="421"/>
      <c r="E392" s="421"/>
      <c r="F392" s="421"/>
      <c r="G392" s="421"/>
    </row>
    <row r="393" spans="1:7" x14ac:dyDescent="0.25">
      <c r="A393" s="421"/>
      <c r="B393" s="421"/>
      <c r="C393" s="421"/>
      <c r="D393" s="421"/>
      <c r="E393" s="421"/>
      <c r="F393" s="421"/>
      <c r="G393" s="421"/>
    </row>
    <row r="394" spans="1:7" x14ac:dyDescent="0.25">
      <c r="A394" s="421"/>
      <c r="B394" s="421"/>
      <c r="C394" s="421"/>
      <c r="D394" s="421"/>
      <c r="E394" s="421"/>
      <c r="F394" s="421"/>
      <c r="G394" s="421"/>
    </row>
    <row r="395" spans="1:7" x14ac:dyDescent="0.25">
      <c r="A395" s="421"/>
      <c r="B395" s="421"/>
      <c r="C395" s="421"/>
      <c r="D395" s="421"/>
      <c r="E395" s="421"/>
      <c r="F395" s="421"/>
      <c r="G395" s="421"/>
    </row>
    <row r="396" spans="1:7" x14ac:dyDescent="0.25">
      <c r="A396" s="421"/>
      <c r="B396" s="421"/>
      <c r="C396" s="421"/>
      <c r="D396" s="421"/>
      <c r="E396" s="421"/>
      <c r="F396" s="421"/>
      <c r="G396" s="421"/>
    </row>
    <row r="397" spans="1:7" x14ac:dyDescent="0.25">
      <c r="A397" s="421"/>
      <c r="B397" s="421"/>
      <c r="C397" s="421"/>
      <c r="D397" s="421"/>
      <c r="E397" s="421"/>
      <c r="F397" s="421"/>
      <c r="G397" s="421"/>
    </row>
    <row r="398" spans="1:7" x14ac:dyDescent="0.25">
      <c r="A398" s="421"/>
      <c r="B398" s="421"/>
      <c r="C398" s="421"/>
      <c r="D398" s="421"/>
      <c r="E398" s="421"/>
      <c r="F398" s="421"/>
      <c r="G398" s="421"/>
    </row>
    <row r="399" spans="1:7" x14ac:dyDescent="0.25">
      <c r="A399" s="421"/>
      <c r="B399" s="421"/>
      <c r="C399" s="421"/>
      <c r="D399" s="421"/>
      <c r="E399" s="421"/>
      <c r="F399" s="421"/>
      <c r="G399" s="421"/>
    </row>
    <row r="400" spans="1:7" x14ac:dyDescent="0.25">
      <c r="A400" s="421"/>
      <c r="B400" s="421"/>
      <c r="C400" s="421"/>
      <c r="D400" s="421"/>
      <c r="E400" s="421"/>
      <c r="F400" s="421"/>
      <c r="G400" s="421"/>
    </row>
    <row r="401" spans="1:7" x14ac:dyDescent="0.25">
      <c r="A401" s="421"/>
      <c r="B401" s="421"/>
      <c r="C401" s="421"/>
      <c r="D401" s="421"/>
      <c r="E401" s="421"/>
      <c r="F401" s="421"/>
      <c r="G401" s="421"/>
    </row>
    <row r="402" spans="1:7" x14ac:dyDescent="0.25">
      <c r="A402" s="421"/>
      <c r="B402" s="421"/>
      <c r="C402" s="421"/>
      <c r="D402" s="421"/>
      <c r="E402" s="421"/>
      <c r="F402" s="421"/>
      <c r="G402" s="421"/>
    </row>
    <row r="403" spans="1:7" x14ac:dyDescent="0.25">
      <c r="A403" s="421"/>
      <c r="B403" s="421"/>
      <c r="C403" s="421"/>
      <c r="D403" s="421"/>
      <c r="E403" s="421"/>
      <c r="F403" s="421"/>
      <c r="G403" s="421"/>
    </row>
    <row r="404" spans="1:7" x14ac:dyDescent="0.25">
      <c r="A404" s="421"/>
      <c r="B404" s="421"/>
      <c r="C404" s="421"/>
      <c r="D404" s="421"/>
      <c r="E404" s="421"/>
      <c r="F404" s="421"/>
      <c r="G404" s="421"/>
    </row>
    <row r="405" spans="1:7" x14ac:dyDescent="0.25">
      <c r="A405" s="421"/>
      <c r="B405" s="421"/>
      <c r="C405" s="421"/>
      <c r="D405" s="421"/>
      <c r="E405" s="421"/>
      <c r="F405" s="421"/>
      <c r="G405" s="421"/>
    </row>
    <row r="406" spans="1:7" x14ac:dyDescent="0.25">
      <c r="A406" s="421"/>
      <c r="B406" s="421"/>
      <c r="C406" s="421"/>
      <c r="D406" s="421"/>
      <c r="E406" s="421"/>
      <c r="F406" s="421"/>
      <c r="G406" s="421"/>
    </row>
    <row r="407" spans="1:7" x14ac:dyDescent="0.25">
      <c r="A407" s="421"/>
      <c r="B407" s="421"/>
      <c r="C407" s="421"/>
      <c r="D407" s="421"/>
      <c r="E407" s="421"/>
      <c r="F407" s="421"/>
      <c r="G407" s="421"/>
    </row>
    <row r="408" spans="1:7" x14ac:dyDescent="0.25">
      <c r="A408" s="421"/>
      <c r="B408" s="421"/>
      <c r="C408" s="421"/>
      <c r="D408" s="421"/>
      <c r="E408" s="421"/>
      <c r="F408" s="421"/>
      <c r="G408" s="421"/>
    </row>
    <row r="409" spans="1:7" x14ac:dyDescent="0.25">
      <c r="A409" s="421"/>
      <c r="B409" s="421"/>
      <c r="C409" s="421"/>
      <c r="D409" s="421"/>
      <c r="E409" s="421"/>
      <c r="F409" s="421"/>
      <c r="G409" s="421"/>
    </row>
    <row r="410" spans="1:7" x14ac:dyDescent="0.25">
      <c r="A410" s="421"/>
      <c r="B410" s="421"/>
      <c r="C410" s="421"/>
      <c r="D410" s="421"/>
      <c r="E410" s="421"/>
      <c r="F410" s="421"/>
      <c r="G410" s="421"/>
    </row>
    <row r="411" spans="1:7" x14ac:dyDescent="0.25">
      <c r="A411" s="421"/>
      <c r="B411" s="421"/>
      <c r="C411" s="421"/>
      <c r="D411" s="421"/>
      <c r="E411" s="421"/>
      <c r="F411" s="421"/>
      <c r="G411" s="421"/>
    </row>
    <row r="412" spans="1:7" x14ac:dyDescent="0.25">
      <c r="A412" s="421"/>
      <c r="B412" s="421"/>
      <c r="C412" s="421"/>
      <c r="D412" s="421"/>
      <c r="E412" s="421"/>
      <c r="F412" s="421"/>
      <c r="G412" s="421"/>
    </row>
    <row r="413" spans="1:7" x14ac:dyDescent="0.25">
      <c r="A413" s="421"/>
      <c r="B413" s="421"/>
      <c r="C413" s="421"/>
      <c r="D413" s="421"/>
      <c r="E413" s="421"/>
      <c r="F413" s="421"/>
      <c r="G413" s="421"/>
    </row>
    <row r="414" spans="1:7" x14ac:dyDescent="0.25">
      <c r="A414" s="421"/>
      <c r="B414" s="421"/>
      <c r="C414" s="421"/>
      <c r="D414" s="421"/>
      <c r="E414" s="421"/>
      <c r="F414" s="421"/>
      <c r="G414" s="421"/>
    </row>
    <row r="415" spans="1:7" x14ac:dyDescent="0.25">
      <c r="A415" s="421"/>
      <c r="B415" s="421"/>
      <c r="C415" s="421"/>
      <c r="D415" s="421"/>
      <c r="E415" s="421"/>
      <c r="F415" s="421"/>
      <c r="G415" s="421"/>
    </row>
    <row r="416" spans="1:7" x14ac:dyDescent="0.25">
      <c r="A416" s="421"/>
      <c r="B416" s="421"/>
      <c r="C416" s="421"/>
      <c r="D416" s="421"/>
      <c r="E416" s="421"/>
      <c r="F416" s="421"/>
      <c r="G416" s="421"/>
    </row>
    <row r="417" spans="1:7" x14ac:dyDescent="0.25">
      <c r="A417" s="421"/>
      <c r="B417" s="421"/>
      <c r="C417" s="421"/>
      <c r="D417" s="421"/>
      <c r="E417" s="421"/>
      <c r="F417" s="421"/>
      <c r="G417" s="421"/>
    </row>
    <row r="418" spans="1:7" x14ac:dyDescent="0.25">
      <c r="A418" s="421"/>
      <c r="B418" s="421"/>
      <c r="C418" s="421"/>
      <c r="D418" s="421"/>
      <c r="E418" s="421"/>
      <c r="F418" s="421"/>
      <c r="G418" s="421"/>
    </row>
    <row r="419" spans="1:7" x14ac:dyDescent="0.25">
      <c r="A419" s="421"/>
      <c r="B419" s="421"/>
      <c r="C419" s="421"/>
      <c r="D419" s="421"/>
      <c r="E419" s="421"/>
      <c r="F419" s="421"/>
      <c r="G419" s="421"/>
    </row>
    <row r="420" spans="1:7" x14ac:dyDescent="0.25">
      <c r="A420" s="421"/>
      <c r="B420" s="421"/>
      <c r="C420" s="421"/>
      <c r="D420" s="421"/>
      <c r="E420" s="421"/>
      <c r="F420" s="421"/>
      <c r="G420" s="421"/>
    </row>
    <row r="421" spans="1:7" x14ac:dyDescent="0.25">
      <c r="A421" s="421"/>
      <c r="B421" s="421"/>
      <c r="C421" s="421"/>
      <c r="D421" s="421"/>
      <c r="E421" s="421"/>
      <c r="F421" s="421"/>
      <c r="G421" s="421"/>
    </row>
    <row r="422" spans="1:7" x14ac:dyDescent="0.25">
      <c r="A422" s="421"/>
      <c r="B422" s="421"/>
      <c r="C422" s="421"/>
      <c r="D422" s="421"/>
      <c r="E422" s="421"/>
      <c r="F422" s="421"/>
      <c r="G422" s="421"/>
    </row>
    <row r="423" spans="1:7" x14ac:dyDescent="0.25">
      <c r="A423" s="421"/>
      <c r="B423" s="421"/>
      <c r="C423" s="421"/>
      <c r="D423" s="421"/>
      <c r="E423" s="421"/>
      <c r="F423" s="421"/>
      <c r="G423" s="421"/>
    </row>
    <row r="424" spans="1:7" x14ac:dyDescent="0.25">
      <c r="A424" s="421"/>
      <c r="B424" s="421"/>
      <c r="C424" s="421"/>
      <c r="D424" s="421"/>
      <c r="E424" s="421"/>
      <c r="F424" s="421"/>
      <c r="G424" s="421"/>
    </row>
    <row r="425" spans="1:7" x14ac:dyDescent="0.25">
      <c r="A425" s="421"/>
      <c r="B425" s="421"/>
      <c r="C425" s="421"/>
      <c r="D425" s="421"/>
      <c r="E425" s="421"/>
      <c r="F425" s="421"/>
      <c r="G425" s="421"/>
    </row>
    <row r="426" spans="1:7" x14ac:dyDescent="0.25">
      <c r="A426" s="421"/>
      <c r="B426" s="421"/>
      <c r="C426" s="421"/>
      <c r="D426" s="421"/>
      <c r="E426" s="421"/>
      <c r="F426" s="421"/>
      <c r="G426" s="421"/>
    </row>
    <row r="427" spans="1:7" x14ac:dyDescent="0.25">
      <c r="A427" s="421"/>
      <c r="B427" s="421"/>
      <c r="C427" s="421"/>
      <c r="D427" s="421"/>
      <c r="E427" s="421"/>
      <c r="F427" s="421"/>
      <c r="G427" s="421"/>
    </row>
    <row r="428" spans="1:7" x14ac:dyDescent="0.25">
      <c r="A428" s="421"/>
      <c r="B428" s="421"/>
      <c r="C428" s="421"/>
      <c r="D428" s="421"/>
      <c r="E428" s="421"/>
      <c r="F428" s="421"/>
      <c r="G428" s="421"/>
    </row>
    <row r="429" spans="1:7" x14ac:dyDescent="0.25">
      <c r="A429" s="421"/>
      <c r="B429" s="421"/>
      <c r="C429" s="421"/>
      <c r="D429" s="421"/>
      <c r="E429" s="421"/>
      <c r="F429" s="421"/>
      <c r="G429" s="421"/>
    </row>
    <row r="430" spans="1:7" x14ac:dyDescent="0.25">
      <c r="A430" s="421"/>
      <c r="B430" s="421"/>
      <c r="C430" s="421"/>
      <c r="D430" s="421"/>
      <c r="E430" s="421"/>
      <c r="F430" s="421"/>
      <c r="G430" s="421"/>
    </row>
    <row r="431" spans="1:7" x14ac:dyDescent="0.25">
      <c r="A431" s="421"/>
      <c r="B431" s="421"/>
      <c r="C431" s="421"/>
      <c r="D431" s="421"/>
      <c r="E431" s="421"/>
      <c r="F431" s="421"/>
      <c r="G431" s="421"/>
    </row>
    <row r="432" spans="1:7" x14ac:dyDescent="0.25">
      <c r="A432" s="421"/>
      <c r="B432" s="421"/>
      <c r="C432" s="421"/>
      <c r="D432" s="421"/>
      <c r="E432" s="421"/>
      <c r="F432" s="421"/>
      <c r="G432" s="421"/>
    </row>
    <row r="433" spans="1:7" x14ac:dyDescent="0.25">
      <c r="A433" s="421"/>
      <c r="B433" s="421"/>
      <c r="C433" s="421"/>
      <c r="D433" s="421"/>
      <c r="E433" s="421"/>
      <c r="F433" s="421"/>
      <c r="G433" s="421"/>
    </row>
    <row r="434" spans="1:7" x14ac:dyDescent="0.25">
      <c r="A434" s="421"/>
      <c r="B434" s="421"/>
      <c r="C434" s="421"/>
      <c r="D434" s="421"/>
      <c r="E434" s="421"/>
      <c r="F434" s="421"/>
      <c r="G434" s="421"/>
    </row>
    <row r="435" spans="1:7" x14ac:dyDescent="0.25">
      <c r="A435" s="421"/>
      <c r="B435" s="421"/>
      <c r="C435" s="421"/>
      <c r="D435" s="421"/>
      <c r="E435" s="421"/>
      <c r="F435" s="421"/>
      <c r="G435" s="421"/>
    </row>
    <row r="436" spans="1:7" x14ac:dyDescent="0.25">
      <c r="A436" s="421"/>
      <c r="B436" s="421"/>
      <c r="C436" s="421"/>
      <c r="D436" s="421"/>
      <c r="E436" s="421"/>
      <c r="F436" s="421"/>
      <c r="G436" s="421"/>
    </row>
    <row r="437" spans="1:7" x14ac:dyDescent="0.25">
      <c r="A437" s="421"/>
      <c r="B437" s="421"/>
      <c r="C437" s="421"/>
      <c r="D437" s="421"/>
      <c r="E437" s="421"/>
      <c r="F437" s="421"/>
      <c r="G437" s="421"/>
    </row>
    <row r="438" spans="1:7" x14ac:dyDescent="0.25">
      <c r="A438" s="421"/>
      <c r="B438" s="421"/>
      <c r="C438" s="421"/>
      <c r="D438" s="421"/>
      <c r="E438" s="421"/>
      <c r="F438" s="421"/>
      <c r="G438" s="421"/>
    </row>
    <row r="439" spans="1:7" x14ac:dyDescent="0.25">
      <c r="A439" s="421"/>
      <c r="B439" s="421"/>
      <c r="C439" s="421"/>
      <c r="D439" s="421"/>
      <c r="E439" s="421"/>
      <c r="F439" s="421"/>
      <c r="G439" s="421"/>
    </row>
    <row r="440" spans="1:7" x14ac:dyDescent="0.25">
      <c r="A440" s="421"/>
      <c r="B440" s="421"/>
      <c r="C440" s="421"/>
      <c r="D440" s="421"/>
      <c r="E440" s="421"/>
      <c r="F440" s="421"/>
      <c r="G440" s="421"/>
    </row>
    <row r="441" spans="1:7" x14ac:dyDescent="0.25">
      <c r="A441" s="421"/>
      <c r="B441" s="421"/>
      <c r="C441" s="421"/>
      <c r="D441" s="421"/>
      <c r="E441" s="421"/>
      <c r="F441" s="421"/>
      <c r="G441" s="421"/>
    </row>
    <row r="442" spans="1:7" x14ac:dyDescent="0.25">
      <c r="A442" s="421"/>
      <c r="B442" s="421"/>
      <c r="C442" s="421"/>
      <c r="D442" s="421"/>
      <c r="E442" s="421"/>
      <c r="F442" s="421"/>
      <c r="G442" s="421"/>
    </row>
    <row r="443" spans="1:7" x14ac:dyDescent="0.25">
      <c r="A443" s="421"/>
      <c r="B443" s="421"/>
      <c r="C443" s="421"/>
      <c r="D443" s="421"/>
      <c r="E443" s="421"/>
      <c r="F443" s="421"/>
      <c r="G443" s="421"/>
    </row>
    <row r="444" spans="1:7" x14ac:dyDescent="0.25">
      <c r="A444" s="421"/>
      <c r="B444" s="421"/>
      <c r="C444" s="421"/>
      <c r="D444" s="421"/>
      <c r="E444" s="421"/>
      <c r="F444" s="421"/>
      <c r="G444" s="421"/>
    </row>
    <row r="445" spans="1:7" x14ac:dyDescent="0.25">
      <c r="A445" s="421"/>
      <c r="B445" s="421"/>
      <c r="C445" s="421"/>
      <c r="D445" s="421"/>
      <c r="E445" s="421"/>
      <c r="F445" s="421"/>
      <c r="G445" s="421"/>
    </row>
    <row r="446" spans="1:7" x14ac:dyDescent="0.25">
      <c r="A446" s="421"/>
      <c r="B446" s="421"/>
      <c r="C446" s="421"/>
      <c r="D446" s="421"/>
      <c r="E446" s="421"/>
      <c r="F446" s="421"/>
      <c r="G446" s="421"/>
    </row>
    <row r="447" spans="1:7" x14ac:dyDescent="0.25">
      <c r="A447" s="421"/>
      <c r="B447" s="421"/>
      <c r="C447" s="421"/>
      <c r="D447" s="421"/>
      <c r="E447" s="421"/>
      <c r="F447" s="421"/>
      <c r="G447" s="421"/>
    </row>
    <row r="448" spans="1:7" x14ac:dyDescent="0.25">
      <c r="A448" s="421"/>
      <c r="B448" s="421"/>
      <c r="C448" s="421"/>
      <c r="D448" s="421"/>
      <c r="E448" s="421"/>
      <c r="F448" s="421"/>
      <c r="G448" s="421"/>
    </row>
    <row r="449" spans="1:7" x14ac:dyDescent="0.25">
      <c r="A449" s="421"/>
      <c r="B449" s="421"/>
      <c r="C449" s="421"/>
      <c r="D449" s="421"/>
      <c r="E449" s="421"/>
      <c r="F449" s="421"/>
      <c r="G449" s="421"/>
    </row>
    <row r="450" spans="1:7" x14ac:dyDescent="0.25">
      <c r="A450" s="421"/>
      <c r="B450" s="421"/>
      <c r="C450" s="421"/>
      <c r="D450" s="421"/>
      <c r="E450" s="421"/>
      <c r="F450" s="421"/>
      <c r="G450" s="421"/>
    </row>
    <row r="451" spans="1:7" x14ac:dyDescent="0.25">
      <c r="A451" s="421"/>
      <c r="B451" s="421"/>
      <c r="C451" s="421"/>
      <c r="D451" s="421"/>
      <c r="E451" s="421"/>
      <c r="F451" s="421"/>
      <c r="G451" s="421"/>
    </row>
    <row r="452" spans="1:7" x14ac:dyDescent="0.25">
      <c r="A452" s="421"/>
      <c r="B452" s="421"/>
      <c r="C452" s="421"/>
      <c r="D452" s="421"/>
      <c r="E452" s="421"/>
      <c r="F452" s="421"/>
      <c r="G452" s="421"/>
    </row>
    <row r="453" spans="1:7" x14ac:dyDescent="0.25">
      <c r="A453" s="421"/>
      <c r="B453" s="421"/>
      <c r="C453" s="421"/>
      <c r="D453" s="421"/>
      <c r="E453" s="421"/>
      <c r="F453" s="421"/>
      <c r="G453" s="421"/>
    </row>
    <row r="454" spans="1:7" x14ac:dyDescent="0.25">
      <c r="A454" s="421"/>
      <c r="B454" s="421"/>
      <c r="C454" s="421"/>
      <c r="D454" s="421"/>
      <c r="E454" s="421"/>
      <c r="F454" s="421"/>
      <c r="G454" s="421"/>
    </row>
    <row r="455" spans="1:7" x14ac:dyDescent="0.25">
      <c r="A455" s="421"/>
      <c r="B455" s="421"/>
      <c r="C455" s="421"/>
      <c r="D455" s="421"/>
      <c r="E455" s="421"/>
      <c r="F455" s="421"/>
      <c r="G455" s="421"/>
    </row>
    <row r="456" spans="1:7" x14ac:dyDescent="0.25">
      <c r="A456" s="421"/>
      <c r="B456" s="421"/>
      <c r="C456" s="421"/>
      <c r="D456" s="421"/>
      <c r="E456" s="421"/>
      <c r="F456" s="421"/>
      <c r="G456" s="421"/>
    </row>
    <row r="457" spans="1:7" x14ac:dyDescent="0.25">
      <c r="A457" s="421"/>
      <c r="B457" s="421"/>
      <c r="C457" s="421"/>
      <c r="D457" s="421"/>
      <c r="E457" s="421"/>
      <c r="F457" s="421"/>
      <c r="G457" s="421"/>
    </row>
    <row r="458" spans="1:7" x14ac:dyDescent="0.25">
      <c r="A458" s="421"/>
      <c r="B458" s="421"/>
      <c r="C458" s="421"/>
      <c r="D458" s="421"/>
      <c r="E458" s="421"/>
      <c r="F458" s="421"/>
      <c r="G458" s="421"/>
    </row>
    <row r="459" spans="1:7" x14ac:dyDescent="0.25">
      <c r="A459" s="421"/>
      <c r="B459" s="421"/>
      <c r="C459" s="421"/>
      <c r="D459" s="421"/>
      <c r="E459" s="421"/>
      <c r="F459" s="421"/>
      <c r="G459" s="421"/>
    </row>
    <row r="460" spans="1:7" x14ac:dyDescent="0.25">
      <c r="A460" s="421"/>
      <c r="B460" s="421"/>
      <c r="C460" s="421"/>
      <c r="D460" s="421"/>
      <c r="E460" s="421"/>
      <c r="F460" s="421"/>
      <c r="G460" s="421"/>
    </row>
    <row r="461" spans="1:7" x14ac:dyDescent="0.25">
      <c r="A461" s="421"/>
      <c r="B461" s="421"/>
      <c r="C461" s="421"/>
      <c r="D461" s="421"/>
      <c r="E461" s="421"/>
      <c r="F461" s="421"/>
      <c r="G461" s="421"/>
    </row>
    <row r="462" spans="1:7" x14ac:dyDescent="0.25">
      <c r="A462" s="421"/>
      <c r="B462" s="421"/>
      <c r="C462" s="421"/>
      <c r="D462" s="421"/>
      <c r="E462" s="421"/>
      <c r="F462" s="421"/>
      <c r="G462" s="421"/>
    </row>
    <row r="463" spans="1:7" x14ac:dyDescent="0.25">
      <c r="A463" s="421"/>
      <c r="B463" s="421"/>
      <c r="C463" s="421"/>
      <c r="D463" s="421"/>
      <c r="E463" s="421"/>
      <c r="F463" s="421"/>
      <c r="G463" s="421"/>
    </row>
    <row r="464" spans="1:7" x14ac:dyDescent="0.25">
      <c r="A464" s="421"/>
      <c r="B464" s="421"/>
      <c r="C464" s="421"/>
      <c r="D464" s="421"/>
      <c r="E464" s="421"/>
      <c r="F464" s="421"/>
      <c r="G464" s="421"/>
    </row>
    <row r="465" spans="1:7" x14ac:dyDescent="0.25">
      <c r="A465" s="421"/>
      <c r="B465" s="421"/>
      <c r="C465" s="421"/>
      <c r="D465" s="421"/>
      <c r="E465" s="421"/>
      <c r="F465" s="421"/>
      <c r="G465" s="421"/>
    </row>
    <row r="466" spans="1:7" x14ac:dyDescent="0.25">
      <c r="A466" s="421"/>
      <c r="B466" s="421"/>
      <c r="C466" s="421"/>
      <c r="D466" s="421"/>
      <c r="E466" s="421"/>
      <c r="F466" s="421"/>
      <c r="G466" s="421"/>
    </row>
    <row r="467" spans="1:7" x14ac:dyDescent="0.25">
      <c r="A467" s="421"/>
      <c r="B467" s="421"/>
      <c r="C467" s="421"/>
      <c r="D467" s="421"/>
      <c r="E467" s="421"/>
      <c r="F467" s="421"/>
      <c r="G467" s="421"/>
    </row>
    <row r="468" spans="1:7" x14ac:dyDescent="0.25">
      <c r="A468" s="421"/>
      <c r="B468" s="421"/>
      <c r="C468" s="421"/>
      <c r="D468" s="421"/>
      <c r="E468" s="421"/>
      <c r="F468" s="421"/>
      <c r="G468" s="421"/>
    </row>
    <row r="469" spans="1:7" x14ac:dyDescent="0.25">
      <c r="A469" s="421"/>
      <c r="B469" s="421"/>
      <c r="C469" s="421"/>
      <c r="D469" s="421"/>
      <c r="E469" s="421"/>
      <c r="F469" s="421"/>
      <c r="G469" s="421"/>
    </row>
    <row r="470" spans="1:7" x14ac:dyDescent="0.25">
      <c r="A470" s="421"/>
      <c r="B470" s="421"/>
      <c r="C470" s="421"/>
      <c r="D470" s="421"/>
      <c r="E470" s="421"/>
      <c r="F470" s="421"/>
      <c r="G470" s="421"/>
    </row>
    <row r="471" spans="1:7" x14ac:dyDescent="0.25">
      <c r="A471" s="421"/>
      <c r="B471" s="421"/>
      <c r="C471" s="421"/>
      <c r="D471" s="421"/>
      <c r="E471" s="421"/>
      <c r="F471" s="421"/>
      <c r="G471" s="421"/>
    </row>
    <row r="472" spans="1:7" x14ac:dyDescent="0.25">
      <c r="A472" s="421"/>
      <c r="B472" s="421"/>
      <c r="C472" s="421"/>
      <c r="D472" s="421"/>
      <c r="E472" s="421"/>
      <c r="F472" s="421"/>
      <c r="G472" s="421"/>
    </row>
    <row r="473" spans="1:7" x14ac:dyDescent="0.25">
      <c r="A473" s="421"/>
      <c r="B473" s="421"/>
      <c r="C473" s="421"/>
      <c r="D473" s="421"/>
      <c r="E473" s="421"/>
      <c r="F473" s="421"/>
      <c r="G473" s="421"/>
    </row>
    <row r="474" spans="1:7" x14ac:dyDescent="0.25">
      <c r="A474" s="421"/>
      <c r="B474" s="421"/>
      <c r="C474" s="421"/>
      <c r="D474" s="421"/>
      <c r="E474" s="421"/>
      <c r="F474" s="421"/>
      <c r="G474" s="421"/>
    </row>
    <row r="475" spans="1:7" x14ac:dyDescent="0.25">
      <c r="A475" s="421"/>
      <c r="B475" s="421"/>
      <c r="C475" s="421"/>
      <c r="D475" s="421"/>
      <c r="E475" s="421"/>
      <c r="F475" s="421"/>
      <c r="G475" s="421"/>
    </row>
    <row r="476" spans="1:7" x14ac:dyDescent="0.25">
      <c r="A476" s="421"/>
      <c r="B476" s="421"/>
      <c r="C476" s="421"/>
      <c r="D476" s="421"/>
      <c r="E476" s="421"/>
      <c r="F476" s="421"/>
      <c r="G476" s="421"/>
    </row>
    <row r="477" spans="1:7" x14ac:dyDescent="0.25">
      <c r="A477" s="421"/>
      <c r="B477" s="421"/>
      <c r="C477" s="421"/>
      <c r="D477" s="421"/>
      <c r="E477" s="421"/>
      <c r="F477" s="421"/>
      <c r="G477" s="421"/>
    </row>
    <row r="478" spans="1:7" x14ac:dyDescent="0.25">
      <c r="A478" s="421"/>
      <c r="B478" s="421"/>
      <c r="C478" s="421"/>
      <c r="D478" s="421"/>
      <c r="E478" s="421"/>
      <c r="F478" s="421"/>
      <c r="G478" s="421"/>
    </row>
    <row r="479" spans="1:7" x14ac:dyDescent="0.25">
      <c r="A479" s="421"/>
      <c r="B479" s="421"/>
      <c r="C479" s="421"/>
      <c r="D479" s="421"/>
      <c r="E479" s="421"/>
      <c r="F479" s="421"/>
      <c r="G479" s="421"/>
    </row>
    <row r="480" spans="1:7" x14ac:dyDescent="0.25">
      <c r="A480" s="421"/>
      <c r="B480" s="421"/>
      <c r="C480" s="421"/>
      <c r="D480" s="421"/>
      <c r="E480" s="421"/>
      <c r="F480" s="421"/>
      <c r="G480" s="421"/>
    </row>
    <row r="481" spans="1:7" x14ac:dyDescent="0.25">
      <c r="A481" s="421"/>
      <c r="B481" s="421"/>
      <c r="C481" s="421"/>
      <c r="D481" s="421"/>
      <c r="E481" s="421"/>
      <c r="F481" s="421"/>
      <c r="G481" s="421"/>
    </row>
    <row r="482" spans="1:7" x14ac:dyDescent="0.25">
      <c r="A482" s="421"/>
      <c r="B482" s="421"/>
      <c r="C482" s="421"/>
      <c r="D482" s="421"/>
      <c r="E482" s="421"/>
      <c r="F482" s="421"/>
      <c r="G482" s="421"/>
    </row>
    <row r="483" spans="1:7" x14ac:dyDescent="0.25">
      <c r="A483" s="421"/>
      <c r="B483" s="421"/>
      <c r="C483" s="421"/>
      <c r="D483" s="421"/>
      <c r="E483" s="421"/>
      <c r="F483" s="421"/>
      <c r="G483" s="421"/>
    </row>
    <row r="484" spans="1:7" x14ac:dyDescent="0.25">
      <c r="A484" s="421"/>
      <c r="B484" s="421"/>
      <c r="C484" s="421"/>
      <c r="D484" s="421"/>
      <c r="E484" s="421"/>
      <c r="F484" s="421"/>
      <c r="G484" s="421"/>
    </row>
    <row r="485" spans="1:7" x14ac:dyDescent="0.25">
      <c r="A485" s="421"/>
      <c r="B485" s="421"/>
      <c r="C485" s="421"/>
      <c r="D485" s="421"/>
      <c r="E485" s="421"/>
      <c r="F485" s="421"/>
      <c r="G485" s="421"/>
    </row>
    <row r="486" spans="1:7" x14ac:dyDescent="0.25">
      <c r="A486" s="421"/>
      <c r="B486" s="421"/>
      <c r="C486" s="421"/>
      <c r="D486" s="421"/>
      <c r="E486" s="421"/>
      <c r="F486" s="421"/>
      <c r="G486" s="421"/>
    </row>
    <row r="487" spans="1:7" x14ac:dyDescent="0.25">
      <c r="A487" s="421"/>
      <c r="B487" s="421"/>
      <c r="C487" s="421"/>
      <c r="D487" s="421"/>
      <c r="E487" s="421"/>
      <c r="F487" s="421"/>
      <c r="G487" s="421"/>
    </row>
    <row r="488" spans="1:7" x14ac:dyDescent="0.25">
      <c r="A488" s="421"/>
      <c r="B488" s="421"/>
      <c r="C488" s="421"/>
      <c r="D488" s="421"/>
      <c r="E488" s="421"/>
      <c r="F488" s="421"/>
      <c r="G488" s="421"/>
    </row>
    <row r="489" spans="1:7" x14ac:dyDescent="0.25">
      <c r="A489" s="421"/>
      <c r="B489" s="421"/>
      <c r="C489" s="421"/>
      <c r="D489" s="421"/>
      <c r="E489" s="421"/>
      <c r="F489" s="421"/>
      <c r="G489" s="421"/>
    </row>
    <row r="490" spans="1:7" x14ac:dyDescent="0.25">
      <c r="A490" s="421"/>
      <c r="B490" s="421"/>
      <c r="C490" s="421"/>
      <c r="D490" s="421"/>
      <c r="E490" s="421"/>
      <c r="F490" s="421"/>
      <c r="G490" s="421"/>
    </row>
  </sheetData>
  <mergeCells count="1">
    <mergeCell ref="A1:G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pane xSplit="2" ySplit="1" topLeftCell="C2" activePane="bottomRight" state="frozen"/>
      <selection pane="topRight" activeCell="C1" sqref="C1"/>
      <selection pane="bottomLeft" activeCell="A2" sqref="A2"/>
      <selection pane="bottomRight" activeCell="C134" sqref="C2:C134"/>
    </sheetView>
  </sheetViews>
  <sheetFormatPr baseColWidth="10" defaultRowHeight="15" x14ac:dyDescent="0.25"/>
  <cols>
    <col min="1" max="1" width="30.28515625" style="422" customWidth="1"/>
    <col min="2" max="2" width="73" style="422" customWidth="1"/>
    <col min="3" max="3" width="12.42578125" style="423" customWidth="1"/>
  </cols>
  <sheetData>
    <row r="1" spans="1:3" ht="15.75" thickBot="1" x14ac:dyDescent="0.3">
      <c r="A1" s="424" t="s">
        <v>3679</v>
      </c>
      <c r="B1" s="424" t="s">
        <v>8</v>
      </c>
      <c r="C1" s="425" t="s">
        <v>3680</v>
      </c>
    </row>
    <row r="2" spans="1:3" x14ac:dyDescent="0.25">
      <c r="A2" s="426" t="s">
        <v>3681</v>
      </c>
      <c r="B2" s="427" t="s">
        <v>209</v>
      </c>
      <c r="C2" s="428">
        <v>-10473.553427680856</v>
      </c>
    </row>
    <row r="3" spans="1:3" x14ac:dyDescent="0.25">
      <c r="A3" s="429" t="s">
        <v>3681</v>
      </c>
      <c r="B3" s="430" t="s">
        <v>209</v>
      </c>
      <c r="C3" s="428">
        <v>-7404.5386141401132</v>
      </c>
    </row>
    <row r="4" spans="1:3" x14ac:dyDescent="0.25">
      <c r="A4" s="429" t="s">
        <v>3681</v>
      </c>
      <c r="B4" s="430" t="s">
        <v>209</v>
      </c>
      <c r="C4" s="428">
        <v>-2854.9740626976422</v>
      </c>
    </row>
    <row r="5" spans="1:3" x14ac:dyDescent="0.25">
      <c r="A5" s="429" t="s">
        <v>3681</v>
      </c>
      <c r="B5" s="430" t="s">
        <v>209</v>
      </c>
      <c r="C5" s="428">
        <v>-3620.7814254696336</v>
      </c>
    </row>
    <row r="6" spans="1:3" x14ac:dyDescent="0.25">
      <c r="A6" s="429" t="s">
        <v>3681</v>
      </c>
      <c r="B6" s="430" t="s">
        <v>209</v>
      </c>
      <c r="C6" s="428">
        <v>-1117.2615108086704</v>
      </c>
    </row>
    <row r="7" spans="1:3" x14ac:dyDescent="0.25">
      <c r="A7" s="429" t="s">
        <v>3681</v>
      </c>
      <c r="B7" s="430" t="s">
        <v>209</v>
      </c>
      <c r="C7" s="428">
        <v>0</v>
      </c>
    </row>
    <row r="8" spans="1:3" x14ac:dyDescent="0.25">
      <c r="A8" s="429" t="s">
        <v>3681</v>
      </c>
      <c r="B8" s="430" t="s">
        <v>209</v>
      </c>
      <c r="C8" s="428">
        <v>-7759.0755598134783</v>
      </c>
    </row>
    <row r="9" spans="1:3" x14ac:dyDescent="0.25">
      <c r="A9" s="429" t="s">
        <v>3681</v>
      </c>
      <c r="B9" s="430" t="s">
        <v>209</v>
      </c>
      <c r="C9" s="428">
        <v>-11092.365138260842</v>
      </c>
    </row>
    <row r="10" spans="1:3" x14ac:dyDescent="0.25">
      <c r="A10" s="429" t="s">
        <v>3681</v>
      </c>
      <c r="B10" s="430" t="s">
        <v>209</v>
      </c>
      <c r="C10" s="428">
        <v>-40454.800511372465</v>
      </c>
    </row>
    <row r="11" spans="1:3" x14ac:dyDescent="0.25">
      <c r="A11" s="429" t="s">
        <v>3681</v>
      </c>
      <c r="B11" s="430" t="s">
        <v>209</v>
      </c>
      <c r="C11" s="428">
        <v>-36316.485676022676</v>
      </c>
    </row>
    <row r="12" spans="1:3" x14ac:dyDescent="0.25">
      <c r="A12" s="429" t="s">
        <v>3681</v>
      </c>
      <c r="B12" s="430" t="s">
        <v>209</v>
      </c>
      <c r="C12" s="428">
        <v>-50142.19010020703</v>
      </c>
    </row>
    <row r="13" spans="1:3" x14ac:dyDescent="0.25">
      <c r="A13" s="429" t="s">
        <v>3681</v>
      </c>
      <c r="B13" s="430" t="s">
        <v>209</v>
      </c>
      <c r="C13" s="428">
        <v>-99247.363008260174</v>
      </c>
    </row>
    <row r="14" spans="1:3" x14ac:dyDescent="0.25">
      <c r="A14" s="429" t="s">
        <v>3681</v>
      </c>
      <c r="B14" s="430" t="s">
        <v>209</v>
      </c>
      <c r="C14" s="428">
        <v>-85448.161211563653</v>
      </c>
    </row>
    <row r="15" spans="1:3" x14ac:dyDescent="0.25">
      <c r="A15" s="429" t="s">
        <v>399</v>
      </c>
      <c r="B15" s="430" t="s">
        <v>3682</v>
      </c>
      <c r="C15" s="428">
        <v>-33627.556070180486</v>
      </c>
    </row>
    <row r="16" spans="1:3" x14ac:dyDescent="0.25">
      <c r="A16" s="429" t="s">
        <v>58</v>
      </c>
      <c r="B16" s="430" t="s">
        <v>58</v>
      </c>
      <c r="C16" s="428">
        <v>-550.27408017576727</v>
      </c>
    </row>
    <row r="17" spans="1:3" x14ac:dyDescent="0.25">
      <c r="A17" s="429" t="s">
        <v>58</v>
      </c>
      <c r="B17" s="430" t="s">
        <v>58</v>
      </c>
      <c r="C17" s="428">
        <v>-2037.0879616330756</v>
      </c>
    </row>
    <row r="18" spans="1:3" x14ac:dyDescent="0.25">
      <c r="A18" s="429" t="s">
        <v>58</v>
      </c>
      <c r="B18" s="430" t="s">
        <v>58</v>
      </c>
      <c r="C18" s="428">
        <v>-1151.482692146029</v>
      </c>
    </row>
    <row r="19" spans="1:3" x14ac:dyDescent="0.25">
      <c r="A19" s="429" t="s">
        <v>58</v>
      </c>
      <c r="B19" s="430" t="s">
        <v>58</v>
      </c>
      <c r="C19" s="428">
        <v>-8222.5743395374157</v>
      </c>
    </row>
    <row r="20" spans="1:3" x14ac:dyDescent="0.25">
      <c r="A20" s="429" t="s">
        <v>58</v>
      </c>
      <c r="B20" s="430" t="s">
        <v>58</v>
      </c>
      <c r="C20" s="428">
        <v>-2756.3147086383542</v>
      </c>
    </row>
    <row r="21" spans="1:3" x14ac:dyDescent="0.25">
      <c r="A21" s="429" t="s">
        <v>58</v>
      </c>
      <c r="B21" s="430" t="s">
        <v>58</v>
      </c>
      <c r="C21" s="428">
        <v>-4071.3034042688037</v>
      </c>
    </row>
    <row r="22" spans="1:3" x14ac:dyDescent="0.25">
      <c r="A22" s="429" t="s">
        <v>58</v>
      </c>
      <c r="B22" s="430" t="s">
        <v>58</v>
      </c>
      <c r="C22" s="428">
        <v>-35923.85001952295</v>
      </c>
    </row>
    <row r="23" spans="1:3" x14ac:dyDescent="0.25">
      <c r="A23" s="429" t="s">
        <v>58</v>
      </c>
      <c r="B23" s="430" t="s">
        <v>58</v>
      </c>
      <c r="C23" s="428">
        <v>-45556.659209170059</v>
      </c>
    </row>
    <row r="24" spans="1:3" x14ac:dyDescent="0.25">
      <c r="A24" s="429" t="s">
        <v>58</v>
      </c>
      <c r="B24" s="430" t="s">
        <v>58</v>
      </c>
      <c r="C24" s="428">
        <v>-14259.733412280249</v>
      </c>
    </row>
    <row r="25" spans="1:3" x14ac:dyDescent="0.25">
      <c r="A25" s="429" t="s">
        <v>58</v>
      </c>
      <c r="B25" s="430" t="s">
        <v>58</v>
      </c>
      <c r="C25" s="428">
        <v>-10128.650818773334</v>
      </c>
    </row>
    <row r="26" spans="1:3" x14ac:dyDescent="0.25">
      <c r="A26" s="429" t="s">
        <v>450</v>
      </c>
      <c r="B26" s="430" t="s">
        <v>2533</v>
      </c>
      <c r="C26" s="428">
        <v>-2067.248668790377</v>
      </c>
    </row>
    <row r="27" spans="1:3" x14ac:dyDescent="0.25">
      <c r="A27" s="429" t="s">
        <v>298</v>
      </c>
      <c r="B27" s="430" t="s">
        <v>201</v>
      </c>
      <c r="C27" s="428">
        <v>-4960.6516886110712</v>
      </c>
    </row>
    <row r="28" spans="1:3" x14ac:dyDescent="0.25">
      <c r="A28" s="429" t="s">
        <v>298</v>
      </c>
      <c r="B28" s="430" t="s">
        <v>201</v>
      </c>
      <c r="C28" s="428">
        <v>-27049.562875293483</v>
      </c>
    </row>
    <row r="29" spans="1:3" x14ac:dyDescent="0.25">
      <c r="A29" s="429" t="s">
        <v>298</v>
      </c>
      <c r="B29" s="430" t="s">
        <v>201</v>
      </c>
      <c r="C29" s="428">
        <v>-47723.008969217153</v>
      </c>
    </row>
    <row r="30" spans="1:3" x14ac:dyDescent="0.25">
      <c r="A30" s="429" t="s">
        <v>298</v>
      </c>
      <c r="B30" s="430" t="s">
        <v>201</v>
      </c>
      <c r="C30" s="428">
        <v>-88048.469475714723</v>
      </c>
    </row>
    <row r="31" spans="1:3" x14ac:dyDescent="0.25">
      <c r="A31" s="429" t="s">
        <v>539</v>
      </c>
      <c r="B31" s="430" t="s">
        <v>201</v>
      </c>
      <c r="C31" s="428">
        <v>0</v>
      </c>
    </row>
    <row r="32" spans="1:3" x14ac:dyDescent="0.25">
      <c r="A32" s="429" t="s">
        <v>539</v>
      </c>
      <c r="B32" s="430" t="s">
        <v>201</v>
      </c>
      <c r="C32" s="428">
        <v>0</v>
      </c>
    </row>
    <row r="33" spans="1:3" x14ac:dyDescent="0.25">
      <c r="A33" s="429" t="s">
        <v>539</v>
      </c>
      <c r="B33" s="430" t="s">
        <v>201</v>
      </c>
      <c r="C33" s="428">
        <v>-1340.2530701183559</v>
      </c>
    </row>
    <row r="34" spans="1:3" x14ac:dyDescent="0.25">
      <c r="A34" s="429" t="s">
        <v>539</v>
      </c>
      <c r="B34" s="430" t="s">
        <v>201</v>
      </c>
      <c r="C34" s="428">
        <v>-1443.3078260270568</v>
      </c>
    </row>
    <row r="35" spans="1:3" x14ac:dyDescent="0.25">
      <c r="A35" s="429" t="s">
        <v>539</v>
      </c>
      <c r="B35" s="430" t="s">
        <v>201</v>
      </c>
      <c r="C35" s="428">
        <v>-2799.4134607017722</v>
      </c>
    </row>
    <row r="36" spans="1:3" x14ac:dyDescent="0.25">
      <c r="A36" s="429" t="s">
        <v>539</v>
      </c>
      <c r="B36" s="430" t="s">
        <v>201</v>
      </c>
      <c r="C36" s="428">
        <v>-5496.8335799419629</v>
      </c>
    </row>
    <row r="37" spans="1:3" x14ac:dyDescent="0.25">
      <c r="A37" s="429" t="s">
        <v>539</v>
      </c>
      <c r="B37" s="430" t="s">
        <v>201</v>
      </c>
      <c r="C37" s="428">
        <v>-3071.1710346302289</v>
      </c>
    </row>
    <row r="38" spans="1:3" x14ac:dyDescent="0.25">
      <c r="A38" s="429" t="s">
        <v>539</v>
      </c>
      <c r="B38" s="430" t="s">
        <v>201</v>
      </c>
      <c r="C38" s="428">
        <v>-3684.7911149059805</v>
      </c>
    </row>
    <row r="39" spans="1:3" x14ac:dyDescent="0.25">
      <c r="A39" s="429" t="s">
        <v>539</v>
      </c>
      <c r="B39" s="430" t="s">
        <v>201</v>
      </c>
      <c r="C39" s="428">
        <v>-6447.8279035229352</v>
      </c>
    </row>
    <row r="40" spans="1:3" x14ac:dyDescent="0.25">
      <c r="A40" s="429" t="s">
        <v>539</v>
      </c>
      <c r="B40" s="430" t="s">
        <v>201</v>
      </c>
      <c r="C40" s="428">
        <v>-122858.36083052623</v>
      </c>
    </row>
    <row r="41" spans="1:3" x14ac:dyDescent="0.25">
      <c r="A41" s="429" t="s">
        <v>539</v>
      </c>
      <c r="B41" s="430" t="s">
        <v>201</v>
      </c>
      <c r="C41" s="428">
        <v>-413.45958738901408</v>
      </c>
    </row>
    <row r="42" spans="1:3" x14ac:dyDescent="0.25">
      <c r="A42" s="431" t="s">
        <v>539</v>
      </c>
      <c r="B42" s="430" t="s">
        <v>201</v>
      </c>
      <c r="C42" s="428">
        <v>-49662.39313953559</v>
      </c>
    </row>
    <row r="43" spans="1:3" x14ac:dyDescent="0.25">
      <c r="A43" s="429" t="s">
        <v>539</v>
      </c>
      <c r="B43" s="430" t="s">
        <v>201</v>
      </c>
      <c r="C43" s="428">
        <v>-34922.197939829639</v>
      </c>
    </row>
    <row r="44" spans="1:3" x14ac:dyDescent="0.25">
      <c r="A44" s="429" t="s">
        <v>136</v>
      </c>
      <c r="B44" s="430" t="s">
        <v>136</v>
      </c>
      <c r="C44" s="428">
        <v>-20001.47400851085</v>
      </c>
    </row>
    <row r="45" spans="1:3" x14ac:dyDescent="0.25">
      <c r="A45" s="429" t="s">
        <v>573</v>
      </c>
      <c r="B45" s="430" t="s">
        <v>2516</v>
      </c>
      <c r="C45" s="428">
        <v>-2950.3783182662464</v>
      </c>
    </row>
    <row r="46" spans="1:3" x14ac:dyDescent="0.25">
      <c r="A46" s="429" t="s">
        <v>573</v>
      </c>
      <c r="B46" s="430" t="s">
        <v>2516</v>
      </c>
      <c r="C46" s="428">
        <v>-9953.0347387836937</v>
      </c>
    </row>
    <row r="47" spans="1:3" x14ac:dyDescent="0.25">
      <c r="A47" s="429" t="s">
        <v>573</v>
      </c>
      <c r="B47" s="430" t="s">
        <v>2516</v>
      </c>
      <c r="C47" s="428">
        <v>-37108.257152780236</v>
      </c>
    </row>
    <row r="48" spans="1:3" x14ac:dyDescent="0.25">
      <c r="A48" s="429" t="s">
        <v>573</v>
      </c>
      <c r="B48" s="430" t="s">
        <v>2516</v>
      </c>
      <c r="C48" s="428">
        <v>-172229.87928653124</v>
      </c>
    </row>
    <row r="49" spans="1:3" x14ac:dyDescent="0.25">
      <c r="A49" s="429" t="s">
        <v>573</v>
      </c>
      <c r="B49" s="430" t="s">
        <v>2516</v>
      </c>
      <c r="C49" s="428">
        <v>-113317.95767481221</v>
      </c>
    </row>
    <row r="50" spans="1:3" x14ac:dyDescent="0.25">
      <c r="A50" s="429" t="s">
        <v>694</v>
      </c>
      <c r="B50" s="430" t="s">
        <v>2516</v>
      </c>
      <c r="C50" s="428">
        <v>0</v>
      </c>
    </row>
    <row r="51" spans="1:3" x14ac:dyDescent="0.25">
      <c r="A51" s="429" t="s">
        <v>694</v>
      </c>
      <c r="B51" s="430" t="s">
        <v>2516</v>
      </c>
      <c r="C51" s="428">
        <v>-13628.974766841666</v>
      </c>
    </row>
    <row r="52" spans="1:3" x14ac:dyDescent="0.25">
      <c r="A52" s="429" t="s">
        <v>74</v>
      </c>
      <c r="B52" s="430" t="s">
        <v>458</v>
      </c>
      <c r="C52" s="428">
        <v>-3428.8607111824604</v>
      </c>
    </row>
    <row r="53" spans="1:3" x14ac:dyDescent="0.25">
      <c r="A53" s="429" t="s">
        <v>74</v>
      </c>
      <c r="B53" s="430" t="s">
        <v>458</v>
      </c>
      <c r="C53" s="428">
        <v>-6896.1008958225184</v>
      </c>
    </row>
    <row r="54" spans="1:3" x14ac:dyDescent="0.25">
      <c r="A54" s="429" t="s">
        <v>74</v>
      </c>
      <c r="B54" s="430" t="s">
        <v>458</v>
      </c>
      <c r="C54" s="428">
        <v>-4994.5830319195557</v>
      </c>
    </row>
    <row r="55" spans="1:3" x14ac:dyDescent="0.25">
      <c r="A55" s="429" t="s">
        <v>74</v>
      </c>
      <c r="B55" s="430" t="s">
        <v>458</v>
      </c>
      <c r="C55" s="428">
        <v>-11440.51602115159</v>
      </c>
    </row>
    <row r="56" spans="1:3" x14ac:dyDescent="0.25">
      <c r="A56" s="429" t="s">
        <v>74</v>
      </c>
      <c r="B56" s="430" t="s">
        <v>458</v>
      </c>
      <c r="C56" s="428">
        <v>-2687.4441500257362</v>
      </c>
    </row>
    <row r="57" spans="1:3" x14ac:dyDescent="0.25">
      <c r="A57" s="429" t="s">
        <v>74</v>
      </c>
      <c r="B57" s="430" t="s">
        <v>458</v>
      </c>
      <c r="C57" s="428">
        <v>-8601.8146492674641</v>
      </c>
    </row>
    <row r="58" spans="1:3" x14ac:dyDescent="0.25">
      <c r="A58" s="429" t="s">
        <v>74</v>
      </c>
      <c r="B58" s="430" t="s">
        <v>458</v>
      </c>
      <c r="C58" s="428">
        <v>-5836.355519688761</v>
      </c>
    </row>
    <row r="59" spans="1:3" x14ac:dyDescent="0.25">
      <c r="A59" s="429" t="s">
        <v>74</v>
      </c>
      <c r="B59" s="430" t="s">
        <v>458</v>
      </c>
      <c r="C59" s="428">
        <v>-6408.0273281569043</v>
      </c>
    </row>
    <row r="60" spans="1:3" x14ac:dyDescent="0.25">
      <c r="A60" s="429" t="s">
        <v>74</v>
      </c>
      <c r="B60" s="430" t="s">
        <v>458</v>
      </c>
      <c r="C60" s="428">
        <v>-5865.1520437243635</v>
      </c>
    </row>
    <row r="61" spans="1:3" x14ac:dyDescent="0.25">
      <c r="A61" s="429" t="s">
        <v>74</v>
      </c>
      <c r="B61" s="430" t="s">
        <v>458</v>
      </c>
      <c r="C61" s="428">
        <v>-6396.1010943042511</v>
      </c>
    </row>
    <row r="62" spans="1:3" x14ac:dyDescent="0.25">
      <c r="A62" s="429" t="s">
        <v>74</v>
      </c>
      <c r="B62" s="430" t="s">
        <v>458</v>
      </c>
      <c r="C62" s="428">
        <v>-17695.694065643529</v>
      </c>
    </row>
    <row r="63" spans="1:3" x14ac:dyDescent="0.25">
      <c r="A63" s="429" t="s">
        <v>74</v>
      </c>
      <c r="B63" s="430" t="s">
        <v>458</v>
      </c>
      <c r="C63" s="428">
        <v>-23121.296154605392</v>
      </c>
    </row>
    <row r="64" spans="1:3" x14ac:dyDescent="0.25">
      <c r="A64" s="429" t="s">
        <v>74</v>
      </c>
      <c r="B64" s="430" t="s">
        <v>458</v>
      </c>
      <c r="C64" s="428">
        <v>-7673.7753347430717</v>
      </c>
    </row>
    <row r="65" spans="1:3" x14ac:dyDescent="0.25">
      <c r="A65" s="429" t="s">
        <v>74</v>
      </c>
      <c r="B65" s="430" t="s">
        <v>458</v>
      </c>
      <c r="C65" s="428">
        <v>-14615.959746814751</v>
      </c>
    </row>
    <row r="66" spans="1:3" x14ac:dyDescent="0.25">
      <c r="A66" s="429" t="s">
        <v>74</v>
      </c>
      <c r="B66" s="430" t="s">
        <v>458</v>
      </c>
      <c r="C66" s="428">
        <v>0</v>
      </c>
    </row>
    <row r="67" spans="1:3" x14ac:dyDescent="0.25">
      <c r="A67" s="429" t="s">
        <v>74</v>
      </c>
      <c r="B67" s="430" t="s">
        <v>458</v>
      </c>
      <c r="C67" s="428">
        <v>-24936.73533264815</v>
      </c>
    </row>
    <row r="68" spans="1:3" x14ac:dyDescent="0.25">
      <c r="A68" s="429" t="s">
        <v>74</v>
      </c>
      <c r="B68" s="430" t="s">
        <v>458</v>
      </c>
      <c r="C68" s="428">
        <v>-23753.89246030918</v>
      </c>
    </row>
    <row r="69" spans="1:3" x14ac:dyDescent="0.25">
      <c r="A69" s="429" t="s">
        <v>74</v>
      </c>
      <c r="B69" s="430" t="s">
        <v>458</v>
      </c>
      <c r="C69" s="428">
        <v>-6921.988611243064</v>
      </c>
    </row>
    <row r="70" spans="1:3" x14ac:dyDescent="0.25">
      <c r="A70" s="429" t="s">
        <v>74</v>
      </c>
      <c r="B70" s="430" t="s">
        <v>458</v>
      </c>
      <c r="C70" s="428">
        <v>-12037.770824796029</v>
      </c>
    </row>
    <row r="71" spans="1:3" x14ac:dyDescent="0.25">
      <c r="A71" s="429" t="s">
        <v>74</v>
      </c>
      <c r="B71" s="430" t="s">
        <v>458</v>
      </c>
      <c r="C71" s="428">
        <v>-8987.6717499961942</v>
      </c>
    </row>
    <row r="72" spans="1:3" x14ac:dyDescent="0.25">
      <c r="A72" s="429" t="s">
        <v>74</v>
      </c>
      <c r="B72" s="430" t="s">
        <v>458</v>
      </c>
      <c r="C72" s="428">
        <v>-90781.843135604737</v>
      </c>
    </row>
    <row r="73" spans="1:3" x14ac:dyDescent="0.25">
      <c r="A73" s="429" t="s">
        <v>74</v>
      </c>
      <c r="B73" s="430" t="s">
        <v>458</v>
      </c>
      <c r="C73" s="428">
        <v>-16191.146701565656</v>
      </c>
    </row>
    <row r="74" spans="1:3" x14ac:dyDescent="0.25">
      <c r="A74" s="429" t="s">
        <v>74</v>
      </c>
      <c r="B74" s="430" t="s">
        <v>458</v>
      </c>
      <c r="C74" s="428">
        <v>-62396.537986082396</v>
      </c>
    </row>
    <row r="75" spans="1:3" x14ac:dyDescent="0.25">
      <c r="A75" s="429" t="s">
        <v>74</v>
      </c>
      <c r="B75" s="430" t="s">
        <v>458</v>
      </c>
      <c r="C75" s="428">
        <v>0</v>
      </c>
    </row>
    <row r="76" spans="1:3" x14ac:dyDescent="0.25">
      <c r="A76" s="429" t="s">
        <v>74</v>
      </c>
      <c r="B76" s="430" t="s">
        <v>458</v>
      </c>
      <c r="C76" s="428">
        <v>-55214.954246531197</v>
      </c>
    </row>
    <row r="77" spans="1:3" x14ac:dyDescent="0.25">
      <c r="A77" s="429" t="s">
        <v>74</v>
      </c>
      <c r="B77" s="430" t="s">
        <v>458</v>
      </c>
      <c r="C77" s="428">
        <v>-80135.422790966142</v>
      </c>
    </row>
    <row r="78" spans="1:3" x14ac:dyDescent="0.25">
      <c r="A78" s="429" t="s">
        <v>74</v>
      </c>
      <c r="B78" s="430" t="s">
        <v>458</v>
      </c>
      <c r="C78" s="428">
        <v>-154614.59407003628</v>
      </c>
    </row>
    <row r="79" spans="1:3" x14ac:dyDescent="0.25">
      <c r="A79" s="429" t="s">
        <v>74</v>
      </c>
      <c r="B79" s="430" t="s">
        <v>458</v>
      </c>
      <c r="C79" s="428">
        <v>-170685.43410384256</v>
      </c>
    </row>
    <row r="80" spans="1:3" x14ac:dyDescent="0.25">
      <c r="A80" s="429" t="s">
        <v>74</v>
      </c>
      <c r="B80" s="430" t="s">
        <v>458</v>
      </c>
      <c r="C80" s="428">
        <v>-52131.668573751296</v>
      </c>
    </row>
    <row r="81" spans="1:3" x14ac:dyDescent="0.25">
      <c r="A81" s="429" t="s">
        <v>74</v>
      </c>
      <c r="B81" s="430" t="s">
        <v>458</v>
      </c>
      <c r="C81" s="428">
        <v>-90781.843135604737</v>
      </c>
    </row>
    <row r="82" spans="1:3" x14ac:dyDescent="0.25">
      <c r="A82" s="429" t="s">
        <v>74</v>
      </c>
      <c r="B82" s="430" t="s">
        <v>458</v>
      </c>
      <c r="C82" s="428">
        <v>-130550.70033412092</v>
      </c>
    </row>
    <row r="83" spans="1:3" x14ac:dyDescent="0.25">
      <c r="A83" s="429" t="s">
        <v>373</v>
      </c>
      <c r="B83" s="430" t="s">
        <v>112</v>
      </c>
      <c r="C83" s="428">
        <v>-13746.823127287726</v>
      </c>
    </row>
    <row r="84" spans="1:3" x14ac:dyDescent="0.25">
      <c r="A84" s="429" t="s">
        <v>3683</v>
      </c>
      <c r="B84" s="430" t="s">
        <v>112</v>
      </c>
      <c r="C84" s="428">
        <v>-4438.5548862427413</v>
      </c>
    </row>
    <row r="85" spans="1:3" x14ac:dyDescent="0.25">
      <c r="A85" s="429" t="s">
        <v>308</v>
      </c>
      <c r="B85" s="430" t="s">
        <v>2544</v>
      </c>
      <c r="C85" s="428">
        <v>-11172.726263748471</v>
      </c>
    </row>
    <row r="86" spans="1:3" x14ac:dyDescent="0.25">
      <c r="A86" s="429" t="s">
        <v>308</v>
      </c>
      <c r="B86" s="430" t="s">
        <v>2544</v>
      </c>
      <c r="C86" s="428">
        <v>-27395.163691177695</v>
      </c>
    </row>
    <row r="87" spans="1:3" x14ac:dyDescent="0.25">
      <c r="A87" s="429" t="s">
        <v>308</v>
      </c>
      <c r="B87" s="430" t="s">
        <v>2544</v>
      </c>
      <c r="C87" s="428">
        <v>-41151.995353750528</v>
      </c>
    </row>
    <row r="88" spans="1:3" x14ac:dyDescent="0.25">
      <c r="A88" s="429" t="s">
        <v>308</v>
      </c>
      <c r="B88" s="430" t="s">
        <v>2544</v>
      </c>
      <c r="C88" s="428">
        <v>-20038.208344650386</v>
      </c>
    </row>
    <row r="89" spans="1:3" x14ac:dyDescent="0.25">
      <c r="A89" s="429" t="s">
        <v>308</v>
      </c>
      <c r="B89" s="430" t="s">
        <v>2544</v>
      </c>
      <c r="C89" s="428">
        <v>-61900.663886668066</v>
      </c>
    </row>
    <row r="90" spans="1:3" x14ac:dyDescent="0.25">
      <c r="A90" s="429" t="s">
        <v>538</v>
      </c>
      <c r="B90" s="430" t="s">
        <v>2544</v>
      </c>
      <c r="C90" s="428">
        <v>0</v>
      </c>
    </row>
    <row r="91" spans="1:3" x14ac:dyDescent="0.25">
      <c r="A91" s="429" t="s">
        <v>538</v>
      </c>
      <c r="B91" s="430" t="s">
        <v>2544</v>
      </c>
      <c r="C91" s="428">
        <v>-8686.1857116615301</v>
      </c>
    </row>
    <row r="92" spans="1:3" x14ac:dyDescent="0.25">
      <c r="A92" s="429" t="s">
        <v>3684</v>
      </c>
      <c r="B92" s="430" t="s">
        <v>2544</v>
      </c>
      <c r="C92" s="428">
        <v>0</v>
      </c>
    </row>
    <row r="93" spans="1:3" x14ac:dyDescent="0.25">
      <c r="A93" s="429" t="s">
        <v>525</v>
      </c>
      <c r="B93" s="430" t="s">
        <v>238</v>
      </c>
      <c r="C93" s="428">
        <v>-32705.059417072709</v>
      </c>
    </row>
    <row r="94" spans="1:3" x14ac:dyDescent="0.25">
      <c r="A94" s="429" t="s">
        <v>525</v>
      </c>
      <c r="B94" s="430" t="s">
        <v>238</v>
      </c>
      <c r="C94" s="428">
        <v>-7494.3273656546371</v>
      </c>
    </row>
    <row r="95" spans="1:3" x14ac:dyDescent="0.25">
      <c r="A95" s="429" t="s">
        <v>572</v>
      </c>
      <c r="B95" s="430" t="s">
        <v>238</v>
      </c>
      <c r="C95" s="428">
        <v>-2521.897080035511</v>
      </c>
    </row>
    <row r="96" spans="1:3" x14ac:dyDescent="0.25">
      <c r="A96" s="429" t="s">
        <v>572</v>
      </c>
      <c r="B96" s="430" t="s">
        <v>238</v>
      </c>
      <c r="C96" s="428">
        <v>0</v>
      </c>
    </row>
    <row r="97" spans="1:3" x14ac:dyDescent="0.25">
      <c r="A97" s="429" t="s">
        <v>572</v>
      </c>
      <c r="B97" s="430" t="s">
        <v>238</v>
      </c>
      <c r="C97" s="428">
        <v>-28497.651448384724</v>
      </c>
    </row>
    <row r="98" spans="1:3" x14ac:dyDescent="0.25">
      <c r="A98" s="429" t="s">
        <v>241</v>
      </c>
      <c r="B98" s="430" t="s">
        <v>241</v>
      </c>
      <c r="C98" s="428">
        <v>0</v>
      </c>
    </row>
    <row r="99" spans="1:3" x14ac:dyDescent="0.25">
      <c r="A99" s="429" t="s">
        <v>241</v>
      </c>
      <c r="B99" s="430" t="s">
        <v>241</v>
      </c>
      <c r="C99" s="428">
        <v>-40607.934472780849</v>
      </c>
    </row>
    <row r="100" spans="1:3" x14ac:dyDescent="0.25">
      <c r="A100" s="429" t="s">
        <v>241</v>
      </c>
      <c r="B100" s="430" t="s">
        <v>241</v>
      </c>
      <c r="C100" s="428">
        <v>-39517.495347566306</v>
      </c>
    </row>
    <row r="101" spans="1:3" x14ac:dyDescent="0.25">
      <c r="A101" s="429" t="s">
        <v>241</v>
      </c>
      <c r="B101" s="430" t="s">
        <v>241</v>
      </c>
      <c r="C101" s="428">
        <v>0</v>
      </c>
    </row>
    <row r="102" spans="1:3" x14ac:dyDescent="0.25">
      <c r="A102" s="429" t="s">
        <v>126</v>
      </c>
      <c r="B102" s="430" t="s">
        <v>126</v>
      </c>
      <c r="C102" s="428">
        <v>-2515.4056324904136</v>
      </c>
    </row>
    <row r="103" spans="1:3" x14ac:dyDescent="0.25">
      <c r="A103" s="429" t="s">
        <v>126</v>
      </c>
      <c r="B103" s="430" t="s">
        <v>126</v>
      </c>
      <c r="C103" s="428">
        <v>-36231.570508819357</v>
      </c>
    </row>
    <row r="104" spans="1:3" x14ac:dyDescent="0.25">
      <c r="A104" s="429" t="s">
        <v>126</v>
      </c>
      <c r="B104" s="430" t="s">
        <v>126</v>
      </c>
      <c r="C104" s="428">
        <v>-2942.0987779311445</v>
      </c>
    </row>
    <row r="105" spans="1:3" x14ac:dyDescent="0.25">
      <c r="A105" s="429" t="s">
        <v>126</v>
      </c>
      <c r="B105" s="430" t="s">
        <v>126</v>
      </c>
      <c r="C105" s="428">
        <v>-2824.1482174927473</v>
      </c>
    </row>
    <row r="106" spans="1:3" x14ac:dyDescent="0.25">
      <c r="A106" s="429" t="s">
        <v>126</v>
      </c>
      <c r="B106" s="430" t="s">
        <v>126</v>
      </c>
      <c r="C106" s="428">
        <v>-4234.5571045153492</v>
      </c>
    </row>
    <row r="107" spans="1:3" x14ac:dyDescent="0.25">
      <c r="A107" s="429" t="s">
        <v>126</v>
      </c>
      <c r="B107" s="430" t="s">
        <v>126</v>
      </c>
      <c r="C107" s="428">
        <v>0</v>
      </c>
    </row>
    <row r="108" spans="1:3" x14ac:dyDescent="0.25">
      <c r="A108" s="429" t="s">
        <v>126</v>
      </c>
      <c r="B108" s="430" t="s">
        <v>126</v>
      </c>
      <c r="C108" s="428">
        <v>-16510.827235958666</v>
      </c>
    </row>
    <row r="109" spans="1:3" x14ac:dyDescent="0.25">
      <c r="A109" s="429" t="s">
        <v>126</v>
      </c>
      <c r="B109" s="430" t="s">
        <v>126</v>
      </c>
      <c r="C109" s="428">
        <v>-25634.492741924059</v>
      </c>
    </row>
    <row r="110" spans="1:3" x14ac:dyDescent="0.25">
      <c r="A110" s="429" t="s">
        <v>126</v>
      </c>
      <c r="B110" s="430" t="s">
        <v>126</v>
      </c>
      <c r="C110" s="428">
        <v>-17835.92695421425</v>
      </c>
    </row>
    <row r="111" spans="1:3" x14ac:dyDescent="0.25">
      <c r="A111" s="429" t="s">
        <v>126</v>
      </c>
      <c r="B111" s="430" t="s">
        <v>126</v>
      </c>
      <c r="C111" s="428">
        <v>0</v>
      </c>
    </row>
    <row r="112" spans="1:3" x14ac:dyDescent="0.25">
      <c r="A112" s="429" t="s">
        <v>126</v>
      </c>
      <c r="B112" s="430" t="s">
        <v>126</v>
      </c>
      <c r="C112" s="428">
        <v>-11251.059935826746</v>
      </c>
    </row>
    <row r="113" spans="1:3" x14ac:dyDescent="0.25">
      <c r="A113" s="429" t="s">
        <v>126</v>
      </c>
      <c r="B113" s="430" t="s">
        <v>126</v>
      </c>
      <c r="C113" s="428">
        <v>-103509.63306067399</v>
      </c>
    </row>
    <row r="114" spans="1:3" x14ac:dyDescent="0.25">
      <c r="A114" s="429" t="s">
        <v>126</v>
      </c>
      <c r="B114" s="430" t="s">
        <v>126</v>
      </c>
      <c r="C114" s="428">
        <v>-13725.192671318329</v>
      </c>
    </row>
    <row r="115" spans="1:3" x14ac:dyDescent="0.25">
      <c r="A115" s="429" t="s">
        <v>126</v>
      </c>
      <c r="B115" s="430" t="s">
        <v>126</v>
      </c>
      <c r="C115" s="428">
        <v>-22701.447571092838</v>
      </c>
    </row>
    <row r="116" spans="1:3" ht="15.75" thickBot="1" x14ac:dyDescent="0.3">
      <c r="A116" s="432" t="s">
        <v>126</v>
      </c>
      <c r="B116" s="433" t="s">
        <v>126</v>
      </c>
      <c r="C116" s="428">
        <v>-176307.84277551624</v>
      </c>
    </row>
    <row r="117" spans="1:3" x14ac:dyDescent="0.25">
      <c r="A117" s="429" t="s">
        <v>298</v>
      </c>
      <c r="B117" s="430" t="s">
        <v>201</v>
      </c>
      <c r="C117" s="428">
        <v>-38005.294154704352</v>
      </c>
    </row>
    <row r="118" spans="1:3" x14ac:dyDescent="0.25">
      <c r="A118" s="429" t="s">
        <v>308</v>
      </c>
      <c r="B118" s="430" t="s">
        <v>2544</v>
      </c>
      <c r="C118" s="428">
        <v>-51148.0249684105</v>
      </c>
    </row>
    <row r="119" spans="1:3" x14ac:dyDescent="0.25">
      <c r="A119" s="429" t="s">
        <v>359</v>
      </c>
      <c r="B119" s="430" t="s">
        <v>209</v>
      </c>
      <c r="C119" s="428">
        <v>-49370.028965348225</v>
      </c>
    </row>
    <row r="120" spans="1:3" x14ac:dyDescent="0.25">
      <c r="A120" s="429" t="s">
        <v>373</v>
      </c>
      <c r="B120" s="430" t="s">
        <v>112</v>
      </c>
      <c r="C120" s="428">
        <v>-63592.708582703133</v>
      </c>
    </row>
    <row r="121" spans="1:3" x14ac:dyDescent="0.25">
      <c r="A121" s="429" t="s">
        <v>399</v>
      </c>
      <c r="B121" s="430" t="s">
        <v>3682</v>
      </c>
      <c r="C121" s="428">
        <v>-48507.958261247295</v>
      </c>
    </row>
    <row r="122" spans="1:3" x14ac:dyDescent="0.25">
      <c r="A122" s="429" t="s">
        <v>58</v>
      </c>
      <c r="B122" s="430" t="s">
        <v>58</v>
      </c>
      <c r="C122" s="428">
        <v>-34542.527961504813</v>
      </c>
    </row>
    <row r="123" spans="1:3" x14ac:dyDescent="0.25">
      <c r="A123" s="429" t="s">
        <v>448</v>
      </c>
      <c r="B123" s="430" t="s">
        <v>201</v>
      </c>
      <c r="C123" s="428">
        <v>-30405.13139356508</v>
      </c>
    </row>
    <row r="124" spans="1:3" x14ac:dyDescent="0.25">
      <c r="A124" s="429" t="s">
        <v>3683</v>
      </c>
      <c r="B124" s="430" t="s">
        <v>112</v>
      </c>
      <c r="C124" s="428">
        <v>-54495.759981786839</v>
      </c>
    </row>
    <row r="125" spans="1:3" x14ac:dyDescent="0.25">
      <c r="A125" s="429" t="s">
        <v>74</v>
      </c>
      <c r="B125" s="430" t="s">
        <v>458</v>
      </c>
      <c r="C125" s="428">
        <v>-158479.50936693689</v>
      </c>
    </row>
    <row r="126" spans="1:3" x14ac:dyDescent="0.25">
      <c r="A126" s="429" t="s">
        <v>74</v>
      </c>
      <c r="B126" s="430" t="s">
        <v>458</v>
      </c>
      <c r="C126" s="428">
        <v>-135820.18251217948</v>
      </c>
    </row>
    <row r="127" spans="1:3" x14ac:dyDescent="0.25">
      <c r="A127" s="429" t="s">
        <v>525</v>
      </c>
      <c r="B127" s="430" t="s">
        <v>238</v>
      </c>
      <c r="C127" s="428">
        <v>-69202.051651045404</v>
      </c>
    </row>
    <row r="128" spans="1:3" x14ac:dyDescent="0.25">
      <c r="A128" s="429" t="s">
        <v>539</v>
      </c>
      <c r="B128" s="430" t="s">
        <v>201</v>
      </c>
      <c r="C128" s="428">
        <v>-46428.276357564493</v>
      </c>
    </row>
    <row r="129" spans="1:3" x14ac:dyDescent="0.25">
      <c r="A129" s="429" t="s">
        <v>572</v>
      </c>
      <c r="B129" s="430" t="s">
        <v>238</v>
      </c>
      <c r="C129" s="428">
        <v>-56092.919599651119</v>
      </c>
    </row>
    <row r="130" spans="1:3" x14ac:dyDescent="0.25">
      <c r="A130" s="429" t="s">
        <v>573</v>
      </c>
      <c r="B130" s="430" t="s">
        <v>2516</v>
      </c>
      <c r="C130" s="428">
        <v>-63828.544607357071</v>
      </c>
    </row>
    <row r="131" spans="1:3" x14ac:dyDescent="0.25">
      <c r="A131" s="429" t="s">
        <v>241</v>
      </c>
      <c r="B131" s="430" t="s">
        <v>241</v>
      </c>
      <c r="C131" s="428">
        <v>-93833.497204360145</v>
      </c>
    </row>
    <row r="132" spans="1:3" x14ac:dyDescent="0.25">
      <c r="A132" s="429" t="s">
        <v>126</v>
      </c>
      <c r="B132" s="430" t="s">
        <v>126</v>
      </c>
      <c r="C132" s="428">
        <v>-122981.86276859428</v>
      </c>
    </row>
    <row r="133" spans="1:3" x14ac:dyDescent="0.25">
      <c r="A133" s="429" t="s">
        <v>126</v>
      </c>
      <c r="B133" s="430" t="s">
        <v>126</v>
      </c>
      <c r="C133" s="428">
        <v>-53818.378348771221</v>
      </c>
    </row>
    <row r="134" spans="1:3" x14ac:dyDescent="0.25">
      <c r="A134" s="429" t="s">
        <v>3681</v>
      </c>
      <c r="B134" s="430" t="s">
        <v>209</v>
      </c>
      <c r="C134" s="428">
        <v>-101540.83675982909</v>
      </c>
    </row>
    <row r="135" spans="1:3" x14ac:dyDescent="0.25">
      <c r="A135" s="429"/>
      <c r="B135" s="430" t="s">
        <v>307</v>
      </c>
      <c r="C135" s="428">
        <f>SUM(C2:C134)</f>
        <v>-4439372.2119080694</v>
      </c>
    </row>
    <row r="138" spans="1:3" x14ac:dyDescent="0.25">
      <c r="A138" s="434"/>
      <c r="B138" s="434"/>
    </row>
    <row r="139" spans="1:3" x14ac:dyDescent="0.25">
      <c r="A139" s="435"/>
      <c r="B139" s="435"/>
      <c r="C139" s="4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election activeCell="B71" sqref="B71"/>
    </sheetView>
  </sheetViews>
  <sheetFormatPr baseColWidth="10" defaultRowHeight="15" x14ac:dyDescent="0.25"/>
  <cols>
    <col min="1" max="1" width="29.5703125" style="15" customWidth="1"/>
    <col min="2" max="2" width="17" style="15" customWidth="1"/>
    <col min="3" max="3" width="15.5703125" style="15" customWidth="1"/>
    <col min="4" max="4" width="34.42578125" style="15" customWidth="1"/>
  </cols>
  <sheetData>
    <row r="1" spans="1:4" x14ac:dyDescent="0.25">
      <c r="A1" s="2" t="s">
        <v>7</v>
      </c>
      <c r="B1" s="16"/>
      <c r="C1" s="16"/>
    </row>
    <row r="2" spans="1:4" ht="24.75" thickBot="1" x14ac:dyDescent="0.3">
      <c r="A2" s="28"/>
      <c r="B2" s="29" t="s">
        <v>154</v>
      </c>
      <c r="C2" s="447" t="s">
        <v>155</v>
      </c>
      <c r="D2" s="448"/>
    </row>
    <row r="3" spans="1:4" ht="84" x14ac:dyDescent="0.25">
      <c r="A3" s="30" t="s">
        <v>8</v>
      </c>
      <c r="B3" s="31" t="s">
        <v>3693</v>
      </c>
      <c r="C3" s="31" t="s">
        <v>156</v>
      </c>
      <c r="D3" s="31" t="s">
        <v>3694</v>
      </c>
    </row>
    <row r="4" spans="1:4" ht="24" x14ac:dyDescent="0.25">
      <c r="A4" s="19" t="s">
        <v>9</v>
      </c>
      <c r="B4" s="7">
        <f>SUM(B5:B8)</f>
        <v>12000</v>
      </c>
      <c r="C4" s="7"/>
      <c r="D4" s="32" t="s">
        <v>157</v>
      </c>
    </row>
    <row r="5" spans="1:4" x14ac:dyDescent="0.25">
      <c r="A5" s="25" t="s">
        <v>158</v>
      </c>
      <c r="B5" s="33">
        <v>3000</v>
      </c>
      <c r="C5" s="34"/>
      <c r="D5" s="35"/>
    </row>
    <row r="6" spans="1:4" x14ac:dyDescent="0.25">
      <c r="A6" s="25" t="s">
        <v>159</v>
      </c>
      <c r="B6" s="33">
        <v>3000</v>
      </c>
      <c r="C6" s="34"/>
      <c r="D6" s="35"/>
    </row>
    <row r="7" spans="1:4" x14ac:dyDescent="0.25">
      <c r="A7" s="36" t="s">
        <v>160</v>
      </c>
      <c r="B7" s="33">
        <v>3000</v>
      </c>
      <c r="C7" s="34"/>
      <c r="D7" s="35"/>
    </row>
    <row r="8" spans="1:4" x14ac:dyDescent="0.25">
      <c r="A8" s="36" t="s">
        <v>161</v>
      </c>
      <c r="B8" s="33">
        <v>3000</v>
      </c>
      <c r="C8" s="34"/>
      <c r="D8" s="35"/>
    </row>
    <row r="9" spans="1:4" x14ac:dyDescent="0.25">
      <c r="A9" s="19" t="s">
        <v>20</v>
      </c>
      <c r="B9" s="7">
        <f>SUM(B10:B12)</f>
        <v>9000</v>
      </c>
      <c r="C9" s="7"/>
      <c r="D9" s="7">
        <v>48000</v>
      </c>
    </row>
    <row r="10" spans="1:4" x14ac:dyDescent="0.25">
      <c r="A10" s="25" t="s">
        <v>162</v>
      </c>
      <c r="B10" s="33">
        <v>3000</v>
      </c>
      <c r="C10" s="34"/>
      <c r="D10" s="37"/>
    </row>
    <row r="11" spans="1:4" x14ac:dyDescent="0.25">
      <c r="A11" s="25" t="s">
        <v>163</v>
      </c>
      <c r="B11" s="33">
        <v>3000</v>
      </c>
      <c r="C11" s="34"/>
      <c r="D11" s="37"/>
    </row>
    <row r="12" spans="1:4" x14ac:dyDescent="0.25">
      <c r="A12" s="36" t="s">
        <v>164</v>
      </c>
      <c r="B12" s="33">
        <v>3000</v>
      </c>
      <c r="C12" s="34"/>
      <c r="D12" s="37"/>
    </row>
    <row r="13" spans="1:4" x14ac:dyDescent="0.25">
      <c r="A13" s="19" t="s">
        <v>34</v>
      </c>
      <c r="B13" s="7">
        <f>SUM(B14:B16)</f>
        <v>9000</v>
      </c>
      <c r="C13" s="7">
        <f>C14+C15+C16</f>
        <v>60000</v>
      </c>
      <c r="D13" s="7">
        <v>48000</v>
      </c>
    </row>
    <row r="14" spans="1:4" x14ac:dyDescent="0.25">
      <c r="A14" s="25" t="s">
        <v>165</v>
      </c>
      <c r="B14" s="33">
        <v>3000</v>
      </c>
      <c r="C14" s="34"/>
      <c r="D14" s="37"/>
    </row>
    <row r="15" spans="1:4" x14ac:dyDescent="0.25">
      <c r="A15" s="25" t="s">
        <v>166</v>
      </c>
      <c r="B15" s="33">
        <v>3000</v>
      </c>
      <c r="C15" s="34">
        <v>60000</v>
      </c>
      <c r="D15" s="37"/>
    </row>
    <row r="16" spans="1:4" x14ac:dyDescent="0.25">
      <c r="A16" s="36" t="s">
        <v>167</v>
      </c>
      <c r="B16" s="33">
        <v>3000</v>
      </c>
      <c r="C16" s="34"/>
      <c r="D16" s="37"/>
    </row>
    <row r="17" spans="1:4" x14ac:dyDescent="0.25">
      <c r="A17" s="19" t="s">
        <v>48</v>
      </c>
      <c r="B17" s="7">
        <f>SUM(B18:B19)</f>
        <v>6000</v>
      </c>
      <c r="C17" s="7"/>
      <c r="D17" s="7">
        <v>48000</v>
      </c>
    </row>
    <row r="18" spans="1:4" x14ac:dyDescent="0.25">
      <c r="A18" s="25" t="s">
        <v>168</v>
      </c>
      <c r="B18" s="33">
        <v>3000</v>
      </c>
      <c r="C18" s="34"/>
      <c r="D18" s="37"/>
    </row>
    <row r="19" spans="1:4" x14ac:dyDescent="0.25">
      <c r="A19" s="25" t="s">
        <v>169</v>
      </c>
      <c r="B19" s="33">
        <v>3000</v>
      </c>
      <c r="C19" s="34"/>
      <c r="D19" s="37"/>
    </row>
    <row r="20" spans="1:4" x14ac:dyDescent="0.25">
      <c r="A20" s="19" t="s">
        <v>58</v>
      </c>
      <c r="B20" s="7">
        <f>SUM(B21:B22)</f>
        <v>6000</v>
      </c>
      <c r="C20" s="7"/>
      <c r="D20" s="7">
        <v>48000</v>
      </c>
    </row>
    <row r="21" spans="1:4" x14ac:dyDescent="0.25">
      <c r="A21" s="25" t="s">
        <v>170</v>
      </c>
      <c r="B21" s="33">
        <v>3000</v>
      </c>
      <c r="C21" s="34"/>
      <c r="D21" s="37"/>
    </row>
    <row r="22" spans="1:4" x14ac:dyDescent="0.25">
      <c r="A22" s="25" t="s">
        <v>171</v>
      </c>
      <c r="B22" s="33">
        <v>3000</v>
      </c>
      <c r="C22" s="34"/>
      <c r="D22" s="38"/>
    </row>
    <row r="23" spans="1:4" x14ac:dyDescent="0.25">
      <c r="A23" s="19" t="s">
        <v>63</v>
      </c>
      <c r="B23" s="7">
        <f>SUM(B24:B24)</f>
        <v>3000</v>
      </c>
      <c r="C23" s="7"/>
      <c r="D23" s="7">
        <v>48000</v>
      </c>
    </row>
    <row r="24" spans="1:4" x14ac:dyDescent="0.25">
      <c r="A24" s="25" t="s">
        <v>172</v>
      </c>
      <c r="B24" s="33">
        <v>3000</v>
      </c>
      <c r="C24" s="34"/>
      <c r="D24" s="37"/>
    </row>
    <row r="25" spans="1:4" x14ac:dyDescent="0.25">
      <c r="A25" s="19" t="s">
        <v>70</v>
      </c>
      <c r="B25" s="7">
        <f>SUM(B26:B26)</f>
        <v>3000</v>
      </c>
      <c r="C25" s="7"/>
      <c r="D25" s="7">
        <v>48000</v>
      </c>
    </row>
    <row r="26" spans="1:4" x14ac:dyDescent="0.25">
      <c r="A26" s="25" t="s">
        <v>173</v>
      </c>
      <c r="B26" s="33">
        <v>3000</v>
      </c>
      <c r="C26" s="34"/>
      <c r="D26" s="37"/>
    </row>
    <row r="27" spans="1:4" x14ac:dyDescent="0.25">
      <c r="A27" s="19" t="s">
        <v>74</v>
      </c>
      <c r="B27" s="7">
        <f>SUM(B28:B35)</f>
        <v>24000</v>
      </c>
      <c r="C27" s="7">
        <v>60000</v>
      </c>
      <c r="D27" s="7">
        <v>48000</v>
      </c>
    </row>
    <row r="28" spans="1:4" x14ac:dyDescent="0.25">
      <c r="A28" s="25" t="s">
        <v>174</v>
      </c>
      <c r="B28" s="33">
        <v>3000</v>
      </c>
      <c r="C28" s="34">
        <v>60000</v>
      </c>
      <c r="D28" s="37"/>
    </row>
    <row r="29" spans="1:4" x14ac:dyDescent="0.25">
      <c r="A29" s="25" t="s">
        <v>175</v>
      </c>
      <c r="B29" s="33">
        <v>3000</v>
      </c>
      <c r="C29" s="34"/>
      <c r="D29" s="37"/>
    </row>
    <row r="30" spans="1:4" x14ac:dyDescent="0.25">
      <c r="A30" s="36" t="s">
        <v>176</v>
      </c>
      <c r="B30" s="33">
        <v>3000</v>
      </c>
      <c r="C30" s="34"/>
      <c r="D30" s="37"/>
    </row>
    <row r="31" spans="1:4" x14ac:dyDescent="0.25">
      <c r="A31" s="36" t="s">
        <v>177</v>
      </c>
      <c r="B31" s="33">
        <v>3000</v>
      </c>
      <c r="C31" s="34"/>
      <c r="D31" s="37"/>
    </row>
    <row r="32" spans="1:4" x14ac:dyDescent="0.25">
      <c r="A32" s="36" t="s">
        <v>178</v>
      </c>
      <c r="B32" s="33">
        <v>3000</v>
      </c>
      <c r="C32" s="34"/>
      <c r="D32" s="37"/>
    </row>
    <row r="33" spans="1:4" x14ac:dyDescent="0.25">
      <c r="A33" s="36" t="s">
        <v>179</v>
      </c>
      <c r="B33" s="33">
        <v>3000</v>
      </c>
      <c r="C33" s="34"/>
      <c r="D33" s="37"/>
    </row>
    <row r="34" spans="1:4" x14ac:dyDescent="0.25">
      <c r="A34" s="36" t="s">
        <v>180</v>
      </c>
      <c r="B34" s="33">
        <v>3000</v>
      </c>
      <c r="C34" s="34"/>
      <c r="D34" s="37"/>
    </row>
    <row r="35" spans="1:4" x14ac:dyDescent="0.25">
      <c r="A35" s="36" t="s">
        <v>181</v>
      </c>
      <c r="B35" s="33">
        <v>3000</v>
      </c>
      <c r="C35" s="34"/>
      <c r="D35" s="37"/>
    </row>
    <row r="36" spans="1:4" x14ac:dyDescent="0.25">
      <c r="A36" s="19" t="s">
        <v>83</v>
      </c>
      <c r="B36" s="7">
        <f>SUM(B37:B38)</f>
        <v>6000</v>
      </c>
      <c r="C36" s="7"/>
      <c r="D36" s="7">
        <v>48000</v>
      </c>
    </row>
    <row r="37" spans="1:4" x14ac:dyDescent="0.25">
      <c r="A37" s="25" t="s">
        <v>181</v>
      </c>
      <c r="B37" s="33">
        <v>3000</v>
      </c>
      <c r="C37" s="34"/>
      <c r="D37" s="37"/>
    </row>
    <row r="38" spans="1:4" x14ac:dyDescent="0.25">
      <c r="A38" s="25" t="s">
        <v>182</v>
      </c>
      <c r="B38" s="33">
        <v>3000</v>
      </c>
      <c r="C38" s="34"/>
      <c r="D38" s="37"/>
    </row>
    <row r="39" spans="1:4" x14ac:dyDescent="0.25">
      <c r="A39" s="19" t="s">
        <v>99</v>
      </c>
      <c r="B39" s="7">
        <f>SUM(B40:B42)</f>
        <v>9000</v>
      </c>
      <c r="C39" s="7"/>
      <c r="D39" s="7">
        <v>48000</v>
      </c>
    </row>
    <row r="40" spans="1:4" x14ac:dyDescent="0.25">
      <c r="A40" s="25" t="s">
        <v>183</v>
      </c>
      <c r="B40" s="33">
        <v>3000</v>
      </c>
      <c r="C40" s="34"/>
      <c r="D40" s="37"/>
    </row>
    <row r="41" spans="1:4" x14ac:dyDescent="0.25">
      <c r="A41" s="25" t="s">
        <v>184</v>
      </c>
      <c r="B41" s="33">
        <v>3000</v>
      </c>
      <c r="C41" s="34"/>
      <c r="D41" s="37"/>
    </row>
    <row r="42" spans="1:4" x14ac:dyDescent="0.25">
      <c r="A42" s="36" t="s">
        <v>185</v>
      </c>
      <c r="B42" s="33">
        <v>3000</v>
      </c>
      <c r="C42" s="34"/>
      <c r="D42" s="37"/>
    </row>
    <row r="43" spans="1:4" x14ac:dyDescent="0.25">
      <c r="A43" s="19" t="s">
        <v>112</v>
      </c>
      <c r="B43" s="7">
        <f>SUM(B44:B45)</f>
        <v>6000</v>
      </c>
      <c r="C43" s="7"/>
      <c r="D43" s="7">
        <v>48000</v>
      </c>
    </row>
    <row r="44" spans="1:4" x14ac:dyDescent="0.25">
      <c r="A44" s="25" t="s">
        <v>186</v>
      </c>
      <c r="B44" s="33">
        <v>3000</v>
      </c>
      <c r="C44" s="34"/>
      <c r="D44" s="37"/>
    </row>
    <row r="45" spans="1:4" x14ac:dyDescent="0.25">
      <c r="A45" s="25" t="s">
        <v>187</v>
      </c>
      <c r="B45" s="33">
        <v>3000</v>
      </c>
      <c r="C45" s="34"/>
      <c r="D45" s="37"/>
    </row>
    <row r="46" spans="1:4" x14ac:dyDescent="0.25">
      <c r="A46" s="19" t="s">
        <v>120</v>
      </c>
      <c r="B46" s="7">
        <f>SUM(B47)</f>
        <v>3000</v>
      </c>
      <c r="C46" s="7"/>
      <c r="D46" s="7">
        <v>48000</v>
      </c>
    </row>
    <row r="47" spans="1:4" x14ac:dyDescent="0.25">
      <c r="A47" s="25" t="s">
        <v>188</v>
      </c>
      <c r="B47" s="33">
        <v>3000</v>
      </c>
      <c r="C47" s="34"/>
      <c r="D47" s="37"/>
    </row>
    <row r="48" spans="1:4" x14ac:dyDescent="0.25">
      <c r="A48" s="19" t="s">
        <v>126</v>
      </c>
      <c r="B48" s="7">
        <f>SUM(B49:B50)</f>
        <v>6000</v>
      </c>
      <c r="C48" s="7"/>
      <c r="D48" s="7">
        <v>48000</v>
      </c>
    </row>
    <row r="49" spans="1:4" x14ac:dyDescent="0.25">
      <c r="A49" s="25" t="s">
        <v>149</v>
      </c>
      <c r="B49" s="33">
        <v>3000</v>
      </c>
      <c r="C49" s="34"/>
      <c r="D49" s="37"/>
    </row>
    <row r="50" spans="1:4" ht="15.75" thickBot="1" x14ac:dyDescent="0.3">
      <c r="A50" s="25" t="s">
        <v>189</v>
      </c>
      <c r="B50" s="33">
        <v>3000</v>
      </c>
      <c r="C50" s="34"/>
      <c r="D50" s="37"/>
    </row>
    <row r="51" spans="1:4" ht="15.75" thickBot="1" x14ac:dyDescent="0.3">
      <c r="A51" s="26" t="s">
        <v>133</v>
      </c>
      <c r="B51" s="446">
        <f>B4+B9+B13+B17+B20+B23+B25+B36+B27+B39+B43+B46+B48</f>
        <v>102000</v>
      </c>
      <c r="C51" s="446">
        <v>120000</v>
      </c>
      <c r="D51" s="446">
        <f>48000*13</f>
        <v>624000</v>
      </c>
    </row>
    <row r="52" spans="1:4" x14ac:dyDescent="0.25">
      <c r="A52" s="39" t="s">
        <v>134</v>
      </c>
      <c r="B52" s="7">
        <f>B53</f>
        <v>3000</v>
      </c>
      <c r="C52" s="7"/>
      <c r="D52" s="7">
        <v>48000</v>
      </c>
    </row>
    <row r="53" spans="1:4" x14ac:dyDescent="0.25">
      <c r="A53" s="25" t="s">
        <v>190</v>
      </c>
      <c r="B53" s="33">
        <v>3000</v>
      </c>
      <c r="C53" s="34"/>
      <c r="D53" s="37"/>
    </row>
    <row r="54" spans="1:4" x14ac:dyDescent="0.25">
      <c r="A54" s="19" t="s">
        <v>136</v>
      </c>
      <c r="B54" s="7">
        <f>SUM(B55)</f>
        <v>3000</v>
      </c>
      <c r="C54" s="7"/>
      <c r="D54" s="7">
        <v>48000</v>
      </c>
    </row>
    <row r="55" spans="1:4" x14ac:dyDescent="0.25">
      <c r="A55" s="25" t="s">
        <v>137</v>
      </c>
      <c r="B55" s="33">
        <v>3000</v>
      </c>
      <c r="C55" s="34"/>
      <c r="D55" s="37"/>
    </row>
    <row r="56" spans="1:4" x14ac:dyDescent="0.25">
      <c r="A56" s="19" t="s">
        <v>140</v>
      </c>
      <c r="B56" s="7">
        <f>SUM(B57)</f>
        <v>3000</v>
      </c>
      <c r="C56" s="7"/>
      <c r="D56" s="7">
        <v>48000</v>
      </c>
    </row>
    <row r="57" spans="1:4" x14ac:dyDescent="0.25">
      <c r="A57" s="25" t="s">
        <v>191</v>
      </c>
      <c r="B57" s="33">
        <v>3000</v>
      </c>
      <c r="C57" s="34"/>
      <c r="D57" s="37"/>
    </row>
    <row r="58" spans="1:4" x14ac:dyDescent="0.25">
      <c r="A58" s="19" t="s">
        <v>142</v>
      </c>
      <c r="B58" s="7">
        <f>SUM(B59)</f>
        <v>3000</v>
      </c>
      <c r="C58" s="7"/>
      <c r="D58" s="7">
        <v>48000</v>
      </c>
    </row>
    <row r="59" spans="1:4" ht="15.75" thickBot="1" x14ac:dyDescent="0.3">
      <c r="A59" s="25" t="s">
        <v>192</v>
      </c>
      <c r="B59" s="33">
        <v>3000</v>
      </c>
      <c r="C59" s="34"/>
      <c r="D59" s="37"/>
    </row>
    <row r="60" spans="1:4" ht="15.75" thickBot="1" x14ac:dyDescent="0.3">
      <c r="A60" s="26" t="s">
        <v>145</v>
      </c>
      <c r="B60" s="443">
        <f>B52+B54+B56+B58</f>
        <v>12000</v>
      </c>
      <c r="C60" s="444"/>
      <c r="D60" s="445">
        <f>D52+D54+D56+D58</f>
        <v>192000</v>
      </c>
    </row>
    <row r="61" spans="1:4" ht="15.75" thickBot="1" x14ac:dyDescent="0.3">
      <c r="A61" s="13" t="s">
        <v>146</v>
      </c>
      <c r="B61" s="443">
        <f>B51+B60</f>
        <v>114000</v>
      </c>
      <c r="C61" s="444">
        <v>120000</v>
      </c>
      <c r="D61" s="445">
        <f>D51+D60</f>
        <v>816000</v>
      </c>
    </row>
    <row r="62" spans="1:4" x14ac:dyDescent="0.25">
      <c r="D62" s="3"/>
    </row>
  </sheetData>
  <mergeCells count="1">
    <mergeCell ref="C2:D2"/>
  </mergeCells>
  <conditionalFormatting sqref="D58">
    <cfRule type="cellIs" dxfId="311" priority="2" operator="equal">
      <formula>0</formula>
    </cfRule>
  </conditionalFormatting>
  <conditionalFormatting sqref="A1:C50 A52:C61 A51">
    <cfRule type="cellIs" dxfId="310" priority="23" operator="equal">
      <formula>0</formula>
    </cfRule>
  </conditionalFormatting>
  <conditionalFormatting sqref="D3">
    <cfRule type="cellIs" dxfId="309" priority="22" operator="equal">
      <formula>0</formula>
    </cfRule>
  </conditionalFormatting>
  <conditionalFormatting sqref="D4">
    <cfRule type="cellIs" dxfId="308" priority="21" operator="equal">
      <formula>0</formula>
    </cfRule>
  </conditionalFormatting>
  <conditionalFormatting sqref="D9">
    <cfRule type="cellIs" dxfId="307" priority="20" operator="equal">
      <formula>0</formula>
    </cfRule>
  </conditionalFormatting>
  <conditionalFormatting sqref="D13">
    <cfRule type="cellIs" dxfId="306" priority="19" operator="equal">
      <formula>0</formula>
    </cfRule>
  </conditionalFormatting>
  <conditionalFormatting sqref="D17">
    <cfRule type="cellIs" dxfId="305" priority="18" operator="equal">
      <formula>0</formula>
    </cfRule>
  </conditionalFormatting>
  <conditionalFormatting sqref="D20">
    <cfRule type="cellIs" dxfId="304" priority="17" operator="equal">
      <formula>0</formula>
    </cfRule>
  </conditionalFormatting>
  <conditionalFormatting sqref="D23">
    <cfRule type="cellIs" dxfId="303" priority="16" operator="equal">
      <formula>0</formula>
    </cfRule>
  </conditionalFormatting>
  <conditionalFormatting sqref="D25">
    <cfRule type="cellIs" dxfId="302" priority="15" operator="equal">
      <formula>0</formula>
    </cfRule>
  </conditionalFormatting>
  <conditionalFormatting sqref="D27">
    <cfRule type="cellIs" dxfId="301" priority="14" operator="equal">
      <formula>0</formula>
    </cfRule>
  </conditionalFormatting>
  <conditionalFormatting sqref="D17">
    <cfRule type="cellIs" dxfId="300" priority="13" operator="equal">
      <formula>0</formula>
    </cfRule>
  </conditionalFormatting>
  <conditionalFormatting sqref="D25">
    <cfRule type="cellIs" dxfId="299" priority="12" operator="equal">
      <formula>0</formula>
    </cfRule>
  </conditionalFormatting>
  <conditionalFormatting sqref="D27">
    <cfRule type="cellIs" dxfId="298" priority="11" operator="equal">
      <formula>0</formula>
    </cfRule>
  </conditionalFormatting>
  <conditionalFormatting sqref="D36">
    <cfRule type="cellIs" dxfId="297" priority="10" operator="equal">
      <formula>0</formula>
    </cfRule>
  </conditionalFormatting>
  <conditionalFormatting sqref="D39">
    <cfRule type="cellIs" dxfId="296" priority="9" operator="equal">
      <formula>0</formula>
    </cfRule>
  </conditionalFormatting>
  <conditionalFormatting sqref="D43">
    <cfRule type="cellIs" dxfId="295" priority="8" operator="equal">
      <formula>0</formula>
    </cfRule>
  </conditionalFormatting>
  <conditionalFormatting sqref="D46">
    <cfRule type="cellIs" dxfId="294" priority="7" operator="equal">
      <formula>0</formula>
    </cfRule>
  </conditionalFormatting>
  <conditionalFormatting sqref="D48">
    <cfRule type="cellIs" dxfId="293" priority="6" operator="equal">
      <formula>0</formula>
    </cfRule>
  </conditionalFormatting>
  <conditionalFormatting sqref="D52">
    <cfRule type="cellIs" dxfId="292" priority="5" operator="equal">
      <formula>0</formula>
    </cfRule>
  </conditionalFormatting>
  <conditionalFormatting sqref="D54">
    <cfRule type="cellIs" dxfId="291" priority="4" operator="equal">
      <formula>0</formula>
    </cfRule>
  </conditionalFormatting>
  <conditionalFormatting sqref="D56">
    <cfRule type="cellIs" dxfId="290" priority="3" operator="equal">
      <formula>0</formula>
    </cfRule>
  </conditionalFormatting>
  <conditionalFormatting sqref="B51:D51">
    <cfRule type="cellIs" dxfId="289" priority="1" operator="equal">
      <formula>0</formula>
    </cfRule>
  </conditionalFormatting>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38"/>
  <sheetViews>
    <sheetView showGridLines="0" workbookViewId="0">
      <pane xSplit="2" ySplit="4" topLeftCell="C108" activePane="bottomRight" state="frozen"/>
      <selection pane="topRight" activeCell="C1" sqref="C1"/>
      <selection pane="bottomLeft" activeCell="A5" sqref="A5"/>
      <selection pane="bottomRight" activeCell="B125" sqref="B125"/>
    </sheetView>
  </sheetViews>
  <sheetFormatPr baseColWidth="10" defaultRowHeight="12.75" x14ac:dyDescent="0.2"/>
  <cols>
    <col min="1" max="1" width="11.7109375" style="464" bestFit="1" customWidth="1"/>
    <col min="2" max="2" width="43.140625" style="464" customWidth="1"/>
    <col min="3" max="3" width="15.85546875" style="483" customWidth="1"/>
    <col min="4" max="16384" width="11.42578125" style="464"/>
  </cols>
  <sheetData>
    <row r="1" spans="1:3" x14ac:dyDescent="0.2">
      <c r="A1" s="462" t="s">
        <v>3800</v>
      </c>
      <c r="B1" s="463"/>
      <c r="C1" s="476"/>
    </row>
    <row r="2" spans="1:3" x14ac:dyDescent="0.2">
      <c r="A2" s="465"/>
      <c r="B2" s="466"/>
      <c r="C2" s="477"/>
    </row>
    <row r="3" spans="1:3" ht="16.5" customHeight="1" x14ac:dyDescent="0.2">
      <c r="A3" s="463"/>
      <c r="B3" s="463"/>
      <c r="C3" s="476"/>
    </row>
    <row r="4" spans="1:3" ht="38.25" x14ac:dyDescent="0.2">
      <c r="A4" s="467" t="s">
        <v>3696</v>
      </c>
      <c r="B4" s="468" t="s">
        <v>194</v>
      </c>
      <c r="C4" s="478" t="s">
        <v>3801</v>
      </c>
    </row>
    <row r="5" spans="1:3" x14ac:dyDescent="0.2">
      <c r="A5" s="469">
        <v>670000215</v>
      </c>
      <c r="B5" s="470" t="s">
        <v>3697</v>
      </c>
      <c r="C5" s="479">
        <v>9560.57400030184</v>
      </c>
    </row>
    <row r="6" spans="1:3" x14ac:dyDescent="0.2">
      <c r="A6" s="471">
        <v>60780947</v>
      </c>
      <c r="B6" s="472" t="s">
        <v>874</v>
      </c>
      <c r="C6" s="479">
        <v>105893.98183079012</v>
      </c>
    </row>
    <row r="7" spans="1:3" x14ac:dyDescent="0.2">
      <c r="A7" s="471">
        <v>60791811</v>
      </c>
      <c r="B7" s="472" t="s">
        <v>3777</v>
      </c>
      <c r="C7" s="479">
        <v>34374.858428628715</v>
      </c>
    </row>
    <row r="8" spans="1:3" x14ac:dyDescent="0.2">
      <c r="A8" s="471">
        <v>60794013</v>
      </c>
      <c r="B8" s="472" t="s">
        <v>3776</v>
      </c>
      <c r="C8" s="479">
        <v>49404.892784960939</v>
      </c>
    </row>
    <row r="9" spans="1:3" x14ac:dyDescent="0.2">
      <c r="A9" s="471">
        <v>70000096</v>
      </c>
      <c r="B9" s="472" t="s">
        <v>3784</v>
      </c>
      <c r="C9" s="479">
        <v>2153.2778397440916</v>
      </c>
    </row>
    <row r="10" spans="1:3" x14ac:dyDescent="0.2">
      <c r="A10" s="471">
        <v>130002694</v>
      </c>
      <c r="B10" s="472" t="s">
        <v>3772</v>
      </c>
      <c r="C10" s="479">
        <v>5442.9296221601453</v>
      </c>
    </row>
    <row r="11" spans="1:3" x14ac:dyDescent="0.2">
      <c r="A11" s="471">
        <v>130781255</v>
      </c>
      <c r="B11" s="472" t="s">
        <v>3773</v>
      </c>
      <c r="C11" s="479">
        <v>8161.1850816234582</v>
      </c>
    </row>
    <row r="12" spans="1:3" x14ac:dyDescent="0.2">
      <c r="A12" s="471">
        <v>130783152</v>
      </c>
      <c r="B12" s="472" t="s">
        <v>3771</v>
      </c>
      <c r="C12" s="479">
        <v>5670.2535973623044</v>
      </c>
    </row>
    <row r="13" spans="1:3" x14ac:dyDescent="0.2">
      <c r="A13" s="471">
        <v>130783665</v>
      </c>
      <c r="B13" s="472" t="s">
        <v>2301</v>
      </c>
      <c r="C13" s="479">
        <v>21683.963690750552</v>
      </c>
    </row>
    <row r="14" spans="1:3" x14ac:dyDescent="0.2">
      <c r="A14" s="471">
        <v>130784226</v>
      </c>
      <c r="B14" s="472" t="s">
        <v>2315</v>
      </c>
      <c r="C14" s="479">
        <v>4847.8956394807947</v>
      </c>
    </row>
    <row r="15" spans="1:3" x14ac:dyDescent="0.2">
      <c r="A15" s="471">
        <v>130785355</v>
      </c>
      <c r="B15" s="472" t="s">
        <v>3778</v>
      </c>
      <c r="C15" s="479">
        <v>482834.72533250012</v>
      </c>
    </row>
    <row r="16" spans="1:3" x14ac:dyDescent="0.2">
      <c r="A16" s="471">
        <v>130785652</v>
      </c>
      <c r="B16" s="472" t="s">
        <v>728</v>
      </c>
      <c r="C16" s="479">
        <v>339794.90669719968</v>
      </c>
    </row>
    <row r="17" spans="1:3" x14ac:dyDescent="0.2">
      <c r="A17" s="471">
        <v>130786445</v>
      </c>
      <c r="B17" s="472" t="s">
        <v>3775</v>
      </c>
      <c r="C17" s="479">
        <v>31821.017782399282</v>
      </c>
    </row>
    <row r="18" spans="1:3" x14ac:dyDescent="0.2">
      <c r="A18" s="471">
        <v>140002452</v>
      </c>
      <c r="B18" s="472" t="s">
        <v>3702</v>
      </c>
      <c r="C18" s="479">
        <v>26494.002810000427</v>
      </c>
    </row>
    <row r="19" spans="1:3" x14ac:dyDescent="0.2">
      <c r="A19" s="471">
        <v>160002036</v>
      </c>
      <c r="B19" s="472" t="s">
        <v>3769</v>
      </c>
      <c r="C19" s="479">
        <v>12407.202809110686</v>
      </c>
    </row>
    <row r="20" spans="1:3" x14ac:dyDescent="0.2">
      <c r="A20" s="471">
        <v>220000236</v>
      </c>
      <c r="B20" s="472" t="s">
        <v>3704</v>
      </c>
      <c r="C20" s="479">
        <v>1060.5332513159083</v>
      </c>
    </row>
    <row r="21" spans="1:3" x14ac:dyDescent="0.2">
      <c r="A21" s="471">
        <v>230780082</v>
      </c>
      <c r="B21" s="472" t="s">
        <v>3746</v>
      </c>
      <c r="C21" s="479">
        <v>16740.728132024167</v>
      </c>
    </row>
    <row r="22" spans="1:3" x14ac:dyDescent="0.2">
      <c r="A22" s="471">
        <v>260000195</v>
      </c>
      <c r="B22" s="472" t="s">
        <v>3782</v>
      </c>
      <c r="C22" s="479">
        <v>5502.3397143623188</v>
      </c>
    </row>
    <row r="23" spans="1:3" x14ac:dyDescent="0.2">
      <c r="A23" s="471">
        <v>290000785</v>
      </c>
      <c r="B23" s="472" t="s">
        <v>3712</v>
      </c>
      <c r="C23" s="479">
        <v>66516.460950037275</v>
      </c>
    </row>
    <row r="24" spans="1:3" x14ac:dyDescent="0.2">
      <c r="A24" s="471">
        <v>310021886</v>
      </c>
      <c r="B24" s="472" t="s">
        <v>3760</v>
      </c>
      <c r="C24" s="479">
        <v>16693.025371290365</v>
      </c>
    </row>
    <row r="25" spans="1:3" x14ac:dyDescent="0.2">
      <c r="A25" s="471">
        <v>310781067</v>
      </c>
      <c r="B25" s="472" t="s">
        <v>2230</v>
      </c>
      <c r="C25" s="479">
        <v>54923.006614756952</v>
      </c>
    </row>
    <row r="26" spans="1:3" x14ac:dyDescent="0.2">
      <c r="A26" s="471">
        <v>330000332</v>
      </c>
      <c r="B26" s="472" t="s">
        <v>1981</v>
      </c>
      <c r="C26" s="479">
        <v>21532.992625731189</v>
      </c>
    </row>
    <row r="27" spans="1:3" x14ac:dyDescent="0.2">
      <c r="A27" s="471">
        <v>330000340</v>
      </c>
      <c r="B27" s="472" t="s">
        <v>1204</v>
      </c>
      <c r="C27" s="479">
        <v>119300.02646930469</v>
      </c>
    </row>
    <row r="28" spans="1:3" x14ac:dyDescent="0.2">
      <c r="A28" s="471">
        <v>330780495</v>
      </c>
      <c r="B28" s="472" t="s">
        <v>1979</v>
      </c>
      <c r="C28" s="479">
        <v>93470.941169054553</v>
      </c>
    </row>
    <row r="29" spans="1:3" x14ac:dyDescent="0.2">
      <c r="A29" s="471">
        <v>330780529</v>
      </c>
      <c r="B29" s="472" t="s">
        <v>3701</v>
      </c>
      <c r="C29" s="479">
        <v>79311.49404076935</v>
      </c>
    </row>
    <row r="30" spans="1:3" x14ac:dyDescent="0.2">
      <c r="A30" s="471">
        <v>330780537</v>
      </c>
      <c r="B30" s="472" t="s">
        <v>3700</v>
      </c>
      <c r="C30" s="479">
        <v>52798.201962294865</v>
      </c>
    </row>
    <row r="31" spans="1:3" x14ac:dyDescent="0.2">
      <c r="A31" s="471">
        <v>340780642</v>
      </c>
      <c r="B31" s="472" t="s">
        <v>3743</v>
      </c>
      <c r="C31" s="479">
        <v>63031.867659456446</v>
      </c>
    </row>
    <row r="32" spans="1:3" x14ac:dyDescent="0.2">
      <c r="A32" s="471">
        <v>340781608</v>
      </c>
      <c r="B32" s="472" t="s">
        <v>3744</v>
      </c>
      <c r="C32" s="479">
        <v>14443.681165183672</v>
      </c>
    </row>
    <row r="33" spans="1:3" x14ac:dyDescent="0.2">
      <c r="A33" s="471">
        <v>350000063</v>
      </c>
      <c r="B33" s="472" t="s">
        <v>3709</v>
      </c>
      <c r="C33" s="479">
        <v>7846.5491869861544</v>
      </c>
    </row>
    <row r="34" spans="1:3" x14ac:dyDescent="0.2">
      <c r="A34" s="471">
        <v>350000071</v>
      </c>
      <c r="B34" s="472" t="s">
        <v>3708</v>
      </c>
      <c r="C34" s="480">
        <v>12857.203874882176</v>
      </c>
    </row>
    <row r="35" spans="1:3" x14ac:dyDescent="0.2">
      <c r="A35" s="471">
        <v>350000139</v>
      </c>
      <c r="B35" s="472" t="s">
        <v>3711</v>
      </c>
      <c r="C35" s="479">
        <v>87800.522777230377</v>
      </c>
    </row>
    <row r="36" spans="1:3" x14ac:dyDescent="0.2">
      <c r="A36" s="471">
        <v>350000204</v>
      </c>
      <c r="B36" s="472" t="s">
        <v>3705</v>
      </c>
      <c r="C36" s="479">
        <v>3926.0426703673779</v>
      </c>
    </row>
    <row r="37" spans="1:3" x14ac:dyDescent="0.2">
      <c r="A37" s="471">
        <v>350002200</v>
      </c>
      <c r="B37" s="472" t="s">
        <v>3706</v>
      </c>
      <c r="C37" s="479">
        <v>2219.2317016741099</v>
      </c>
    </row>
    <row r="38" spans="1:3" x14ac:dyDescent="0.2">
      <c r="A38" s="471">
        <v>350005021</v>
      </c>
      <c r="B38" s="472" t="s">
        <v>3713</v>
      </c>
      <c r="C38" s="479">
        <v>19520.764962881974</v>
      </c>
    </row>
    <row r="39" spans="1:3" x14ac:dyDescent="0.2">
      <c r="A39" s="471">
        <v>380012658</v>
      </c>
      <c r="B39" s="472" t="s">
        <v>916</v>
      </c>
      <c r="C39" s="479">
        <v>191277.6421198324</v>
      </c>
    </row>
    <row r="40" spans="1:3" x14ac:dyDescent="0.2">
      <c r="A40" s="471">
        <v>420010050</v>
      </c>
      <c r="B40" s="472" t="s">
        <v>923</v>
      </c>
      <c r="C40" s="479">
        <v>96638.133270037171</v>
      </c>
    </row>
    <row r="41" spans="1:3" x14ac:dyDescent="0.2">
      <c r="A41" s="471">
        <v>440012128</v>
      </c>
      <c r="B41" s="472" t="s">
        <v>3765</v>
      </c>
      <c r="C41" s="479">
        <v>28032.556424334296</v>
      </c>
    </row>
    <row r="42" spans="1:3" x14ac:dyDescent="0.2">
      <c r="A42" s="471">
        <v>440029338</v>
      </c>
      <c r="B42" s="472" t="s">
        <v>3766</v>
      </c>
      <c r="C42" s="479">
        <v>189421.21914384875</v>
      </c>
    </row>
    <row r="43" spans="1:3" x14ac:dyDescent="0.2">
      <c r="A43" s="471">
        <v>440050433</v>
      </c>
      <c r="B43" s="472" t="s">
        <v>2440</v>
      </c>
      <c r="C43" s="479">
        <v>76161.351832943154</v>
      </c>
    </row>
    <row r="44" spans="1:3" x14ac:dyDescent="0.2">
      <c r="A44" s="471">
        <v>450000336</v>
      </c>
      <c r="B44" s="472" t="s">
        <v>3714</v>
      </c>
      <c r="C44" s="479">
        <v>3984.1708540777627</v>
      </c>
    </row>
    <row r="45" spans="1:3" x14ac:dyDescent="0.2">
      <c r="A45" s="471">
        <v>540000072</v>
      </c>
      <c r="B45" s="472" t="s">
        <v>3749</v>
      </c>
      <c r="C45" s="479">
        <v>2781.6609877340488</v>
      </c>
    </row>
    <row r="46" spans="1:3" x14ac:dyDescent="0.2">
      <c r="A46" s="471">
        <v>540000122</v>
      </c>
      <c r="B46" s="472" t="s">
        <v>3750</v>
      </c>
      <c r="C46" s="479">
        <v>5395.2587741498919</v>
      </c>
    </row>
    <row r="47" spans="1:3" x14ac:dyDescent="0.2">
      <c r="A47" s="471">
        <v>540001104</v>
      </c>
      <c r="B47" s="472" t="s">
        <v>3752</v>
      </c>
      <c r="C47" s="479">
        <v>5919.0122159911116</v>
      </c>
    </row>
    <row r="48" spans="1:3" x14ac:dyDescent="0.2">
      <c r="A48" s="471">
        <v>560000184</v>
      </c>
      <c r="B48" s="472" t="s">
        <v>3707</v>
      </c>
      <c r="C48" s="479">
        <v>15847.218345648684</v>
      </c>
    </row>
    <row r="49" spans="1:3" x14ac:dyDescent="0.2">
      <c r="A49" s="471">
        <v>560002933</v>
      </c>
      <c r="B49" s="472" t="s">
        <v>3710</v>
      </c>
      <c r="C49" s="479">
        <v>167571.67177759245</v>
      </c>
    </row>
    <row r="50" spans="1:3" x14ac:dyDescent="0.2">
      <c r="A50" s="471">
        <v>570000026</v>
      </c>
      <c r="B50" s="472" t="s">
        <v>3748</v>
      </c>
      <c r="C50" s="479">
        <v>2583.0454263532333</v>
      </c>
    </row>
    <row r="51" spans="1:3" x14ac:dyDescent="0.2">
      <c r="A51" s="471">
        <v>570000091</v>
      </c>
      <c r="B51" s="472" t="s">
        <v>3747</v>
      </c>
      <c r="C51" s="479">
        <v>9446.271442705247</v>
      </c>
    </row>
    <row r="52" spans="1:3" x14ac:dyDescent="0.2">
      <c r="A52" s="471">
        <v>570000166</v>
      </c>
      <c r="B52" s="472" t="s">
        <v>3756</v>
      </c>
      <c r="C52" s="479">
        <v>796.85316153969018</v>
      </c>
    </row>
    <row r="53" spans="1:3" x14ac:dyDescent="0.2">
      <c r="A53" s="471">
        <v>570000216</v>
      </c>
      <c r="B53" s="472" t="s">
        <v>3757</v>
      </c>
      <c r="C53" s="479">
        <v>95713.429292503206</v>
      </c>
    </row>
    <row r="54" spans="1:3" x14ac:dyDescent="0.2">
      <c r="A54" s="471">
        <v>570000562</v>
      </c>
      <c r="B54" s="472" t="s">
        <v>3751</v>
      </c>
      <c r="C54" s="479">
        <v>10593.947631726076</v>
      </c>
    </row>
    <row r="55" spans="1:3" x14ac:dyDescent="0.2">
      <c r="A55" s="471">
        <v>570000950</v>
      </c>
      <c r="B55" s="472" t="s">
        <v>3754</v>
      </c>
      <c r="C55" s="479">
        <v>12426.7817380466</v>
      </c>
    </row>
    <row r="56" spans="1:3" x14ac:dyDescent="0.2">
      <c r="A56" s="471">
        <v>570009670</v>
      </c>
      <c r="B56" s="472" t="s">
        <v>3753</v>
      </c>
      <c r="C56" s="479">
        <v>7101.6310640380807</v>
      </c>
    </row>
    <row r="57" spans="1:3" x14ac:dyDescent="0.2">
      <c r="A57" s="471">
        <v>570010181</v>
      </c>
      <c r="B57" s="472" t="s">
        <v>3758</v>
      </c>
      <c r="C57" s="479">
        <v>162899.32976963691</v>
      </c>
    </row>
    <row r="58" spans="1:3" x14ac:dyDescent="0.2">
      <c r="A58" s="471">
        <v>570023630</v>
      </c>
      <c r="B58" s="472" t="s">
        <v>3755</v>
      </c>
      <c r="C58" s="479">
        <v>236782.68985761126</v>
      </c>
    </row>
    <row r="59" spans="1:3" x14ac:dyDescent="0.2">
      <c r="A59" s="471">
        <v>590001749</v>
      </c>
      <c r="B59" s="472" t="s">
        <v>2181</v>
      </c>
      <c r="C59" s="479">
        <v>19182.303278051604</v>
      </c>
    </row>
    <row r="60" spans="1:3" x14ac:dyDescent="0.2">
      <c r="A60" s="471">
        <v>590049565</v>
      </c>
      <c r="B60" s="472" t="s">
        <v>3761</v>
      </c>
      <c r="C60" s="479">
        <v>5686.2106052376939</v>
      </c>
    </row>
    <row r="61" spans="1:3" x14ac:dyDescent="0.2">
      <c r="A61" s="471">
        <v>590051801</v>
      </c>
      <c r="B61" s="472" t="s">
        <v>3763</v>
      </c>
      <c r="C61" s="479">
        <v>331935.52164977143</v>
      </c>
    </row>
    <row r="62" spans="1:3" x14ac:dyDescent="0.2">
      <c r="A62" s="471">
        <v>600100168</v>
      </c>
      <c r="B62" s="472" t="s">
        <v>3768</v>
      </c>
      <c r="C62" s="479">
        <v>63574.201680864528</v>
      </c>
    </row>
    <row r="63" spans="1:3" x14ac:dyDescent="0.2">
      <c r="A63" s="471">
        <v>620000026</v>
      </c>
      <c r="B63" s="472" t="s">
        <v>3762</v>
      </c>
      <c r="C63" s="479">
        <v>71518.070769995742</v>
      </c>
    </row>
    <row r="64" spans="1:3" x14ac:dyDescent="0.2">
      <c r="A64" s="471">
        <v>620001834</v>
      </c>
      <c r="B64" s="472" t="s">
        <v>3764</v>
      </c>
      <c r="C64" s="479">
        <v>528586.98607390816</v>
      </c>
    </row>
    <row r="65" spans="1:3" x14ac:dyDescent="0.2">
      <c r="A65" s="471">
        <v>670000082</v>
      </c>
      <c r="B65" s="472" t="s">
        <v>1967</v>
      </c>
      <c r="C65" s="479">
        <v>52132.131779941301</v>
      </c>
    </row>
    <row r="66" spans="1:3" x14ac:dyDescent="0.2">
      <c r="A66" s="471">
        <v>670780188</v>
      </c>
      <c r="B66" s="472" t="s">
        <v>3699</v>
      </c>
      <c r="C66" s="479">
        <v>169694.21779169128</v>
      </c>
    </row>
    <row r="67" spans="1:3" x14ac:dyDescent="0.2">
      <c r="A67" s="471">
        <v>680001195</v>
      </c>
      <c r="B67" s="472" t="s">
        <v>3698</v>
      </c>
      <c r="C67" s="479">
        <v>91975.689366534963</v>
      </c>
    </row>
    <row r="68" spans="1:3" x14ac:dyDescent="0.2">
      <c r="A68" s="471">
        <v>690000245</v>
      </c>
      <c r="B68" s="472" t="s">
        <v>3787</v>
      </c>
      <c r="C68" s="479">
        <v>21378.114086539263</v>
      </c>
    </row>
    <row r="69" spans="1:3" x14ac:dyDescent="0.2">
      <c r="A69" s="471">
        <v>690000427</v>
      </c>
      <c r="B69" s="472" t="s">
        <v>3780</v>
      </c>
      <c r="C69" s="479">
        <v>20185.489503596658</v>
      </c>
    </row>
    <row r="70" spans="1:3" x14ac:dyDescent="0.2">
      <c r="A70" s="471">
        <v>690780150</v>
      </c>
      <c r="B70" s="472" t="s">
        <v>3783</v>
      </c>
      <c r="C70" s="479">
        <v>6978.2663508901032</v>
      </c>
    </row>
    <row r="71" spans="1:3" x14ac:dyDescent="0.2">
      <c r="A71" s="471">
        <v>690780416</v>
      </c>
      <c r="B71" s="472" t="s">
        <v>3788</v>
      </c>
      <c r="C71" s="479">
        <v>77967.803069986752</v>
      </c>
    </row>
    <row r="72" spans="1:3" x14ac:dyDescent="0.2">
      <c r="A72" s="471">
        <v>690781737</v>
      </c>
      <c r="B72" s="472" t="s">
        <v>3781</v>
      </c>
      <c r="C72" s="479">
        <v>34539.474851355953</v>
      </c>
    </row>
    <row r="73" spans="1:3" x14ac:dyDescent="0.2">
      <c r="A73" s="471">
        <v>690781836</v>
      </c>
      <c r="B73" s="472" t="s">
        <v>2002</v>
      </c>
      <c r="C73" s="479">
        <v>69992.103967640302</v>
      </c>
    </row>
    <row r="74" spans="1:3" x14ac:dyDescent="0.2">
      <c r="A74" s="471">
        <v>690788930</v>
      </c>
      <c r="B74" s="472" t="s">
        <v>3785</v>
      </c>
      <c r="C74" s="479">
        <v>59282.350992422973</v>
      </c>
    </row>
    <row r="75" spans="1:3" x14ac:dyDescent="0.2">
      <c r="A75" s="471">
        <v>690805361</v>
      </c>
      <c r="B75" s="472" t="s">
        <v>921</v>
      </c>
      <c r="C75" s="479">
        <v>398584.53970722517</v>
      </c>
    </row>
    <row r="76" spans="1:3" x14ac:dyDescent="0.2">
      <c r="A76" s="471">
        <v>710978347</v>
      </c>
      <c r="B76" s="472" t="s">
        <v>3703</v>
      </c>
      <c r="C76" s="479">
        <v>156860.2971399918</v>
      </c>
    </row>
    <row r="77" spans="1:3" x14ac:dyDescent="0.2">
      <c r="A77" s="471">
        <v>740780192</v>
      </c>
      <c r="B77" s="472" t="s">
        <v>3786</v>
      </c>
      <c r="C77" s="479">
        <v>14953.925556563339</v>
      </c>
    </row>
    <row r="78" spans="1:3" x14ac:dyDescent="0.2">
      <c r="A78" s="471">
        <v>750000523</v>
      </c>
      <c r="B78" s="472" t="s">
        <v>3740</v>
      </c>
      <c r="C78" s="479">
        <v>328958.94046943873</v>
      </c>
    </row>
    <row r="79" spans="1:3" x14ac:dyDescent="0.2">
      <c r="A79" s="471">
        <v>750000549</v>
      </c>
      <c r="B79" s="472" t="s">
        <v>3735</v>
      </c>
      <c r="C79" s="479">
        <v>120255.71562465659</v>
      </c>
    </row>
    <row r="80" spans="1:3" x14ac:dyDescent="0.2">
      <c r="A80" s="471">
        <v>750006728</v>
      </c>
      <c r="B80" s="472" t="s">
        <v>3742</v>
      </c>
      <c r="C80" s="479">
        <v>174962.19925587089</v>
      </c>
    </row>
    <row r="81" spans="1:3" x14ac:dyDescent="0.2">
      <c r="A81" s="471">
        <v>750007999</v>
      </c>
      <c r="B81" s="472" t="s">
        <v>3733</v>
      </c>
      <c r="C81" s="479">
        <v>174962.19925587089</v>
      </c>
    </row>
    <row r="82" spans="1:3" x14ac:dyDescent="0.2">
      <c r="A82" s="471">
        <v>750150013</v>
      </c>
      <c r="B82" s="472" t="s">
        <v>3734</v>
      </c>
      <c r="C82" s="479">
        <v>75525.800249781751</v>
      </c>
    </row>
    <row r="83" spans="1:3" x14ac:dyDescent="0.2">
      <c r="A83" s="471">
        <v>750150104</v>
      </c>
      <c r="B83" s="472" t="s">
        <v>1281</v>
      </c>
      <c r="C83" s="479">
        <v>608971.45196951949</v>
      </c>
    </row>
    <row r="84" spans="1:3" x14ac:dyDescent="0.2">
      <c r="A84" s="471">
        <v>750150146</v>
      </c>
      <c r="B84" s="472" t="s">
        <v>2063</v>
      </c>
      <c r="C84" s="479">
        <v>17321.776703963602</v>
      </c>
    </row>
    <row r="85" spans="1:3" x14ac:dyDescent="0.2">
      <c r="A85" s="471">
        <v>750150187</v>
      </c>
      <c r="B85" s="472" t="s">
        <v>3729</v>
      </c>
      <c r="C85" s="479">
        <v>28169.074048409999</v>
      </c>
    </row>
    <row r="86" spans="1:3" x14ac:dyDescent="0.2">
      <c r="A86" s="471">
        <v>750150252</v>
      </c>
      <c r="B86" s="472" t="s">
        <v>3719</v>
      </c>
      <c r="C86" s="479">
        <v>22049.098966769663</v>
      </c>
    </row>
    <row r="87" spans="1:3" x14ac:dyDescent="0.2">
      <c r="A87" s="471">
        <v>750150286</v>
      </c>
      <c r="B87" s="472" t="s">
        <v>3723</v>
      </c>
      <c r="C87" s="479">
        <v>12350.074811229884</v>
      </c>
    </row>
    <row r="88" spans="1:3" x14ac:dyDescent="0.2">
      <c r="A88" s="471">
        <v>750150310</v>
      </c>
      <c r="B88" s="472" t="s">
        <v>3727</v>
      </c>
      <c r="C88" s="479">
        <v>44561.25459816181</v>
      </c>
    </row>
    <row r="89" spans="1:3" x14ac:dyDescent="0.2">
      <c r="A89" s="471">
        <v>750150344</v>
      </c>
      <c r="B89" s="472" t="s">
        <v>3724</v>
      </c>
      <c r="C89" s="479">
        <v>11303.801124716441</v>
      </c>
    </row>
    <row r="90" spans="1:3" x14ac:dyDescent="0.2">
      <c r="A90" s="471">
        <v>750150377</v>
      </c>
      <c r="B90" s="472" t="s">
        <v>3716</v>
      </c>
      <c r="C90" s="479">
        <v>6608.3810401866922</v>
      </c>
    </row>
    <row r="91" spans="1:3" x14ac:dyDescent="0.2">
      <c r="A91" s="471">
        <v>760783035</v>
      </c>
      <c r="B91" s="472" t="s">
        <v>3715</v>
      </c>
      <c r="C91" s="479">
        <v>20704.241392837623</v>
      </c>
    </row>
    <row r="92" spans="1:3" x14ac:dyDescent="0.2">
      <c r="A92" s="471">
        <v>770150019</v>
      </c>
      <c r="B92" s="472" t="s">
        <v>3730</v>
      </c>
      <c r="C92" s="479">
        <v>48060.117589202528</v>
      </c>
    </row>
    <row r="93" spans="1:3" x14ac:dyDescent="0.2">
      <c r="A93" s="471">
        <v>780150017</v>
      </c>
      <c r="B93" s="472" t="s">
        <v>3717</v>
      </c>
      <c r="C93" s="479">
        <v>32167.798140564617</v>
      </c>
    </row>
    <row r="94" spans="1:3" x14ac:dyDescent="0.2">
      <c r="A94" s="471">
        <v>780150033</v>
      </c>
      <c r="B94" s="472" t="s">
        <v>3721</v>
      </c>
      <c r="C94" s="479">
        <v>16578.121314183187</v>
      </c>
    </row>
    <row r="95" spans="1:3" x14ac:dyDescent="0.2">
      <c r="A95" s="471">
        <v>780150058</v>
      </c>
      <c r="B95" s="472" t="s">
        <v>3718</v>
      </c>
      <c r="C95" s="479">
        <v>9625.969262657225</v>
      </c>
    </row>
    <row r="96" spans="1:3" x14ac:dyDescent="0.2">
      <c r="A96" s="471">
        <v>780150066</v>
      </c>
      <c r="B96" s="472" t="s">
        <v>3726</v>
      </c>
      <c r="C96" s="479">
        <v>34104.590126676667</v>
      </c>
    </row>
    <row r="97" spans="1:3" x14ac:dyDescent="0.2">
      <c r="A97" s="471">
        <v>800000523</v>
      </c>
      <c r="B97" s="472" t="s">
        <v>3767</v>
      </c>
      <c r="C97" s="479">
        <v>20247.343238187863</v>
      </c>
    </row>
    <row r="98" spans="1:3" x14ac:dyDescent="0.2">
      <c r="A98" s="471">
        <v>810000448</v>
      </c>
      <c r="B98" s="472" t="s">
        <v>3759</v>
      </c>
      <c r="C98" s="479">
        <v>11763.731045612221</v>
      </c>
    </row>
    <row r="99" spans="1:3" x14ac:dyDescent="0.2">
      <c r="A99" s="471">
        <v>830200523</v>
      </c>
      <c r="B99" s="472" t="s">
        <v>3779</v>
      </c>
      <c r="C99" s="479">
        <v>64023.023149034809</v>
      </c>
    </row>
    <row r="100" spans="1:3" x14ac:dyDescent="0.2">
      <c r="A100" s="471">
        <v>840000350</v>
      </c>
      <c r="B100" s="472" t="s">
        <v>3770</v>
      </c>
      <c r="C100" s="479">
        <v>69828.448506471948</v>
      </c>
    </row>
    <row r="101" spans="1:3" x14ac:dyDescent="0.2">
      <c r="A101" s="471">
        <v>840011340</v>
      </c>
      <c r="B101" s="472" t="s">
        <v>3774</v>
      </c>
      <c r="C101" s="479">
        <v>19273.752175598886</v>
      </c>
    </row>
    <row r="102" spans="1:3" x14ac:dyDescent="0.2">
      <c r="A102" s="471">
        <v>870004231</v>
      </c>
      <c r="B102" s="472" t="s">
        <v>3745</v>
      </c>
      <c r="C102" s="479">
        <v>9915.2759616947333</v>
      </c>
    </row>
    <row r="103" spans="1:3" x14ac:dyDescent="0.2">
      <c r="A103" s="471">
        <v>910150010</v>
      </c>
      <c r="B103" s="472" t="s">
        <v>3722</v>
      </c>
      <c r="C103" s="479">
        <v>11248.302106386669</v>
      </c>
    </row>
    <row r="104" spans="1:3" x14ac:dyDescent="0.2">
      <c r="A104" s="471">
        <v>910150028</v>
      </c>
      <c r="B104" s="472" t="s">
        <v>3731</v>
      </c>
      <c r="C104" s="479">
        <v>45780.445981198005</v>
      </c>
    </row>
    <row r="105" spans="1:3" x14ac:dyDescent="0.2">
      <c r="A105" s="471">
        <v>910150069</v>
      </c>
      <c r="B105" s="472" t="s">
        <v>3732</v>
      </c>
      <c r="C105" s="479">
        <v>56151.815033476356</v>
      </c>
    </row>
    <row r="106" spans="1:3" x14ac:dyDescent="0.2">
      <c r="A106" s="471">
        <v>920000635</v>
      </c>
      <c r="B106" s="472" t="s">
        <v>3725</v>
      </c>
      <c r="C106" s="479">
        <v>12327.089597098648</v>
      </c>
    </row>
    <row r="107" spans="1:3" x14ac:dyDescent="0.2">
      <c r="A107" s="471">
        <v>920000643</v>
      </c>
      <c r="B107" s="472" t="s">
        <v>3741</v>
      </c>
      <c r="C107" s="479">
        <v>100472.41903777125</v>
      </c>
    </row>
    <row r="108" spans="1:3" x14ac:dyDescent="0.2">
      <c r="A108" s="471">
        <v>920000650</v>
      </c>
      <c r="B108" s="472" t="s">
        <v>3739</v>
      </c>
      <c r="C108" s="479">
        <v>297985.90203923249</v>
      </c>
    </row>
    <row r="109" spans="1:3" x14ac:dyDescent="0.2">
      <c r="A109" s="471">
        <v>920000684</v>
      </c>
      <c r="B109" s="472" t="s">
        <v>3738</v>
      </c>
      <c r="C109" s="479">
        <v>154443.54647947827</v>
      </c>
    </row>
    <row r="110" spans="1:3" x14ac:dyDescent="0.2">
      <c r="A110" s="471">
        <v>920300845</v>
      </c>
      <c r="B110" s="472" t="s">
        <v>3728</v>
      </c>
      <c r="C110" s="479">
        <v>14789.527980353676</v>
      </c>
    </row>
    <row r="111" spans="1:3" x14ac:dyDescent="0.2">
      <c r="A111" s="471">
        <v>920813623</v>
      </c>
      <c r="B111" s="472" t="s">
        <v>3736</v>
      </c>
      <c r="C111" s="479">
        <v>227901.31629094173</v>
      </c>
    </row>
    <row r="112" spans="1:3" x14ac:dyDescent="0.2">
      <c r="A112" s="471">
        <v>930150032</v>
      </c>
      <c r="B112" s="472" t="s">
        <v>2081</v>
      </c>
      <c r="C112" s="479">
        <v>13340.623067523828</v>
      </c>
    </row>
    <row r="113" spans="1:3" x14ac:dyDescent="0.2">
      <c r="A113" s="471">
        <v>940000649</v>
      </c>
      <c r="B113" s="472" t="s">
        <v>3737</v>
      </c>
      <c r="C113" s="479">
        <v>257557.6444391741</v>
      </c>
    </row>
    <row r="114" spans="1:3" x14ac:dyDescent="0.2">
      <c r="A114" s="471">
        <v>950000406</v>
      </c>
      <c r="B114" s="472" t="s">
        <v>3720</v>
      </c>
      <c r="C114" s="479">
        <v>5179.4623530992631</v>
      </c>
    </row>
    <row r="115" spans="1:3" x14ac:dyDescent="0.2">
      <c r="A115" s="471">
        <v>970300265</v>
      </c>
      <c r="B115" s="472" t="s">
        <v>3080</v>
      </c>
      <c r="C115" s="479">
        <v>93299.588874821129</v>
      </c>
    </row>
    <row r="116" spans="1:3" x14ac:dyDescent="0.2">
      <c r="A116" s="473"/>
      <c r="B116" s="473" t="s">
        <v>3789</v>
      </c>
      <c r="C116" s="481">
        <f>SUM(C5:C115)</f>
        <v>8669192.7189010344</v>
      </c>
    </row>
    <row r="117" spans="1:3" x14ac:dyDescent="0.2">
      <c r="A117" s="474"/>
      <c r="B117" s="475"/>
      <c r="C117" s="482"/>
    </row>
    <row r="118" spans="1:3" x14ac:dyDescent="0.2">
      <c r="A118" s="471">
        <v>60000528</v>
      </c>
      <c r="B118" s="471" t="s">
        <v>2450</v>
      </c>
      <c r="C118" s="479">
        <v>103723.18418585316</v>
      </c>
    </row>
    <row r="119" spans="1:3" x14ac:dyDescent="0.2">
      <c r="A119" s="471">
        <v>130001647</v>
      </c>
      <c r="B119" s="472" t="s">
        <v>2447</v>
      </c>
      <c r="C119" s="479">
        <v>237020.71290220265</v>
      </c>
    </row>
    <row r="120" spans="1:3" x14ac:dyDescent="0.2">
      <c r="A120" s="471">
        <v>140000555</v>
      </c>
      <c r="B120" s="472" t="s">
        <v>982</v>
      </c>
      <c r="C120" s="479">
        <v>122561.07351386968</v>
      </c>
    </row>
    <row r="121" spans="1:3" x14ac:dyDescent="0.2">
      <c r="A121" s="471">
        <v>210987731</v>
      </c>
      <c r="B121" s="472" t="s">
        <v>3791</v>
      </c>
      <c r="C121" s="479">
        <v>93488.507896037481</v>
      </c>
    </row>
    <row r="122" spans="1:3" x14ac:dyDescent="0.2">
      <c r="A122" s="471">
        <v>310782347</v>
      </c>
      <c r="B122" s="472" t="s">
        <v>939</v>
      </c>
      <c r="C122" s="479">
        <v>108106.86627256402</v>
      </c>
    </row>
    <row r="123" spans="1:3" x14ac:dyDescent="0.2">
      <c r="A123" s="471">
        <v>330000662</v>
      </c>
      <c r="B123" s="472" t="s">
        <v>951</v>
      </c>
      <c r="C123" s="479">
        <v>526954.98610781389</v>
      </c>
    </row>
    <row r="124" spans="1:3" x14ac:dyDescent="0.2">
      <c r="A124" s="471">
        <v>340000207</v>
      </c>
      <c r="B124" s="472" t="s">
        <v>3795</v>
      </c>
      <c r="C124" s="479">
        <v>133371.85864137413</v>
      </c>
    </row>
    <row r="125" spans="1:3" x14ac:dyDescent="0.2">
      <c r="A125" s="471">
        <v>350002812</v>
      </c>
      <c r="B125" s="472" t="s">
        <v>3792</v>
      </c>
      <c r="C125" s="479">
        <v>66573.187448669196</v>
      </c>
    </row>
    <row r="126" spans="1:3" x14ac:dyDescent="0.2">
      <c r="A126" s="471">
        <v>490000155</v>
      </c>
      <c r="B126" s="472" t="s">
        <v>3797</v>
      </c>
      <c r="C126" s="479">
        <v>180843.59677762014</v>
      </c>
    </row>
    <row r="127" spans="1:3" x14ac:dyDescent="0.2">
      <c r="A127" s="471">
        <v>510000516</v>
      </c>
      <c r="B127" s="472" t="s">
        <v>3793</v>
      </c>
      <c r="C127" s="479">
        <v>58599.258106442416</v>
      </c>
    </row>
    <row r="128" spans="1:3" x14ac:dyDescent="0.2">
      <c r="A128" s="471">
        <v>540001286</v>
      </c>
      <c r="B128" s="472" t="s">
        <v>3796</v>
      </c>
      <c r="C128" s="479">
        <v>478329.5491491672</v>
      </c>
    </row>
    <row r="129" spans="1:3" x14ac:dyDescent="0.2">
      <c r="A129" s="471">
        <v>590000188</v>
      </c>
      <c r="B129" s="472" t="s">
        <v>2200</v>
      </c>
      <c r="C129" s="479">
        <v>123015.59600550473</v>
      </c>
    </row>
    <row r="130" spans="1:3" x14ac:dyDescent="0.2">
      <c r="A130" s="471">
        <v>630000479</v>
      </c>
      <c r="B130" s="472" t="s">
        <v>2712</v>
      </c>
      <c r="C130" s="479">
        <v>95149.961123840461</v>
      </c>
    </row>
    <row r="131" spans="1:3" x14ac:dyDescent="0.2">
      <c r="A131" s="471">
        <v>670000033</v>
      </c>
      <c r="B131" s="471" t="s">
        <v>3790</v>
      </c>
      <c r="C131" s="479">
        <v>73246.913909213545</v>
      </c>
    </row>
    <row r="132" spans="1:3" x14ac:dyDescent="0.2">
      <c r="A132" s="471">
        <v>690000880</v>
      </c>
      <c r="B132" s="472" t="s">
        <v>1514</v>
      </c>
      <c r="C132" s="479">
        <v>195697.81247163628</v>
      </c>
    </row>
    <row r="133" spans="1:3" x14ac:dyDescent="0.2">
      <c r="A133" s="471">
        <v>750160012</v>
      </c>
      <c r="B133" s="472" t="s">
        <v>2403</v>
      </c>
      <c r="C133" s="479">
        <v>261763.77362341376</v>
      </c>
    </row>
    <row r="134" spans="1:3" x14ac:dyDescent="0.2">
      <c r="A134" s="471">
        <v>760000166</v>
      </c>
      <c r="B134" s="472" t="s">
        <v>3794</v>
      </c>
      <c r="C134" s="479">
        <v>105028.68951769483</v>
      </c>
    </row>
    <row r="135" spans="1:3" x14ac:dyDescent="0.2">
      <c r="A135" s="471">
        <v>940000664</v>
      </c>
      <c r="B135" s="472" t="s">
        <v>2402</v>
      </c>
      <c r="C135" s="479">
        <v>305434.68317130639</v>
      </c>
    </row>
    <row r="136" spans="1:3" x14ac:dyDescent="0.2">
      <c r="A136" s="473"/>
      <c r="B136" s="473" t="s">
        <v>3798</v>
      </c>
      <c r="C136" s="481">
        <f>SUM(C118:C135)</f>
        <v>3268910.2108242242</v>
      </c>
    </row>
    <row r="137" spans="1:3" x14ac:dyDescent="0.2">
      <c r="A137" s="463"/>
      <c r="B137" s="463"/>
      <c r="C137" s="477"/>
    </row>
    <row r="138" spans="1:3" x14ac:dyDescent="0.2">
      <c r="A138" s="473"/>
      <c r="B138" s="473" t="s">
        <v>3799</v>
      </c>
      <c r="C138" s="481">
        <f>+C136+C116</f>
        <v>11938102.92972526</v>
      </c>
    </row>
  </sheetData>
  <sortState ref="A119:C135">
    <sortCondition ref="A118:A135"/>
  </sortState>
  <conditionalFormatting sqref="C4">
    <cfRule type="cellIs" dxfId="0" priority="1" operator="equal">
      <formula>0</formula>
    </cfRule>
  </conditionalFormatting>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pane xSplit="2" ySplit="4" topLeftCell="C5" activePane="bottomRight" state="frozen"/>
      <selection pane="topRight" activeCell="C1" sqref="C1"/>
      <selection pane="bottomLeft" activeCell="A5" sqref="A5"/>
      <selection pane="bottomRight" activeCell="J7" sqref="J7"/>
    </sheetView>
  </sheetViews>
  <sheetFormatPr baseColWidth="10" defaultRowHeight="15" x14ac:dyDescent="0.25"/>
  <cols>
    <col min="1" max="1" width="22.85546875" style="76" customWidth="1"/>
    <col min="2" max="2" width="12.28515625" style="77" hidden="1" customWidth="1"/>
    <col min="3" max="3" width="11.28515625" style="51" customWidth="1"/>
    <col min="4" max="7" width="11.42578125" style="51" customWidth="1"/>
    <col min="8" max="9" width="11.42578125" style="51"/>
    <col min="10" max="10" width="23.140625" style="51" bestFit="1" customWidth="1"/>
    <col min="11" max="11" width="14.85546875" bestFit="1" customWidth="1"/>
    <col min="12" max="12" width="27.28515625" bestFit="1" customWidth="1"/>
  </cols>
  <sheetData>
    <row r="1" spans="1:12" x14ac:dyDescent="0.25">
      <c r="A1" s="2" t="s">
        <v>7</v>
      </c>
      <c r="B1" s="40"/>
      <c r="C1" s="16"/>
      <c r="D1" s="16"/>
      <c r="E1" s="16"/>
      <c r="F1" s="16"/>
      <c r="G1" s="16"/>
      <c r="H1" s="16"/>
      <c r="I1" s="16"/>
      <c r="J1" s="16"/>
    </row>
    <row r="2" spans="1:12" x14ac:dyDescent="0.25">
      <c r="A2" s="41" t="s">
        <v>151</v>
      </c>
      <c r="B2" s="42" t="s">
        <v>194</v>
      </c>
      <c r="C2" s="31"/>
      <c r="D2" s="43"/>
      <c r="E2" s="43"/>
      <c r="F2" s="43"/>
      <c r="G2" s="43"/>
      <c r="H2" s="44"/>
      <c r="I2" t="s">
        <v>254</v>
      </c>
      <c r="J2"/>
    </row>
    <row r="3" spans="1:12" ht="24" x14ac:dyDescent="0.25">
      <c r="A3" s="45"/>
      <c r="B3" s="46"/>
      <c r="C3" s="31" t="s">
        <v>195</v>
      </c>
      <c r="D3" s="31" t="s">
        <v>196</v>
      </c>
      <c r="E3" s="31" t="s">
        <v>197</v>
      </c>
      <c r="F3" s="31" t="s">
        <v>198</v>
      </c>
      <c r="G3" s="31" t="s">
        <v>199</v>
      </c>
      <c r="H3" s="44"/>
      <c r="I3"/>
      <c r="J3"/>
    </row>
    <row r="4" spans="1:12" x14ac:dyDescent="0.25">
      <c r="A4" s="47"/>
      <c r="B4" s="48"/>
      <c r="C4" s="31" t="s">
        <v>200</v>
      </c>
      <c r="D4" s="31" t="s">
        <v>200</v>
      </c>
      <c r="E4" s="49" t="s">
        <v>200</v>
      </c>
      <c r="F4" s="49" t="s">
        <v>200</v>
      </c>
      <c r="G4" s="49" t="s">
        <v>200</v>
      </c>
      <c r="H4" s="44"/>
      <c r="I4" t="s">
        <v>255</v>
      </c>
      <c r="J4" t="s">
        <v>256</v>
      </c>
      <c r="K4" t="s">
        <v>257</v>
      </c>
      <c r="L4" t="s">
        <v>258</v>
      </c>
    </row>
    <row r="5" spans="1:12" x14ac:dyDescent="0.25">
      <c r="A5" s="32" t="s">
        <v>201</v>
      </c>
      <c r="B5" s="50"/>
      <c r="C5" s="7">
        <v>269.565</v>
      </c>
      <c r="D5" s="7">
        <v>1282.8000000000002</v>
      </c>
      <c r="E5" s="442">
        <v>803.12</v>
      </c>
      <c r="F5" s="7">
        <v>291.51</v>
      </c>
      <c r="G5" s="7">
        <v>225.17000000000002</v>
      </c>
      <c r="I5">
        <v>750712184</v>
      </c>
      <c r="J5" t="s">
        <v>259</v>
      </c>
      <c r="K5" t="s">
        <v>260</v>
      </c>
      <c r="L5">
        <v>269565</v>
      </c>
    </row>
    <row r="6" spans="1:12" x14ac:dyDescent="0.25">
      <c r="A6" s="52" t="s">
        <v>202</v>
      </c>
      <c r="B6" s="53"/>
      <c r="C6" s="34"/>
      <c r="D6" s="54">
        <v>307.47000000000003</v>
      </c>
      <c r="E6" s="54">
        <v>342.3</v>
      </c>
      <c r="F6" s="54">
        <v>151.66999999999999</v>
      </c>
      <c r="G6" s="54">
        <v>113.88</v>
      </c>
      <c r="I6">
        <v>750712184</v>
      </c>
      <c r="J6" t="s">
        <v>259</v>
      </c>
      <c r="K6" t="s">
        <v>261</v>
      </c>
      <c r="L6">
        <v>269565</v>
      </c>
    </row>
    <row r="7" spans="1:12" x14ac:dyDescent="0.25">
      <c r="A7" s="52" t="s">
        <v>203</v>
      </c>
      <c r="B7" s="55">
        <v>670780055</v>
      </c>
      <c r="C7" s="34">
        <v>269.565</v>
      </c>
      <c r="D7" s="54">
        <v>714.23</v>
      </c>
      <c r="E7" s="54">
        <v>279.72000000000003</v>
      </c>
      <c r="F7" s="54">
        <v>64.59</v>
      </c>
      <c r="G7" s="54">
        <v>111.29</v>
      </c>
      <c r="I7">
        <v>750712184</v>
      </c>
      <c r="J7" t="s">
        <v>259</v>
      </c>
      <c r="K7" t="s">
        <v>262</v>
      </c>
      <c r="L7">
        <v>269565</v>
      </c>
    </row>
    <row r="8" spans="1:12" x14ac:dyDescent="0.25">
      <c r="A8" s="52" t="s">
        <v>204</v>
      </c>
      <c r="B8" s="53"/>
      <c r="C8" s="34"/>
      <c r="D8" s="54">
        <v>261.10000000000002</v>
      </c>
      <c r="E8" s="54">
        <v>181.1</v>
      </c>
      <c r="F8" s="54">
        <v>75.25</v>
      </c>
      <c r="G8" s="54"/>
      <c r="I8">
        <v>750712184</v>
      </c>
      <c r="J8" t="s">
        <v>259</v>
      </c>
      <c r="K8" t="s">
        <v>263</v>
      </c>
      <c r="L8">
        <v>269565</v>
      </c>
    </row>
    <row r="9" spans="1:12" x14ac:dyDescent="0.25">
      <c r="A9" s="52"/>
      <c r="B9" s="53"/>
      <c r="C9" s="34"/>
      <c r="D9" s="54"/>
      <c r="E9" s="54"/>
      <c r="F9" s="54"/>
      <c r="G9" s="54"/>
      <c r="I9">
        <v>750712184</v>
      </c>
      <c r="J9" t="s">
        <v>264</v>
      </c>
      <c r="K9" t="s">
        <v>265</v>
      </c>
      <c r="L9">
        <v>269565</v>
      </c>
    </row>
    <row r="10" spans="1:12" x14ac:dyDescent="0.25">
      <c r="A10" s="32" t="s">
        <v>205</v>
      </c>
      <c r="B10" s="50"/>
      <c r="C10" s="7">
        <v>0</v>
      </c>
      <c r="D10" s="7">
        <v>910.67000000000007</v>
      </c>
      <c r="E10" s="7">
        <v>498.32</v>
      </c>
      <c r="F10" s="7">
        <v>168.75</v>
      </c>
      <c r="G10" s="7">
        <v>325.24</v>
      </c>
      <c r="I10">
        <v>750712184</v>
      </c>
      <c r="J10" t="s">
        <v>266</v>
      </c>
      <c r="K10" t="s">
        <v>267</v>
      </c>
      <c r="L10">
        <v>269565</v>
      </c>
    </row>
    <row r="11" spans="1:12" x14ac:dyDescent="0.25">
      <c r="A11" s="52" t="s">
        <v>206</v>
      </c>
      <c r="B11" s="53"/>
      <c r="C11" s="56"/>
      <c r="D11" s="34">
        <v>611.36</v>
      </c>
      <c r="E11" s="57">
        <v>381.24</v>
      </c>
      <c r="F11" s="57">
        <v>122.47</v>
      </c>
      <c r="G11" s="57">
        <v>190.56</v>
      </c>
      <c r="H11" s="56"/>
      <c r="I11">
        <v>750712184</v>
      </c>
      <c r="J11" t="s">
        <v>268</v>
      </c>
      <c r="K11" t="s">
        <v>269</v>
      </c>
      <c r="L11">
        <v>269565</v>
      </c>
    </row>
    <row r="12" spans="1:12" x14ac:dyDescent="0.25">
      <c r="A12" s="52" t="s">
        <v>207</v>
      </c>
      <c r="B12" s="53"/>
      <c r="C12" s="34"/>
      <c r="D12" s="57">
        <v>262.23</v>
      </c>
      <c r="E12" s="57">
        <v>117.08</v>
      </c>
      <c r="F12" s="57">
        <v>24.1</v>
      </c>
      <c r="G12" s="57">
        <v>134.68</v>
      </c>
      <c r="H12" s="56"/>
      <c r="I12">
        <v>750712184</v>
      </c>
      <c r="J12" t="s">
        <v>270</v>
      </c>
      <c r="K12" t="s">
        <v>271</v>
      </c>
      <c r="L12">
        <v>269565</v>
      </c>
    </row>
    <row r="13" spans="1:12" x14ac:dyDescent="0.25">
      <c r="A13" s="52" t="s">
        <v>208</v>
      </c>
      <c r="B13" s="53"/>
      <c r="C13" s="34"/>
      <c r="D13" s="57">
        <v>37.08</v>
      </c>
      <c r="E13" s="57"/>
      <c r="F13" s="57">
        <v>22.18</v>
      </c>
      <c r="G13" s="57"/>
      <c r="H13" s="56"/>
      <c r="I13">
        <v>750712184</v>
      </c>
      <c r="J13" t="s">
        <v>272</v>
      </c>
      <c r="K13" t="s">
        <v>273</v>
      </c>
      <c r="L13">
        <v>269565</v>
      </c>
    </row>
    <row r="14" spans="1:12" x14ac:dyDescent="0.25">
      <c r="A14" s="52"/>
      <c r="B14" s="53"/>
      <c r="C14" s="34"/>
      <c r="D14" s="57"/>
      <c r="E14" s="57"/>
      <c r="F14" s="57"/>
      <c r="G14" s="57"/>
      <c r="H14" s="56"/>
      <c r="I14">
        <v>750712184</v>
      </c>
      <c r="J14" t="s">
        <v>274</v>
      </c>
      <c r="K14" t="s">
        <v>275</v>
      </c>
      <c r="L14">
        <v>269565</v>
      </c>
    </row>
    <row r="15" spans="1:12" x14ac:dyDescent="0.25">
      <c r="A15" s="32" t="s">
        <v>209</v>
      </c>
      <c r="B15" s="50"/>
      <c r="C15" s="7">
        <v>808.69600000000003</v>
      </c>
      <c r="D15" s="7">
        <v>3162.3799999999997</v>
      </c>
      <c r="E15" s="7">
        <v>1360.82</v>
      </c>
      <c r="F15" s="7">
        <v>229.94</v>
      </c>
      <c r="G15" s="7">
        <v>437.83</v>
      </c>
      <c r="I15">
        <v>750712184</v>
      </c>
      <c r="J15" t="s">
        <v>276</v>
      </c>
      <c r="K15" t="s">
        <v>277</v>
      </c>
      <c r="L15">
        <v>269565</v>
      </c>
    </row>
    <row r="16" spans="1:12" x14ac:dyDescent="0.25">
      <c r="A16" s="52" t="s">
        <v>210</v>
      </c>
      <c r="B16" s="53"/>
      <c r="C16" s="34">
        <v>808.69600000000003</v>
      </c>
      <c r="D16" s="57">
        <v>2077.9</v>
      </c>
      <c r="E16" s="57">
        <v>903.16</v>
      </c>
      <c r="F16" s="57">
        <v>170.19</v>
      </c>
      <c r="G16" s="57">
        <v>215.7</v>
      </c>
      <c r="H16" s="56"/>
      <c r="I16">
        <v>130786049</v>
      </c>
      <c r="J16" t="s">
        <v>278</v>
      </c>
      <c r="K16" t="s">
        <v>279</v>
      </c>
      <c r="L16">
        <v>269565</v>
      </c>
    </row>
    <row r="17" spans="1:12" x14ac:dyDescent="0.25">
      <c r="A17" s="52" t="s">
        <v>211</v>
      </c>
      <c r="B17" s="53"/>
      <c r="C17" s="34"/>
      <c r="D17" s="57">
        <v>427.35</v>
      </c>
      <c r="E17" s="57">
        <v>162.07</v>
      </c>
      <c r="F17" s="57">
        <v>59.75</v>
      </c>
      <c r="G17" s="57">
        <v>113.88</v>
      </c>
      <c r="H17" s="56"/>
      <c r="I17">
        <v>130786049</v>
      </c>
      <c r="J17" t="s">
        <v>278</v>
      </c>
      <c r="K17" t="s">
        <v>280</v>
      </c>
      <c r="L17">
        <v>269565</v>
      </c>
    </row>
    <row r="18" spans="1:12" x14ac:dyDescent="0.25">
      <c r="A18" s="52" t="s">
        <v>212</v>
      </c>
      <c r="B18" s="53"/>
      <c r="C18" s="34"/>
      <c r="D18" s="57">
        <v>306.49</v>
      </c>
      <c r="E18" s="57">
        <v>295.58999999999997</v>
      </c>
      <c r="F18" s="57"/>
      <c r="G18" s="57"/>
      <c r="H18" s="56"/>
      <c r="I18">
        <v>690781810</v>
      </c>
      <c r="J18" t="s">
        <v>210</v>
      </c>
      <c r="K18" t="s">
        <v>281</v>
      </c>
      <c r="L18">
        <v>269565</v>
      </c>
    </row>
    <row r="19" spans="1:12" x14ac:dyDescent="0.25">
      <c r="A19" s="52" t="s">
        <v>213</v>
      </c>
      <c r="B19" s="53"/>
      <c r="C19" s="34"/>
      <c r="D19" s="57">
        <v>350.64</v>
      </c>
      <c r="E19" s="57"/>
      <c r="F19" s="57"/>
      <c r="G19" s="57">
        <v>108.25</v>
      </c>
      <c r="H19" s="56"/>
      <c r="I19">
        <v>690781810</v>
      </c>
      <c r="J19" t="s">
        <v>210</v>
      </c>
      <c r="K19" t="s">
        <v>282</v>
      </c>
      <c r="L19">
        <v>269565</v>
      </c>
    </row>
    <row r="20" spans="1:12" x14ac:dyDescent="0.25">
      <c r="A20" s="32" t="s">
        <v>214</v>
      </c>
      <c r="B20" s="50"/>
      <c r="C20" s="7">
        <v>269.565</v>
      </c>
      <c r="D20" s="7">
        <v>115.65</v>
      </c>
      <c r="E20" s="7">
        <v>348.36</v>
      </c>
      <c r="F20" s="7">
        <v>136.33000000000001</v>
      </c>
      <c r="G20" s="7">
        <v>93.09</v>
      </c>
      <c r="I20">
        <v>690781810</v>
      </c>
      <c r="J20" t="s">
        <v>283</v>
      </c>
      <c r="K20" t="s">
        <v>284</v>
      </c>
      <c r="L20">
        <v>269565</v>
      </c>
    </row>
    <row r="21" spans="1:12" x14ac:dyDescent="0.25">
      <c r="A21" s="52" t="s">
        <v>215</v>
      </c>
      <c r="B21" s="55">
        <v>210780581</v>
      </c>
      <c r="C21" s="34">
        <v>269.565</v>
      </c>
      <c r="D21" s="57">
        <v>115.65</v>
      </c>
      <c r="E21" s="57">
        <v>161.19999999999999</v>
      </c>
      <c r="F21" s="57">
        <v>53.07</v>
      </c>
      <c r="G21" s="57">
        <v>93.09</v>
      </c>
      <c r="H21" s="56"/>
      <c r="I21">
        <v>590780193</v>
      </c>
      <c r="J21" t="s">
        <v>233</v>
      </c>
      <c r="K21" t="s">
        <v>285</v>
      </c>
      <c r="L21">
        <v>269565</v>
      </c>
    </row>
    <row r="22" spans="1:12" x14ac:dyDescent="0.25">
      <c r="A22" s="52" t="s">
        <v>216</v>
      </c>
      <c r="B22" s="53"/>
      <c r="C22" s="34"/>
      <c r="D22" s="57"/>
      <c r="E22" s="57">
        <v>187.16</v>
      </c>
      <c r="F22" s="57">
        <v>83.26</v>
      </c>
      <c r="G22" s="57"/>
      <c r="H22" s="56"/>
      <c r="I22">
        <v>590780193</v>
      </c>
      <c r="J22" t="s">
        <v>233</v>
      </c>
      <c r="K22" t="s">
        <v>286</v>
      </c>
      <c r="L22">
        <v>269565</v>
      </c>
    </row>
    <row r="23" spans="1:12" x14ac:dyDescent="0.25">
      <c r="A23" s="32" t="s">
        <v>58</v>
      </c>
      <c r="B23" s="50"/>
      <c r="C23" s="7">
        <v>0</v>
      </c>
      <c r="D23" s="7">
        <v>806.85</v>
      </c>
      <c r="E23" s="7">
        <v>700.18000000000006</v>
      </c>
      <c r="F23" s="7">
        <v>190.26</v>
      </c>
      <c r="G23" s="7">
        <v>142.47999999999999</v>
      </c>
      <c r="I23">
        <v>670780055</v>
      </c>
      <c r="J23" t="s">
        <v>203</v>
      </c>
      <c r="K23" t="s">
        <v>287</v>
      </c>
      <c r="L23">
        <v>269565</v>
      </c>
    </row>
    <row r="24" spans="1:12" x14ac:dyDescent="0.25">
      <c r="A24" s="52" t="s">
        <v>217</v>
      </c>
      <c r="B24" s="53"/>
      <c r="C24" s="34"/>
      <c r="D24" s="57">
        <v>68.849999999999994</v>
      </c>
      <c r="E24" s="57"/>
      <c r="F24" s="57">
        <v>64.36</v>
      </c>
      <c r="G24" s="57"/>
      <c r="H24" s="56"/>
      <c r="I24">
        <v>60785011</v>
      </c>
      <c r="J24" t="s">
        <v>245</v>
      </c>
      <c r="K24" t="s">
        <v>288</v>
      </c>
      <c r="L24">
        <v>269565</v>
      </c>
    </row>
    <row r="25" spans="1:12" x14ac:dyDescent="0.25">
      <c r="A25" s="52" t="s">
        <v>218</v>
      </c>
      <c r="B25" s="53"/>
      <c r="C25" s="34"/>
      <c r="D25" s="57">
        <v>682.72</v>
      </c>
      <c r="E25" s="57">
        <v>326.74</v>
      </c>
      <c r="F25" s="57">
        <v>125.9</v>
      </c>
      <c r="G25" s="57">
        <v>142.47999999999999</v>
      </c>
      <c r="H25" s="56"/>
      <c r="I25">
        <v>340780477</v>
      </c>
      <c r="J25" t="s">
        <v>239</v>
      </c>
      <c r="K25" t="s">
        <v>289</v>
      </c>
      <c r="L25">
        <v>269565</v>
      </c>
    </row>
    <row r="26" spans="1:12" x14ac:dyDescent="0.25">
      <c r="A26" s="52" t="s">
        <v>219</v>
      </c>
      <c r="B26" s="53"/>
      <c r="C26" s="34"/>
      <c r="D26" s="57">
        <v>55.28</v>
      </c>
      <c r="E26" s="57">
        <v>134.38</v>
      </c>
      <c r="F26" s="57"/>
      <c r="G26" s="57"/>
      <c r="H26" s="56"/>
      <c r="I26">
        <v>210780581</v>
      </c>
      <c r="J26" t="s">
        <v>290</v>
      </c>
      <c r="K26" t="s">
        <v>291</v>
      </c>
      <c r="L26">
        <v>269565</v>
      </c>
    </row>
    <row r="27" spans="1:12" x14ac:dyDescent="0.25">
      <c r="A27" s="52" t="s">
        <v>220</v>
      </c>
      <c r="B27" s="53"/>
      <c r="C27" s="34"/>
      <c r="D27" s="57"/>
      <c r="E27" s="57">
        <v>239.06</v>
      </c>
      <c r="F27" s="57"/>
      <c r="G27" s="57"/>
      <c r="H27" s="56"/>
      <c r="I27">
        <v>490000031</v>
      </c>
      <c r="J27" t="s">
        <v>242</v>
      </c>
      <c r="K27" t="s">
        <v>292</v>
      </c>
      <c r="L27">
        <v>269565</v>
      </c>
    </row>
    <row r="28" spans="1:12" x14ac:dyDescent="0.25">
      <c r="A28" s="32" t="s">
        <v>63</v>
      </c>
      <c r="B28" s="50"/>
      <c r="C28" s="7">
        <v>0</v>
      </c>
      <c r="D28" s="7">
        <v>95.26</v>
      </c>
      <c r="E28" s="7">
        <v>276.56</v>
      </c>
      <c r="F28" s="7">
        <v>46.57</v>
      </c>
      <c r="G28" s="7">
        <v>131.22</v>
      </c>
      <c r="I28"/>
      <c r="J28" t="s">
        <v>293</v>
      </c>
      <c r="L28">
        <v>6200000</v>
      </c>
    </row>
    <row r="29" spans="1:12" x14ac:dyDescent="0.25">
      <c r="A29" s="52" t="s">
        <v>221</v>
      </c>
      <c r="B29" s="53"/>
      <c r="C29" s="34"/>
      <c r="D29" s="57">
        <v>95.26</v>
      </c>
      <c r="E29" s="57">
        <v>276.56</v>
      </c>
      <c r="F29" s="57">
        <v>46.57</v>
      </c>
      <c r="G29" s="57">
        <v>131.22</v>
      </c>
      <c r="H29" s="56"/>
      <c r="I29"/>
      <c r="J29"/>
    </row>
    <row r="30" spans="1:12" x14ac:dyDescent="0.25">
      <c r="A30" s="52" t="s">
        <v>151</v>
      </c>
      <c r="B30" s="53"/>
      <c r="C30" s="34"/>
      <c r="D30" s="57"/>
      <c r="E30" s="57"/>
      <c r="F30" s="57"/>
      <c r="G30" s="57"/>
      <c r="H30" s="56"/>
      <c r="I30"/>
      <c r="J30"/>
    </row>
    <row r="31" spans="1:12" x14ac:dyDescent="0.25">
      <c r="A31" s="32" t="s">
        <v>70</v>
      </c>
      <c r="B31" s="50"/>
      <c r="C31" s="7">
        <v>0</v>
      </c>
      <c r="D31" s="7">
        <v>0</v>
      </c>
      <c r="E31" s="7">
        <v>0</v>
      </c>
      <c r="F31" s="7">
        <v>0</v>
      </c>
      <c r="G31" s="7">
        <v>0</v>
      </c>
      <c r="I31"/>
      <c r="J31"/>
    </row>
    <row r="32" spans="1:12" x14ac:dyDescent="0.25">
      <c r="A32" s="52" t="s">
        <v>151</v>
      </c>
      <c r="B32" s="53"/>
      <c r="C32" s="34"/>
      <c r="D32" s="57"/>
      <c r="E32" s="57"/>
      <c r="F32" s="57"/>
      <c r="G32" s="57"/>
      <c r="H32" s="56"/>
      <c r="I32"/>
      <c r="J32"/>
    </row>
    <row r="33" spans="1:10" x14ac:dyDescent="0.25">
      <c r="A33" s="52" t="s">
        <v>151</v>
      </c>
      <c r="B33" s="53"/>
      <c r="C33" s="34"/>
      <c r="D33" s="57"/>
      <c r="E33" s="57"/>
      <c r="F33" s="57"/>
      <c r="G33" s="57"/>
      <c r="H33" s="56"/>
      <c r="I33" s="56"/>
      <c r="J33" s="56"/>
    </row>
    <row r="34" spans="1:10" x14ac:dyDescent="0.25">
      <c r="A34" s="32" t="s">
        <v>74</v>
      </c>
      <c r="B34" s="50"/>
      <c r="C34" s="7">
        <v>2965.2170000000001</v>
      </c>
      <c r="D34" s="7">
        <v>29813.1</v>
      </c>
      <c r="E34" s="7">
        <v>1946.62</v>
      </c>
      <c r="F34" s="7">
        <v>622.73</v>
      </c>
      <c r="G34" s="7">
        <v>623.35</v>
      </c>
    </row>
    <row r="35" spans="1:10" x14ac:dyDescent="0.25">
      <c r="A35" s="52" t="s">
        <v>222</v>
      </c>
      <c r="B35" s="55">
        <v>750712184</v>
      </c>
      <c r="C35" s="34">
        <v>2965.2170000000001</v>
      </c>
      <c r="D35" s="57">
        <v>28369.68</v>
      </c>
      <c r="E35" s="57">
        <v>1145.5999999999999</v>
      </c>
      <c r="F35" s="57">
        <v>622.73</v>
      </c>
      <c r="G35" s="57">
        <v>623.35</v>
      </c>
      <c r="H35" s="56"/>
      <c r="I35" s="56"/>
      <c r="J35" s="56"/>
    </row>
    <row r="36" spans="1:10" ht="24" x14ac:dyDescent="0.25">
      <c r="A36" s="52" t="s">
        <v>223</v>
      </c>
      <c r="B36" s="53"/>
      <c r="C36" s="57"/>
      <c r="D36" s="34">
        <v>537.04</v>
      </c>
      <c r="E36" s="57"/>
      <c r="F36" s="57"/>
      <c r="G36" s="57"/>
      <c r="H36" s="56"/>
      <c r="I36" s="56"/>
      <c r="J36" s="56"/>
    </row>
    <row r="37" spans="1:10" x14ac:dyDescent="0.25">
      <c r="A37" s="52" t="s">
        <v>224</v>
      </c>
      <c r="B37" s="53"/>
      <c r="C37" s="57"/>
      <c r="D37" s="34">
        <v>209.16</v>
      </c>
      <c r="E37" s="57"/>
      <c r="F37" s="57"/>
      <c r="G37" s="57"/>
      <c r="H37" s="56"/>
      <c r="I37" s="56"/>
      <c r="J37" s="56"/>
    </row>
    <row r="38" spans="1:10" x14ac:dyDescent="0.25">
      <c r="A38" s="52" t="s">
        <v>225</v>
      </c>
      <c r="B38" s="53"/>
      <c r="C38" s="57"/>
      <c r="D38" s="34">
        <v>30.44</v>
      </c>
      <c r="E38" s="57">
        <v>133.5</v>
      </c>
      <c r="F38" s="57"/>
      <c r="G38" s="57"/>
      <c r="H38" s="56"/>
      <c r="I38" s="56"/>
      <c r="J38" s="56"/>
    </row>
    <row r="39" spans="1:10" x14ac:dyDescent="0.25">
      <c r="A39" s="52" t="s">
        <v>226</v>
      </c>
      <c r="B39" s="53"/>
      <c r="C39" s="57"/>
      <c r="D39" s="34">
        <v>176.41</v>
      </c>
      <c r="E39" s="57"/>
      <c r="F39" s="57"/>
      <c r="G39" s="57"/>
      <c r="H39" s="56"/>
      <c r="I39" s="56"/>
      <c r="J39" s="56" t="s">
        <v>227</v>
      </c>
    </row>
    <row r="40" spans="1:10" x14ac:dyDescent="0.25">
      <c r="A40" s="52" t="s">
        <v>228</v>
      </c>
      <c r="B40" s="53"/>
      <c r="C40" s="57"/>
      <c r="D40" s="34">
        <v>44.76</v>
      </c>
      <c r="E40" s="57"/>
      <c r="F40" s="57"/>
      <c r="G40" s="57"/>
      <c r="H40" s="56"/>
      <c r="I40" s="56"/>
      <c r="J40" s="56"/>
    </row>
    <row r="41" spans="1:10" x14ac:dyDescent="0.25">
      <c r="A41" s="52" t="s">
        <v>229</v>
      </c>
      <c r="B41" s="53"/>
      <c r="C41" s="57"/>
      <c r="D41" s="34">
        <v>112.55</v>
      </c>
      <c r="E41" s="57"/>
      <c r="F41" s="57"/>
      <c r="G41" s="57"/>
      <c r="H41" s="56"/>
      <c r="I41" s="56"/>
      <c r="J41" s="56"/>
    </row>
    <row r="42" spans="1:10" x14ac:dyDescent="0.25">
      <c r="A42" s="52" t="s">
        <v>230</v>
      </c>
      <c r="B42" s="53"/>
      <c r="C42" s="57"/>
      <c r="D42" s="34">
        <v>333.06</v>
      </c>
      <c r="E42" s="57">
        <v>199.04</v>
      </c>
      <c r="F42" s="57"/>
      <c r="G42" s="57"/>
      <c r="H42" s="56"/>
      <c r="I42" s="56"/>
      <c r="J42" s="56"/>
    </row>
    <row r="43" spans="1:10" x14ac:dyDescent="0.25">
      <c r="A43" s="52" t="s">
        <v>231</v>
      </c>
      <c r="B43" s="53"/>
      <c r="C43" s="57"/>
      <c r="D43" s="34"/>
      <c r="E43" s="57">
        <v>468.48</v>
      </c>
      <c r="F43" s="57"/>
      <c r="G43" s="57"/>
      <c r="H43" s="56"/>
      <c r="I43" s="56"/>
      <c r="J43" s="56"/>
    </row>
    <row r="44" spans="1:10" x14ac:dyDescent="0.25">
      <c r="A44" s="32" t="s">
        <v>232</v>
      </c>
      <c r="B44" s="50"/>
      <c r="C44" s="7">
        <v>539.13</v>
      </c>
      <c r="D44" s="7">
        <v>1537.34</v>
      </c>
      <c r="E44" s="7">
        <v>787.55</v>
      </c>
      <c r="F44" s="7">
        <v>236.37</v>
      </c>
      <c r="G44" s="7">
        <v>237.79</v>
      </c>
    </row>
    <row r="45" spans="1:10" x14ac:dyDescent="0.25">
      <c r="A45" s="52" t="s">
        <v>233</v>
      </c>
      <c r="B45" s="55">
        <v>590780193</v>
      </c>
      <c r="C45" s="34">
        <v>539.13</v>
      </c>
      <c r="D45" s="57">
        <v>1439.58</v>
      </c>
      <c r="E45" s="57">
        <v>523.5</v>
      </c>
      <c r="F45" s="57">
        <v>168.45</v>
      </c>
      <c r="G45" s="57">
        <v>237.79</v>
      </c>
      <c r="H45" s="56"/>
      <c r="I45" s="56"/>
      <c r="J45" s="56"/>
    </row>
    <row r="46" spans="1:10" x14ac:dyDescent="0.25">
      <c r="A46" s="52" t="s">
        <v>234</v>
      </c>
      <c r="B46" s="53"/>
      <c r="C46" s="34"/>
      <c r="D46" s="57">
        <v>97.76</v>
      </c>
      <c r="E46" s="57">
        <v>140.05000000000001</v>
      </c>
      <c r="F46" s="57">
        <v>67.92</v>
      </c>
      <c r="G46" s="57"/>
      <c r="H46" s="56"/>
      <c r="I46" s="56"/>
      <c r="J46" s="56"/>
    </row>
    <row r="47" spans="1:10" x14ac:dyDescent="0.25">
      <c r="A47" s="52" t="s">
        <v>235</v>
      </c>
      <c r="B47" s="53"/>
      <c r="C47" s="34"/>
      <c r="D47" s="57"/>
      <c r="E47" s="57">
        <v>124</v>
      </c>
      <c r="F47" s="57"/>
      <c r="G47" s="57"/>
      <c r="H47" s="56"/>
      <c r="I47" s="56"/>
      <c r="J47" s="56"/>
    </row>
    <row r="48" spans="1:10" x14ac:dyDescent="0.25">
      <c r="A48" s="32" t="s">
        <v>112</v>
      </c>
      <c r="B48" s="50"/>
      <c r="C48" s="7">
        <v>0</v>
      </c>
      <c r="D48" s="7">
        <v>254.41</v>
      </c>
      <c r="E48" s="7">
        <v>417.57000000000005</v>
      </c>
      <c r="F48" s="7">
        <v>224.2</v>
      </c>
      <c r="G48" s="7">
        <v>108.69</v>
      </c>
    </row>
    <row r="49" spans="1:10" x14ac:dyDescent="0.25">
      <c r="A49" s="52" t="s">
        <v>236</v>
      </c>
      <c r="B49" s="53"/>
      <c r="C49" s="34"/>
      <c r="D49" s="57">
        <v>23.63</v>
      </c>
      <c r="E49" s="57">
        <v>163.80000000000001</v>
      </c>
      <c r="F49" s="57">
        <v>95.5</v>
      </c>
      <c r="G49" s="57">
        <v>108.69</v>
      </c>
      <c r="H49" s="56"/>
      <c r="I49" s="56"/>
      <c r="J49" s="56"/>
    </row>
    <row r="50" spans="1:10" x14ac:dyDescent="0.25">
      <c r="A50" s="52" t="s">
        <v>237</v>
      </c>
      <c r="B50" s="53"/>
      <c r="C50" s="34"/>
      <c r="D50" s="57">
        <v>230.78</v>
      </c>
      <c r="E50" s="57">
        <v>253.77</v>
      </c>
      <c r="F50" s="57">
        <v>128.69999999999999</v>
      </c>
      <c r="G50" s="57"/>
      <c r="H50" s="56"/>
      <c r="I50" s="56"/>
      <c r="J50" s="56"/>
    </row>
    <row r="51" spans="1:10" x14ac:dyDescent="0.25">
      <c r="A51" s="32" t="s">
        <v>238</v>
      </c>
      <c r="B51" s="50"/>
      <c r="C51" s="7">
        <v>269.57</v>
      </c>
      <c r="D51" s="7">
        <v>1654.81</v>
      </c>
      <c r="E51" s="7">
        <v>676.52</v>
      </c>
      <c r="F51" s="7">
        <v>195.83999999999997</v>
      </c>
      <c r="G51" s="7">
        <v>477.3</v>
      </c>
    </row>
    <row r="52" spans="1:10" x14ac:dyDescent="0.25">
      <c r="A52" s="52" t="s">
        <v>239</v>
      </c>
      <c r="B52" s="55">
        <v>340780477</v>
      </c>
      <c r="C52" s="57">
        <v>269.57</v>
      </c>
      <c r="D52" s="34">
        <v>640.41999999999996</v>
      </c>
      <c r="E52" s="57">
        <v>244.25</v>
      </c>
      <c r="F52" s="57">
        <v>94.71</v>
      </c>
      <c r="G52" s="57">
        <v>266.8</v>
      </c>
      <c r="H52" s="56"/>
      <c r="I52" s="56"/>
      <c r="J52" s="56"/>
    </row>
    <row r="53" spans="1:10" x14ac:dyDescent="0.25">
      <c r="A53" s="52" t="s">
        <v>240</v>
      </c>
      <c r="B53" s="53"/>
      <c r="C53" s="57"/>
      <c r="D53" s="34">
        <v>1014.39</v>
      </c>
      <c r="E53" s="57">
        <v>432.27</v>
      </c>
      <c r="F53" s="57">
        <v>101.13</v>
      </c>
      <c r="G53" s="57">
        <v>210.5</v>
      </c>
      <c r="H53" s="56"/>
      <c r="I53" s="56"/>
      <c r="J53" s="56"/>
    </row>
    <row r="54" spans="1:10" x14ac:dyDescent="0.25">
      <c r="A54" s="32" t="s">
        <v>241</v>
      </c>
      <c r="B54" s="50"/>
      <c r="C54" s="7">
        <v>269.565</v>
      </c>
      <c r="D54" s="7">
        <v>1187.3800000000001</v>
      </c>
      <c r="E54" s="7">
        <v>565.79</v>
      </c>
      <c r="F54" s="7">
        <v>98.95</v>
      </c>
      <c r="G54" s="7">
        <v>177.57</v>
      </c>
    </row>
    <row r="55" spans="1:10" x14ac:dyDescent="0.25">
      <c r="A55" s="52" t="s">
        <v>242</v>
      </c>
      <c r="B55" s="55">
        <v>490000031</v>
      </c>
      <c r="C55" s="58">
        <v>269.565</v>
      </c>
      <c r="D55" s="57">
        <v>489.72</v>
      </c>
      <c r="E55" s="57">
        <v>176.78</v>
      </c>
      <c r="F55" s="57"/>
      <c r="G55" s="57">
        <v>177.57</v>
      </c>
      <c r="H55" s="56"/>
      <c r="I55" s="56"/>
      <c r="J55" s="56"/>
    </row>
    <row r="56" spans="1:10" x14ac:dyDescent="0.25">
      <c r="A56" s="52" t="s">
        <v>243</v>
      </c>
      <c r="B56" s="53"/>
      <c r="C56" s="58"/>
      <c r="D56" s="57">
        <v>697.66</v>
      </c>
      <c r="E56" s="57">
        <v>389.01</v>
      </c>
      <c r="F56" s="57">
        <v>98.95</v>
      </c>
      <c r="G56" s="57"/>
      <c r="H56" s="56"/>
      <c r="I56" s="56"/>
      <c r="J56" s="56"/>
    </row>
    <row r="57" spans="1:10" x14ac:dyDescent="0.25">
      <c r="A57" s="32" t="s">
        <v>126</v>
      </c>
      <c r="B57" s="50"/>
      <c r="C57" s="7">
        <v>808.69499999999994</v>
      </c>
      <c r="D57" s="7">
        <v>2082.04</v>
      </c>
      <c r="E57" s="7">
        <v>593.47</v>
      </c>
      <c r="F57" s="7">
        <v>54.92</v>
      </c>
      <c r="G57" s="7">
        <v>370.3</v>
      </c>
    </row>
    <row r="58" spans="1:10" x14ac:dyDescent="0.25">
      <c r="A58" s="52" t="s">
        <v>244</v>
      </c>
      <c r="B58" s="55">
        <v>130786049</v>
      </c>
      <c r="C58" s="34">
        <v>539.13</v>
      </c>
      <c r="D58" s="34">
        <v>1729.11</v>
      </c>
      <c r="E58" s="57">
        <v>439.19</v>
      </c>
      <c r="F58" s="57">
        <v>54.92</v>
      </c>
      <c r="G58" s="57">
        <v>217</v>
      </c>
      <c r="H58" s="56"/>
      <c r="I58" s="56"/>
      <c r="J58" s="56"/>
    </row>
    <row r="59" spans="1:10" x14ac:dyDescent="0.25">
      <c r="A59" s="52" t="s">
        <v>245</v>
      </c>
      <c r="B59" s="55">
        <v>60785011</v>
      </c>
      <c r="C59" s="34">
        <v>269.565</v>
      </c>
      <c r="D59" s="57">
        <v>352.93</v>
      </c>
      <c r="E59" s="57">
        <v>154.28</v>
      </c>
      <c r="F59" s="57"/>
      <c r="G59" s="57">
        <v>153.30000000000001</v>
      </c>
      <c r="H59" s="56"/>
      <c r="I59" s="56"/>
      <c r="J59" s="56"/>
    </row>
    <row r="60" spans="1:10" x14ac:dyDescent="0.25">
      <c r="A60" s="59" t="s">
        <v>133</v>
      </c>
      <c r="B60" s="60"/>
      <c r="C60" s="61">
        <v>6200.0029999999988</v>
      </c>
      <c r="D60" s="61">
        <v>42902.689999999995</v>
      </c>
      <c r="E60" s="61">
        <v>8974.8799999999992</v>
      </c>
      <c r="F60" s="61">
        <v>2496.37</v>
      </c>
      <c r="G60" s="61">
        <v>3350.0300000000007</v>
      </c>
    </row>
    <row r="61" spans="1:10" x14ac:dyDescent="0.25">
      <c r="A61" s="32" t="s">
        <v>134</v>
      </c>
      <c r="B61" s="50"/>
      <c r="C61" s="7">
        <v>0</v>
      </c>
      <c r="D61" s="7">
        <v>584.36</v>
      </c>
      <c r="E61" s="7">
        <v>0</v>
      </c>
      <c r="F61" s="7">
        <v>0</v>
      </c>
      <c r="G61" s="7">
        <v>0</v>
      </c>
    </row>
    <row r="62" spans="1:10" x14ac:dyDescent="0.25">
      <c r="A62" s="52" t="s">
        <v>246</v>
      </c>
      <c r="B62" s="53"/>
      <c r="C62" s="34"/>
      <c r="D62" s="57">
        <v>584.36</v>
      </c>
      <c r="E62" s="57"/>
      <c r="F62" s="57"/>
      <c r="G62" s="57"/>
      <c r="H62" s="56"/>
      <c r="I62" s="56"/>
      <c r="J62" s="56"/>
    </row>
    <row r="63" spans="1:10" x14ac:dyDescent="0.25">
      <c r="A63" s="52" t="s">
        <v>151</v>
      </c>
      <c r="B63" s="53"/>
      <c r="C63" s="34"/>
      <c r="D63" s="57"/>
      <c r="E63" s="57"/>
      <c r="F63" s="57"/>
      <c r="G63" s="57"/>
      <c r="H63" s="56"/>
      <c r="I63" s="56"/>
      <c r="J63" s="56"/>
    </row>
    <row r="64" spans="1:10" x14ac:dyDescent="0.25">
      <c r="A64" s="32" t="s">
        <v>136</v>
      </c>
      <c r="B64" s="50"/>
      <c r="C64" s="7">
        <v>0</v>
      </c>
      <c r="D64" s="7">
        <v>0</v>
      </c>
      <c r="E64" s="7">
        <v>0</v>
      </c>
      <c r="F64" s="7">
        <v>0</v>
      </c>
      <c r="G64" s="7">
        <v>0</v>
      </c>
    </row>
    <row r="65" spans="1:10" x14ac:dyDescent="0.25">
      <c r="A65" s="52" t="s">
        <v>151</v>
      </c>
      <c r="B65" s="53"/>
      <c r="C65" s="34"/>
      <c r="D65" s="57"/>
      <c r="E65" s="57"/>
      <c r="F65" s="57"/>
      <c r="G65" s="57"/>
      <c r="H65" s="56"/>
      <c r="I65" s="56"/>
      <c r="J65" s="56"/>
    </row>
    <row r="66" spans="1:10" x14ac:dyDescent="0.25">
      <c r="A66" s="52" t="s">
        <v>151</v>
      </c>
      <c r="B66" s="53"/>
      <c r="C66" s="34"/>
      <c r="D66" s="57"/>
      <c r="E66" s="57"/>
      <c r="F66" s="57"/>
      <c r="G66" s="57"/>
      <c r="H66" s="56"/>
      <c r="I66" s="56"/>
      <c r="J66" s="56"/>
    </row>
    <row r="67" spans="1:10" x14ac:dyDescent="0.25">
      <c r="A67" s="32" t="s">
        <v>140</v>
      </c>
      <c r="B67" s="50"/>
      <c r="C67" s="7">
        <v>0</v>
      </c>
      <c r="D67" s="7">
        <v>531.77</v>
      </c>
      <c r="E67" s="7">
        <v>0</v>
      </c>
      <c r="F67" s="7">
        <v>12.36</v>
      </c>
      <c r="G67" s="7">
        <v>0</v>
      </c>
    </row>
    <row r="68" spans="1:10" x14ac:dyDescent="0.25">
      <c r="A68" s="52" t="s">
        <v>247</v>
      </c>
      <c r="B68" s="62"/>
      <c r="C68" s="34"/>
      <c r="D68" s="57">
        <v>531.77</v>
      </c>
      <c r="E68" s="57"/>
      <c r="F68" s="57">
        <v>12.36</v>
      </c>
      <c r="G68" s="57"/>
      <c r="H68" s="56"/>
      <c r="I68" s="56"/>
      <c r="J68" s="56"/>
    </row>
    <row r="69" spans="1:10" x14ac:dyDescent="0.25">
      <c r="A69" s="52" t="s">
        <v>151</v>
      </c>
      <c r="B69" s="53"/>
      <c r="C69" s="34"/>
      <c r="D69" s="57"/>
      <c r="E69" s="57"/>
      <c r="F69" s="57"/>
      <c r="G69" s="57"/>
      <c r="H69" s="56"/>
      <c r="I69" s="56"/>
      <c r="J69" s="56"/>
    </row>
    <row r="70" spans="1:10" x14ac:dyDescent="0.25">
      <c r="A70" s="32" t="s">
        <v>142</v>
      </c>
      <c r="B70" s="50"/>
      <c r="C70" s="7">
        <v>0</v>
      </c>
      <c r="D70" s="7">
        <v>425.11</v>
      </c>
      <c r="E70" s="7">
        <v>268.54000000000002</v>
      </c>
      <c r="F70" s="7">
        <v>8</v>
      </c>
      <c r="G70" s="7">
        <v>0</v>
      </c>
    </row>
    <row r="71" spans="1:10" x14ac:dyDescent="0.25">
      <c r="A71" s="52" t="s">
        <v>248</v>
      </c>
      <c r="B71" s="62"/>
      <c r="C71" s="34"/>
      <c r="D71" s="57">
        <v>425.11</v>
      </c>
      <c r="E71" s="57">
        <v>268.54000000000002</v>
      </c>
      <c r="F71" s="58">
        <v>8</v>
      </c>
      <c r="G71" s="57"/>
      <c r="H71" s="56"/>
      <c r="I71" s="56"/>
      <c r="J71" s="56"/>
    </row>
    <row r="72" spans="1:10" x14ac:dyDescent="0.25">
      <c r="A72" s="52" t="s">
        <v>151</v>
      </c>
      <c r="B72" s="53"/>
      <c r="C72" s="34"/>
      <c r="D72" s="57"/>
      <c r="E72" s="57"/>
      <c r="F72" s="57"/>
      <c r="G72" s="57"/>
      <c r="H72" s="56"/>
      <c r="I72" s="56"/>
      <c r="J72" s="56"/>
    </row>
    <row r="73" spans="1:10" x14ac:dyDescent="0.25">
      <c r="A73" s="59" t="s">
        <v>145</v>
      </c>
      <c r="B73" s="60"/>
      <c r="C73" s="61">
        <v>0</v>
      </c>
      <c r="D73" s="61">
        <v>1541.2400000000002</v>
      </c>
      <c r="E73" s="61">
        <v>268.54000000000002</v>
      </c>
      <c r="F73" s="61">
        <v>20.36</v>
      </c>
      <c r="G73" s="61">
        <v>0</v>
      </c>
    </row>
    <row r="74" spans="1:10" x14ac:dyDescent="0.25">
      <c r="A74" s="63" t="s">
        <v>146</v>
      </c>
      <c r="B74" s="64"/>
      <c r="C74" s="65">
        <v>6200.0029999999988</v>
      </c>
      <c r="D74" s="65">
        <v>44443.929999999993</v>
      </c>
      <c r="E74" s="65">
        <v>9243.42</v>
      </c>
      <c r="F74" s="65">
        <v>2516.73</v>
      </c>
      <c r="G74" s="65">
        <v>3350.0300000000007</v>
      </c>
    </row>
    <row r="75" spans="1:10" x14ac:dyDescent="0.25">
      <c r="A75" s="44"/>
      <c r="B75" s="66"/>
    </row>
    <row r="76" spans="1:10" x14ac:dyDescent="0.25">
      <c r="A76" s="44"/>
      <c r="B76" s="66"/>
      <c r="E76" s="67"/>
    </row>
  </sheetData>
  <conditionalFormatting sqref="C1 A1:B5 C3:C5 A36:B43 D36:D43 A6:C10 A12:C35 A11:B11 D11 D51:G51 D54:G54 A44:C51 A54:C74 A52:B53 D5:G5 D10:G10 D15:G15 D20:G20 D23:G23 D28:G28 D31:G31 D34:G34 D44:G44 D48:G48 D52:D53 D57:G57 D60:G61 D64:G64 D67:G67 D70:G70 D73:G74">
    <cfRule type="cellIs" dxfId="288" priority="10" operator="equal">
      <formula>0</formula>
    </cfRule>
  </conditionalFormatting>
  <conditionalFormatting sqref="D3:D4">
    <cfRule type="cellIs" dxfId="287" priority="9" operator="equal">
      <formula>0</formula>
    </cfRule>
  </conditionalFormatting>
  <conditionalFormatting sqref="D2">
    <cfRule type="cellIs" dxfId="286" priority="8" operator="equal">
      <formula>0</formula>
    </cfRule>
  </conditionalFormatting>
  <conditionalFormatting sqref="E3:E4">
    <cfRule type="cellIs" dxfId="285" priority="7" operator="equal">
      <formula>0</formula>
    </cfRule>
  </conditionalFormatting>
  <conditionalFormatting sqref="E2">
    <cfRule type="cellIs" dxfId="284" priority="6" operator="equal">
      <formula>0</formula>
    </cfRule>
  </conditionalFormatting>
  <conditionalFormatting sqref="F3:F4">
    <cfRule type="cellIs" dxfId="283" priority="5" operator="equal">
      <formula>0</formula>
    </cfRule>
  </conditionalFormatting>
  <conditionalFormatting sqref="F2">
    <cfRule type="cellIs" dxfId="282" priority="4" operator="equal">
      <formula>0</formula>
    </cfRule>
  </conditionalFormatting>
  <conditionalFormatting sqref="G3:G4">
    <cfRule type="cellIs" dxfId="281" priority="3" operator="equal">
      <formula>0</formula>
    </cfRule>
  </conditionalFormatting>
  <conditionalFormatting sqref="G2">
    <cfRule type="cellIs" dxfId="280" priority="2" operator="equal">
      <formula>0</formula>
    </cfRule>
  </conditionalFormatting>
  <conditionalFormatting sqref="C2">
    <cfRule type="cellIs" dxfId="279" priority="1"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23"/>
  <sheetViews>
    <sheetView showGridLines="0" workbookViewId="0">
      <pane xSplit="3" ySplit="2" topLeftCell="D3" activePane="bottomRight" state="frozen"/>
      <selection pane="topRight" activeCell="D1" sqref="D1"/>
      <selection pane="bottomLeft" activeCell="A3" sqref="A3"/>
      <selection pane="bottomRight" activeCell="D323" sqref="D323"/>
    </sheetView>
  </sheetViews>
  <sheetFormatPr baseColWidth="10" defaultRowHeight="15" x14ac:dyDescent="0.25"/>
  <cols>
    <col min="1" max="1" width="20" style="78" bestFit="1" customWidth="1"/>
    <col min="2" max="2" width="15.5703125" style="78" customWidth="1"/>
    <col min="3" max="3" width="45" style="78" bestFit="1" customWidth="1"/>
    <col min="4" max="4" width="20" style="78" customWidth="1"/>
    <col min="5" max="5" width="8" style="78" bestFit="1" customWidth="1"/>
  </cols>
  <sheetData>
    <row r="2" spans="1:5" ht="30" x14ac:dyDescent="0.25">
      <c r="A2" s="79" t="s">
        <v>8</v>
      </c>
      <c r="B2" s="80" t="s">
        <v>294</v>
      </c>
      <c r="C2" s="81" t="s">
        <v>295</v>
      </c>
      <c r="D2" s="80" t="s">
        <v>296</v>
      </c>
      <c r="E2" s="82" t="s">
        <v>297</v>
      </c>
    </row>
    <row r="3" spans="1:5" x14ac:dyDescent="0.25">
      <c r="A3" s="83" t="s">
        <v>298</v>
      </c>
      <c r="B3" s="84" t="s">
        <v>299</v>
      </c>
      <c r="C3" s="78" t="s">
        <v>300</v>
      </c>
      <c r="D3" s="85">
        <v>-162.36315765162365</v>
      </c>
      <c r="E3" s="86"/>
    </row>
    <row r="4" spans="1:5" x14ac:dyDescent="0.25">
      <c r="A4" s="87"/>
      <c r="B4" s="84" t="s">
        <v>301</v>
      </c>
      <c r="C4" s="78" t="s">
        <v>302</v>
      </c>
      <c r="D4" s="85">
        <v>-7.3906416000739075</v>
      </c>
      <c r="E4" s="86"/>
    </row>
    <row r="5" spans="1:5" x14ac:dyDescent="0.25">
      <c r="A5" s="87"/>
      <c r="B5" s="84" t="s">
        <v>303</v>
      </c>
      <c r="C5" s="78" t="s">
        <v>304</v>
      </c>
      <c r="D5" s="85">
        <v>-12.194558640121947</v>
      </c>
      <c r="E5" s="86"/>
    </row>
    <row r="6" spans="1:5" x14ac:dyDescent="0.25">
      <c r="A6" s="87"/>
      <c r="B6" s="84" t="s">
        <v>305</v>
      </c>
      <c r="C6" s="78" t="s">
        <v>306</v>
      </c>
      <c r="E6" s="86"/>
    </row>
    <row r="7" spans="1:5" x14ac:dyDescent="0.25">
      <c r="A7" s="88"/>
      <c r="B7" s="89" t="s">
        <v>307</v>
      </c>
      <c r="C7" s="90"/>
      <c r="D7" s="91">
        <v>-181.94835789181951</v>
      </c>
      <c r="E7" s="91">
        <v>0</v>
      </c>
    </row>
    <row r="8" spans="1:5" x14ac:dyDescent="0.25">
      <c r="A8" s="92" t="s">
        <v>308</v>
      </c>
      <c r="B8" s="93" t="s">
        <v>309</v>
      </c>
      <c r="C8" s="94" t="s">
        <v>310</v>
      </c>
      <c r="D8" s="95"/>
      <c r="E8" s="96"/>
    </row>
    <row r="9" spans="1:5" x14ac:dyDescent="0.25">
      <c r="A9" s="97"/>
      <c r="B9" s="84" t="s">
        <v>311</v>
      </c>
      <c r="C9" s="78" t="s">
        <v>312</v>
      </c>
      <c r="D9" s="85">
        <v>-2.7714906000277151</v>
      </c>
      <c r="E9" s="86"/>
    </row>
    <row r="10" spans="1:5" x14ac:dyDescent="0.25">
      <c r="A10" s="97"/>
      <c r="B10" s="84" t="s">
        <v>313</v>
      </c>
      <c r="C10" s="78" t="s">
        <v>314</v>
      </c>
      <c r="D10" s="85">
        <v>-2.7714906000277151</v>
      </c>
      <c r="E10" s="86"/>
    </row>
    <row r="11" spans="1:5" x14ac:dyDescent="0.25">
      <c r="A11" s="97"/>
      <c r="B11" s="84" t="s">
        <v>315</v>
      </c>
      <c r="C11" s="78" t="s">
        <v>316</v>
      </c>
      <c r="D11" s="85">
        <v>-2.7714906000277151</v>
      </c>
      <c r="E11" s="86"/>
    </row>
    <row r="12" spans="1:5" x14ac:dyDescent="0.25">
      <c r="A12" s="97"/>
      <c r="B12" s="84" t="s">
        <v>317</v>
      </c>
      <c r="C12" s="78" t="s">
        <v>318</v>
      </c>
      <c r="D12" s="85">
        <v>-14.365559610143658</v>
      </c>
      <c r="E12" s="86"/>
    </row>
    <row r="13" spans="1:5" x14ac:dyDescent="0.25">
      <c r="A13" s="97"/>
      <c r="B13" s="84" t="s">
        <v>319</v>
      </c>
      <c r="C13" s="78" t="s">
        <v>320</v>
      </c>
      <c r="D13" s="85">
        <v>0</v>
      </c>
      <c r="E13" s="86"/>
    </row>
    <row r="14" spans="1:5" x14ac:dyDescent="0.25">
      <c r="A14" s="97"/>
      <c r="B14" s="84" t="s">
        <v>321</v>
      </c>
      <c r="C14" s="78" t="s">
        <v>320</v>
      </c>
      <c r="D14" s="85">
        <v>-3.4643632500346442</v>
      </c>
      <c r="E14" s="86"/>
    </row>
    <row r="15" spans="1:5" x14ac:dyDescent="0.25">
      <c r="A15" s="97"/>
      <c r="B15" s="84" t="s">
        <v>322</v>
      </c>
      <c r="C15" s="78" t="s">
        <v>323</v>
      </c>
      <c r="D15" s="85">
        <v>-9.2383020000923839</v>
      </c>
      <c r="E15" s="86"/>
    </row>
    <row r="16" spans="1:5" x14ac:dyDescent="0.25">
      <c r="A16" s="97"/>
      <c r="B16" s="84" t="s">
        <v>324</v>
      </c>
      <c r="C16" s="78" t="s">
        <v>325</v>
      </c>
      <c r="D16" s="85">
        <v>-4.6191510000461919</v>
      </c>
      <c r="E16" s="86"/>
    </row>
    <row r="17" spans="1:5" x14ac:dyDescent="0.25">
      <c r="A17" s="97"/>
      <c r="B17" s="84" t="s">
        <v>326</v>
      </c>
      <c r="C17" s="78" t="s">
        <v>327</v>
      </c>
      <c r="D17" s="85">
        <v>-11.547877500115481</v>
      </c>
      <c r="E17" s="86"/>
    </row>
    <row r="18" spans="1:5" x14ac:dyDescent="0.25">
      <c r="A18" s="97"/>
      <c r="B18" s="84" t="s">
        <v>328</v>
      </c>
      <c r="C18" s="78" t="s">
        <v>22</v>
      </c>
      <c r="D18" s="85"/>
      <c r="E18" s="86"/>
    </row>
    <row r="19" spans="1:5" x14ac:dyDescent="0.25">
      <c r="A19" s="97"/>
      <c r="B19" s="84" t="s">
        <v>329</v>
      </c>
      <c r="C19" s="78" t="s">
        <v>330</v>
      </c>
      <c r="D19" s="85">
        <v>-1.8476604000184769</v>
      </c>
      <c r="E19" s="86"/>
    </row>
    <row r="20" spans="1:5" x14ac:dyDescent="0.25">
      <c r="A20" s="97"/>
      <c r="B20" s="84" t="s">
        <v>331</v>
      </c>
      <c r="C20" s="78" t="s">
        <v>332</v>
      </c>
      <c r="D20" s="85">
        <v>-3.6953208000369537</v>
      </c>
      <c r="E20" s="86"/>
    </row>
    <row r="21" spans="1:5" x14ac:dyDescent="0.25">
      <c r="A21" s="97"/>
      <c r="B21" s="84" t="s">
        <v>333</v>
      </c>
      <c r="C21" s="78" t="s">
        <v>334</v>
      </c>
      <c r="D21" s="85">
        <v>-1.8603630652686036</v>
      </c>
      <c r="E21" s="86"/>
    </row>
    <row r="22" spans="1:5" x14ac:dyDescent="0.25">
      <c r="A22" s="97"/>
      <c r="B22" s="84" t="s">
        <v>335</v>
      </c>
      <c r="C22" s="78" t="s">
        <v>336</v>
      </c>
      <c r="D22" s="85">
        <v>-1.8476604000184769</v>
      </c>
      <c r="E22" s="86"/>
    </row>
    <row r="23" spans="1:5" x14ac:dyDescent="0.25">
      <c r="A23" s="97"/>
      <c r="B23" s="84" t="s">
        <v>337</v>
      </c>
      <c r="C23" s="78" t="s">
        <v>338</v>
      </c>
      <c r="D23" s="85"/>
      <c r="E23" s="86"/>
    </row>
    <row r="24" spans="1:5" x14ac:dyDescent="0.25">
      <c r="A24" s="97"/>
      <c r="B24" s="84" t="s">
        <v>339</v>
      </c>
      <c r="C24" s="78" t="s">
        <v>340</v>
      </c>
      <c r="D24" s="85">
        <v>-2.7714906000277151</v>
      </c>
      <c r="E24" s="86"/>
    </row>
    <row r="25" spans="1:5" x14ac:dyDescent="0.25">
      <c r="A25" s="97"/>
      <c r="B25" s="84" t="s">
        <v>341</v>
      </c>
      <c r="C25" s="78" t="s">
        <v>342</v>
      </c>
      <c r="D25" s="85">
        <v>-5.7739387500577406</v>
      </c>
      <c r="E25" s="86"/>
    </row>
    <row r="26" spans="1:5" x14ac:dyDescent="0.25">
      <c r="A26" s="97"/>
      <c r="B26" s="84" t="s">
        <v>343</v>
      </c>
      <c r="C26" s="78" t="s">
        <v>344</v>
      </c>
      <c r="D26" s="85">
        <v>-2.7714906000277151</v>
      </c>
      <c r="E26" s="86"/>
    </row>
    <row r="27" spans="1:5" x14ac:dyDescent="0.25">
      <c r="A27" s="97"/>
      <c r="B27" s="84" t="s">
        <v>345</v>
      </c>
      <c r="C27" s="78" t="s">
        <v>346</v>
      </c>
      <c r="D27" s="85">
        <v>0</v>
      </c>
      <c r="E27" s="86"/>
    </row>
    <row r="28" spans="1:5" x14ac:dyDescent="0.25">
      <c r="A28" s="97"/>
      <c r="B28" s="84" t="s">
        <v>347</v>
      </c>
      <c r="C28" s="78" t="s">
        <v>348</v>
      </c>
      <c r="D28" s="85">
        <v>-2.7714906000277151</v>
      </c>
      <c r="E28" s="86"/>
    </row>
    <row r="29" spans="1:5" x14ac:dyDescent="0.25">
      <c r="A29" s="97"/>
      <c r="B29" s="84" t="s">
        <v>349</v>
      </c>
      <c r="C29" s="78" t="s">
        <v>350</v>
      </c>
      <c r="D29" s="85">
        <v>-2.7714906000277151</v>
      </c>
      <c r="E29" s="86"/>
    </row>
    <row r="30" spans="1:5" x14ac:dyDescent="0.25">
      <c r="A30" s="97"/>
      <c r="B30" s="84" t="s">
        <v>351</v>
      </c>
      <c r="C30" s="78" t="s">
        <v>352</v>
      </c>
      <c r="D30" s="85">
        <v>-3.2334057000323342</v>
      </c>
      <c r="E30" s="86"/>
    </row>
    <row r="31" spans="1:5" x14ac:dyDescent="0.25">
      <c r="A31" s="97"/>
      <c r="B31" s="84" t="s">
        <v>353</v>
      </c>
      <c r="C31" s="78" t="s">
        <v>22</v>
      </c>
      <c r="D31" s="85">
        <v>-1.6167028500161671</v>
      </c>
      <c r="E31" s="86"/>
    </row>
    <row r="32" spans="1:5" x14ac:dyDescent="0.25">
      <c r="A32" s="97"/>
      <c r="B32" s="84" t="s">
        <v>354</v>
      </c>
      <c r="C32" s="78" t="s">
        <v>355</v>
      </c>
      <c r="D32" s="85">
        <v>-1.154787750011548</v>
      </c>
      <c r="E32" s="86"/>
    </row>
    <row r="33" spans="1:5" x14ac:dyDescent="0.25">
      <c r="A33" s="97"/>
      <c r="B33" s="84" t="s">
        <v>356</v>
      </c>
      <c r="C33" s="78" t="s">
        <v>357</v>
      </c>
      <c r="D33" s="85"/>
      <c r="E33" s="86"/>
    </row>
    <row r="34" spans="1:5" x14ac:dyDescent="0.25">
      <c r="A34" s="97"/>
      <c r="B34" s="84" t="s">
        <v>353</v>
      </c>
      <c r="C34" s="78" t="s">
        <v>358</v>
      </c>
      <c r="D34" s="85">
        <v>-6.9287265000692884</v>
      </c>
      <c r="E34" s="86"/>
    </row>
    <row r="35" spans="1:5" x14ac:dyDescent="0.25">
      <c r="A35" s="98"/>
      <c r="B35" s="89" t="s">
        <v>307</v>
      </c>
      <c r="C35" s="90"/>
      <c r="D35" s="91">
        <v>-90.594253776155966</v>
      </c>
      <c r="E35" s="99">
        <v>0</v>
      </c>
    </row>
    <row r="36" spans="1:5" x14ac:dyDescent="0.25">
      <c r="A36" s="92" t="s">
        <v>359</v>
      </c>
      <c r="B36" s="93" t="s">
        <v>360</v>
      </c>
      <c r="C36" s="94" t="s">
        <v>361</v>
      </c>
      <c r="D36" s="95"/>
      <c r="E36" s="96"/>
    </row>
    <row r="37" spans="1:5" x14ac:dyDescent="0.25">
      <c r="A37" s="97"/>
      <c r="B37" s="84" t="s">
        <v>362</v>
      </c>
      <c r="C37" s="78" t="s">
        <v>361</v>
      </c>
      <c r="D37" s="85"/>
      <c r="E37" s="86"/>
    </row>
    <row r="38" spans="1:5" x14ac:dyDescent="0.25">
      <c r="A38" s="97"/>
      <c r="B38" s="84" t="s">
        <v>363</v>
      </c>
      <c r="C38" s="78" t="s">
        <v>364</v>
      </c>
      <c r="D38" s="85"/>
      <c r="E38" s="86"/>
    </row>
    <row r="39" spans="1:5" x14ac:dyDescent="0.25">
      <c r="A39" s="97"/>
      <c r="B39" s="84" t="s">
        <v>365</v>
      </c>
      <c r="C39" s="78" t="s">
        <v>366</v>
      </c>
      <c r="D39" s="85">
        <v>-11.443946602614441</v>
      </c>
      <c r="E39" s="86"/>
    </row>
    <row r="40" spans="1:5" x14ac:dyDescent="0.25">
      <c r="A40" s="97"/>
      <c r="B40" s="78" t="s">
        <v>367</v>
      </c>
      <c r="C40" s="78" t="s">
        <v>368</v>
      </c>
      <c r="E40" s="78">
        <v>-14.248926047392491</v>
      </c>
    </row>
    <row r="41" spans="1:5" x14ac:dyDescent="0.25">
      <c r="A41" s="97"/>
      <c r="B41" s="78" t="s">
        <v>369</v>
      </c>
      <c r="C41" s="78" t="s">
        <v>370</v>
      </c>
      <c r="E41" s="78">
        <v>-6.3947757402189476</v>
      </c>
    </row>
    <row r="42" spans="1:5" x14ac:dyDescent="0.25">
      <c r="A42" s="97"/>
      <c r="B42" s="84" t="s">
        <v>371</v>
      </c>
      <c r="C42" s="78" t="s">
        <v>372</v>
      </c>
      <c r="D42" s="85"/>
      <c r="E42" s="86"/>
    </row>
    <row r="43" spans="1:5" x14ac:dyDescent="0.25">
      <c r="A43" s="98"/>
      <c r="B43" s="89" t="s">
        <v>307</v>
      </c>
      <c r="C43" s="90"/>
      <c r="D43" s="91">
        <v>-11.443946602614441</v>
      </c>
      <c r="E43" s="99">
        <v>-20.643701787611437</v>
      </c>
    </row>
    <row r="44" spans="1:5" x14ac:dyDescent="0.25">
      <c r="A44" s="83" t="s">
        <v>373</v>
      </c>
      <c r="B44" s="93" t="s">
        <v>374</v>
      </c>
      <c r="C44" s="94" t="s">
        <v>375</v>
      </c>
      <c r="D44" s="95"/>
      <c r="E44" s="96"/>
    </row>
    <row r="45" spans="1:5" x14ac:dyDescent="0.25">
      <c r="A45" s="87"/>
      <c r="B45" s="84" t="s">
        <v>376</v>
      </c>
      <c r="C45" s="78" t="s">
        <v>377</v>
      </c>
      <c r="E45" s="86"/>
    </row>
    <row r="46" spans="1:5" x14ac:dyDescent="0.25">
      <c r="A46" s="87"/>
      <c r="B46" s="84" t="s">
        <v>378</v>
      </c>
      <c r="C46" s="78" t="s">
        <v>379</v>
      </c>
      <c r="E46" s="86"/>
    </row>
    <row r="47" spans="1:5" x14ac:dyDescent="0.25">
      <c r="A47" s="87"/>
      <c r="B47" s="84" t="s">
        <v>380</v>
      </c>
      <c r="C47" s="78" t="s">
        <v>381</v>
      </c>
      <c r="E47" s="86"/>
    </row>
    <row r="48" spans="1:5" x14ac:dyDescent="0.25">
      <c r="A48" s="87"/>
      <c r="B48" s="84" t="s">
        <v>382</v>
      </c>
      <c r="C48" s="78" t="s">
        <v>383</v>
      </c>
      <c r="E48" s="86"/>
    </row>
    <row r="49" spans="1:5" x14ac:dyDescent="0.25">
      <c r="A49" s="87"/>
      <c r="B49" s="84" t="s">
        <v>384</v>
      </c>
      <c r="C49" s="78" t="s">
        <v>186</v>
      </c>
      <c r="E49" s="86"/>
    </row>
    <row r="50" spans="1:5" x14ac:dyDescent="0.25">
      <c r="A50" s="87"/>
      <c r="B50" s="84" t="s">
        <v>385</v>
      </c>
      <c r="C50" s="78" t="s">
        <v>186</v>
      </c>
      <c r="D50" s="85">
        <v>-5.7508429950575097</v>
      </c>
      <c r="E50" s="86"/>
    </row>
    <row r="51" spans="1:5" x14ac:dyDescent="0.25">
      <c r="A51" s="87"/>
      <c r="B51" s="84" t="s">
        <v>386</v>
      </c>
      <c r="C51" s="78" t="s">
        <v>387</v>
      </c>
      <c r="D51" s="85">
        <v>-7.5292161300752927</v>
      </c>
      <c r="E51" s="86"/>
    </row>
    <row r="52" spans="1:5" x14ac:dyDescent="0.25">
      <c r="A52" s="87"/>
      <c r="B52" s="84" t="s">
        <v>388</v>
      </c>
      <c r="C52" s="78" t="s">
        <v>389</v>
      </c>
      <c r="D52" s="85">
        <v>-6.3397847475633986</v>
      </c>
      <c r="E52" s="86"/>
    </row>
    <row r="53" spans="1:5" x14ac:dyDescent="0.25">
      <c r="A53" s="87"/>
      <c r="B53" s="84" t="s">
        <v>390</v>
      </c>
      <c r="C53" s="78" t="s">
        <v>186</v>
      </c>
      <c r="D53" s="85">
        <v>-29.262321585292625</v>
      </c>
      <c r="E53" s="86"/>
    </row>
    <row r="54" spans="1:5" x14ac:dyDescent="0.25">
      <c r="A54" s="87"/>
      <c r="B54" s="84" t="s">
        <v>391</v>
      </c>
      <c r="C54" s="78" t="s">
        <v>392</v>
      </c>
      <c r="D54" s="85">
        <v>-18.419326527784193</v>
      </c>
      <c r="E54" s="86"/>
    </row>
    <row r="55" spans="1:5" x14ac:dyDescent="0.25">
      <c r="A55" s="87"/>
      <c r="B55" s="84" t="s">
        <v>393</v>
      </c>
      <c r="C55" s="78" t="s">
        <v>394</v>
      </c>
      <c r="D55" s="85">
        <v>-12.266848353272671</v>
      </c>
      <c r="E55" s="86"/>
    </row>
    <row r="56" spans="1:5" x14ac:dyDescent="0.25">
      <c r="A56" s="87"/>
      <c r="B56" s="84" t="s">
        <v>395</v>
      </c>
      <c r="C56" s="78" t="s">
        <v>396</v>
      </c>
      <c r="D56" s="85">
        <v>-2.1617626680216175</v>
      </c>
      <c r="E56" s="86"/>
    </row>
    <row r="57" spans="1:5" x14ac:dyDescent="0.25">
      <c r="A57" s="87"/>
      <c r="B57" s="84" t="s">
        <v>397</v>
      </c>
      <c r="C57" s="78" t="s">
        <v>398</v>
      </c>
      <c r="D57" s="85">
        <v>-5.7577717215575781</v>
      </c>
      <c r="E57" s="86"/>
    </row>
    <row r="58" spans="1:5" x14ac:dyDescent="0.25">
      <c r="A58" s="88"/>
      <c r="B58" s="89" t="s">
        <v>307</v>
      </c>
      <c r="C58" s="90"/>
      <c r="D58" s="91">
        <v>-87.487874728624902</v>
      </c>
      <c r="E58" s="99">
        <v>0</v>
      </c>
    </row>
    <row r="59" spans="1:5" x14ac:dyDescent="0.25">
      <c r="A59" s="92" t="s">
        <v>399</v>
      </c>
      <c r="B59" s="93" t="s">
        <v>400</v>
      </c>
      <c r="C59" s="94" t="s">
        <v>401</v>
      </c>
      <c r="D59" s="95">
        <v>-5.9471569125594721</v>
      </c>
      <c r="E59" s="96"/>
    </row>
    <row r="60" spans="1:5" x14ac:dyDescent="0.25">
      <c r="A60" s="97"/>
      <c r="B60" s="84" t="s">
        <v>402</v>
      </c>
      <c r="C60" s="78" t="s">
        <v>403</v>
      </c>
      <c r="D60" s="85">
        <v>-1.8199454940181994</v>
      </c>
      <c r="E60" s="86"/>
    </row>
    <row r="61" spans="1:5" x14ac:dyDescent="0.25">
      <c r="A61" s="97"/>
      <c r="B61" s="84" t="s">
        <v>404</v>
      </c>
      <c r="C61" s="78" t="s">
        <v>405</v>
      </c>
      <c r="D61" s="85">
        <v>-11.547877500115481</v>
      </c>
      <c r="E61" s="86"/>
    </row>
    <row r="62" spans="1:5" x14ac:dyDescent="0.25">
      <c r="A62" s="97"/>
      <c r="B62" s="84" t="s">
        <v>406</v>
      </c>
      <c r="C62" s="78" t="s">
        <v>407</v>
      </c>
      <c r="D62" s="85"/>
      <c r="E62" s="86"/>
    </row>
    <row r="63" spans="1:5" x14ac:dyDescent="0.25">
      <c r="A63" s="97"/>
      <c r="B63" s="84" t="s">
        <v>408</v>
      </c>
      <c r="C63" s="78" t="s">
        <v>409</v>
      </c>
      <c r="D63" s="85"/>
      <c r="E63" s="86"/>
    </row>
    <row r="64" spans="1:5" x14ac:dyDescent="0.25">
      <c r="A64" s="97"/>
      <c r="B64" s="84" t="s">
        <v>410</v>
      </c>
      <c r="C64" s="78" t="s">
        <v>411</v>
      </c>
      <c r="D64" s="85"/>
      <c r="E64" s="86"/>
    </row>
    <row r="65" spans="1:5" x14ac:dyDescent="0.25">
      <c r="A65" s="97"/>
      <c r="B65" s="84" t="s">
        <v>412</v>
      </c>
      <c r="C65" s="78" t="s">
        <v>413</v>
      </c>
      <c r="D65" s="85"/>
      <c r="E65" s="86"/>
    </row>
    <row r="66" spans="1:5" x14ac:dyDescent="0.25">
      <c r="A66" s="97"/>
      <c r="B66" s="84" t="s">
        <v>414</v>
      </c>
      <c r="C66" s="78" t="s">
        <v>415</v>
      </c>
      <c r="D66" s="85"/>
      <c r="E66" s="86"/>
    </row>
    <row r="67" spans="1:5" x14ac:dyDescent="0.25">
      <c r="A67" s="97"/>
      <c r="B67" s="84" t="s">
        <v>416</v>
      </c>
      <c r="C67" s="78" t="s">
        <v>417</v>
      </c>
      <c r="D67" s="85">
        <v>-13.106840962631068</v>
      </c>
      <c r="E67" s="86"/>
    </row>
    <row r="68" spans="1:5" x14ac:dyDescent="0.25">
      <c r="A68" s="97"/>
      <c r="B68" s="84" t="s">
        <v>418</v>
      </c>
      <c r="C68" s="78" t="s">
        <v>419</v>
      </c>
      <c r="D68" s="85">
        <v>-1.8014688900180147</v>
      </c>
      <c r="E68" s="86"/>
    </row>
    <row r="69" spans="1:5" x14ac:dyDescent="0.25">
      <c r="A69" s="97"/>
      <c r="B69" s="84" t="s">
        <v>420</v>
      </c>
      <c r="C69" s="78" t="s">
        <v>421</v>
      </c>
      <c r="D69" s="85">
        <v>-50.556607695505569</v>
      </c>
      <c r="E69" s="86"/>
    </row>
    <row r="70" spans="1:5" x14ac:dyDescent="0.25">
      <c r="A70" s="97"/>
      <c r="B70" s="84" t="s">
        <v>422</v>
      </c>
      <c r="C70" s="78" t="s">
        <v>423</v>
      </c>
      <c r="D70" s="85">
        <v>-6.3282368700632832</v>
      </c>
      <c r="E70" s="86"/>
    </row>
    <row r="71" spans="1:5" x14ac:dyDescent="0.25">
      <c r="A71" s="97"/>
      <c r="B71" s="84" t="s">
        <v>424</v>
      </c>
      <c r="C71" s="78" t="s">
        <v>425</v>
      </c>
      <c r="D71" s="85">
        <v>-1.9908540810199089</v>
      </c>
      <c r="E71" s="86"/>
    </row>
    <row r="72" spans="1:5" x14ac:dyDescent="0.25">
      <c r="A72" s="97"/>
      <c r="B72" s="84" t="s">
        <v>426</v>
      </c>
      <c r="C72" s="78" t="s">
        <v>427</v>
      </c>
      <c r="D72" s="85">
        <v>-35.013164580350136</v>
      </c>
      <c r="E72" s="86"/>
    </row>
    <row r="73" spans="1:5" x14ac:dyDescent="0.25">
      <c r="A73" s="97"/>
      <c r="B73" s="84" t="s">
        <v>428</v>
      </c>
      <c r="C73" s="78" t="s">
        <v>429</v>
      </c>
      <c r="D73" s="85">
        <v>-5.6353642200563545</v>
      </c>
      <c r="E73" s="86"/>
    </row>
    <row r="74" spans="1:5" x14ac:dyDescent="0.25">
      <c r="A74" s="97"/>
      <c r="B74" s="84" t="s">
        <v>430</v>
      </c>
      <c r="C74" s="78" t="s">
        <v>431</v>
      </c>
      <c r="D74" s="85">
        <v>-4.7808212850478089</v>
      </c>
      <c r="E74" s="86"/>
    </row>
    <row r="75" spans="1:5" x14ac:dyDescent="0.25">
      <c r="A75" s="97"/>
      <c r="B75" s="84" t="s">
        <v>432</v>
      </c>
      <c r="C75" s="78" t="s">
        <v>433</v>
      </c>
      <c r="D75" s="85">
        <v>-4.5267679800452685</v>
      </c>
      <c r="E75" s="86"/>
    </row>
    <row r="76" spans="1:5" x14ac:dyDescent="0.25">
      <c r="A76" s="97"/>
      <c r="B76" s="84" t="s">
        <v>434</v>
      </c>
      <c r="C76" s="78" t="s">
        <v>435</v>
      </c>
      <c r="D76" s="85">
        <v>-2.5636288050256368</v>
      </c>
      <c r="E76" s="86"/>
    </row>
    <row r="77" spans="1:5" x14ac:dyDescent="0.25">
      <c r="A77" s="97"/>
      <c r="B77" s="84" t="s">
        <v>436</v>
      </c>
      <c r="C77" s="78" t="s">
        <v>437</v>
      </c>
      <c r="D77" s="85">
        <v>-0.71596840500715975</v>
      </c>
      <c r="E77" s="86"/>
    </row>
    <row r="78" spans="1:5" x14ac:dyDescent="0.25">
      <c r="A78" s="98"/>
      <c r="B78" s="89" t="s">
        <v>307</v>
      </c>
      <c r="C78" s="90"/>
      <c r="D78" s="91">
        <v>-146.33470368146331</v>
      </c>
      <c r="E78" s="99">
        <v>0</v>
      </c>
    </row>
    <row r="79" spans="1:5" x14ac:dyDescent="0.25">
      <c r="A79" s="83" t="s">
        <v>58</v>
      </c>
      <c r="B79" s="84" t="s">
        <v>438</v>
      </c>
      <c r="C79" s="78" t="s">
        <v>439</v>
      </c>
      <c r="D79" s="85">
        <v>-12.125271375121255</v>
      </c>
      <c r="E79" s="86"/>
    </row>
    <row r="80" spans="1:5" x14ac:dyDescent="0.25">
      <c r="A80" s="87"/>
      <c r="B80" s="438" t="s">
        <v>440</v>
      </c>
      <c r="C80" s="439" t="s">
        <v>441</v>
      </c>
      <c r="D80" s="440"/>
      <c r="E80" s="441"/>
    </row>
    <row r="81" spans="1:5" x14ac:dyDescent="0.25">
      <c r="A81" s="87"/>
      <c r="B81" s="438" t="s">
        <v>442</v>
      </c>
      <c r="C81" s="439" t="s">
        <v>443</v>
      </c>
      <c r="D81" s="440"/>
      <c r="E81" s="441"/>
    </row>
    <row r="82" spans="1:5" x14ac:dyDescent="0.25">
      <c r="A82" s="87"/>
      <c r="B82" s="84" t="s">
        <v>444</v>
      </c>
      <c r="C82" s="78" t="s">
        <v>445</v>
      </c>
      <c r="D82" s="85">
        <v>-11.848122315118482</v>
      </c>
      <c r="E82" s="86"/>
    </row>
    <row r="83" spans="1:5" x14ac:dyDescent="0.25">
      <c r="A83" s="87"/>
      <c r="B83" s="84" t="s">
        <v>446</v>
      </c>
      <c r="C83" s="78" t="s">
        <v>447</v>
      </c>
      <c r="D83" s="85">
        <v>-9.0419880825904198</v>
      </c>
      <c r="E83" s="86"/>
    </row>
    <row r="84" spans="1:5" x14ac:dyDescent="0.25">
      <c r="A84" s="88"/>
      <c r="B84" s="89" t="s">
        <v>307</v>
      </c>
      <c r="C84" s="90"/>
      <c r="D84" s="91">
        <v>-33.01538177283016</v>
      </c>
      <c r="E84" s="99">
        <v>0</v>
      </c>
    </row>
    <row r="85" spans="1:5" x14ac:dyDescent="0.25">
      <c r="A85" s="100" t="s">
        <v>448</v>
      </c>
      <c r="B85" s="101" t="s">
        <v>449</v>
      </c>
      <c r="C85" s="94" t="s">
        <v>449</v>
      </c>
      <c r="D85" s="102"/>
      <c r="E85" s="103"/>
    </row>
    <row r="86" spans="1:5" x14ac:dyDescent="0.25">
      <c r="A86" s="92" t="s">
        <v>450</v>
      </c>
      <c r="B86" s="84" t="s">
        <v>451</v>
      </c>
      <c r="C86" s="78" t="s">
        <v>452</v>
      </c>
      <c r="D86" s="85">
        <v>-3.2103099450321033</v>
      </c>
      <c r="E86" s="86"/>
    </row>
    <row r="87" spans="1:5" x14ac:dyDescent="0.25">
      <c r="A87" s="97"/>
      <c r="B87" s="84" t="s">
        <v>453</v>
      </c>
      <c r="C87" s="78" t="s">
        <v>454</v>
      </c>
      <c r="D87" s="85">
        <v>-21.756201210217565</v>
      </c>
      <c r="E87" s="86"/>
    </row>
    <row r="88" spans="1:5" x14ac:dyDescent="0.25">
      <c r="A88" s="98"/>
      <c r="B88" s="89" t="s">
        <v>307</v>
      </c>
      <c r="C88" s="90"/>
      <c r="D88" s="91">
        <v>-24.96651115524967</v>
      </c>
      <c r="E88" s="99"/>
    </row>
    <row r="89" spans="1:5" x14ac:dyDescent="0.25">
      <c r="A89" s="92" t="s">
        <v>70</v>
      </c>
      <c r="B89" s="93" t="s">
        <v>455</v>
      </c>
      <c r="C89" s="94" t="s">
        <v>456</v>
      </c>
      <c r="D89" s="95">
        <v>-1.270266525012703</v>
      </c>
      <c r="E89" s="96"/>
    </row>
    <row r="90" spans="1:5" x14ac:dyDescent="0.25">
      <c r="A90" s="98"/>
      <c r="B90" s="89" t="s">
        <v>307</v>
      </c>
      <c r="C90" s="90"/>
      <c r="D90" s="91">
        <v>-1.270266525012703</v>
      </c>
      <c r="E90" s="99"/>
    </row>
    <row r="91" spans="1:5" x14ac:dyDescent="0.25">
      <c r="A91" s="92" t="s">
        <v>457</v>
      </c>
      <c r="B91" s="94"/>
      <c r="C91" s="94"/>
      <c r="D91" s="95"/>
      <c r="E91" s="96"/>
    </row>
    <row r="92" spans="1:5" x14ac:dyDescent="0.25">
      <c r="A92" s="98"/>
      <c r="B92" s="90" t="s">
        <v>307</v>
      </c>
      <c r="C92" s="90"/>
      <c r="D92" s="91">
        <v>0</v>
      </c>
      <c r="E92" s="99"/>
    </row>
    <row r="93" spans="1:5" x14ac:dyDescent="0.25">
      <c r="A93" s="92" t="s">
        <v>458</v>
      </c>
      <c r="B93" s="84" t="s">
        <v>459</v>
      </c>
      <c r="C93" s="78" t="s">
        <v>460</v>
      </c>
      <c r="D93" s="85"/>
      <c r="E93" s="86"/>
    </row>
    <row r="94" spans="1:5" x14ac:dyDescent="0.25">
      <c r="A94" s="97"/>
      <c r="B94" s="84" t="s">
        <v>461</v>
      </c>
      <c r="C94" s="78" t="s">
        <v>462</v>
      </c>
      <c r="D94" s="85">
        <v>-8.1758972700817605</v>
      </c>
      <c r="E94" s="86"/>
    </row>
    <row r="95" spans="1:5" x14ac:dyDescent="0.25">
      <c r="A95" s="97"/>
      <c r="B95" s="84" t="s">
        <v>463</v>
      </c>
      <c r="C95" s="78" t="s">
        <v>464</v>
      </c>
      <c r="D95" s="85">
        <v>-4.4343849600443441</v>
      </c>
      <c r="E95" s="86"/>
    </row>
    <row r="96" spans="1:5" x14ac:dyDescent="0.25">
      <c r="A96" s="97"/>
      <c r="B96" s="84" t="s">
        <v>465</v>
      </c>
      <c r="C96" s="78" t="s">
        <v>466</v>
      </c>
      <c r="D96" s="85">
        <v>-5.404406670054045</v>
      </c>
      <c r="E96" s="86"/>
    </row>
    <row r="97" spans="1:5" x14ac:dyDescent="0.25">
      <c r="A97" s="97"/>
      <c r="B97" s="84" t="s">
        <v>467</v>
      </c>
      <c r="C97" s="78" t="s">
        <v>468</v>
      </c>
      <c r="D97" s="85">
        <v>-3.8800868400388016</v>
      </c>
      <c r="E97" s="86"/>
    </row>
    <row r="98" spans="1:5" x14ac:dyDescent="0.25">
      <c r="A98" s="97"/>
      <c r="B98" s="84" t="s">
        <v>469</v>
      </c>
      <c r="C98" s="78" t="s">
        <v>470</v>
      </c>
      <c r="D98" s="85"/>
      <c r="E98" s="86"/>
    </row>
    <row r="99" spans="1:5" x14ac:dyDescent="0.25">
      <c r="A99" s="97"/>
      <c r="B99" s="438" t="s">
        <v>471</v>
      </c>
      <c r="C99" s="439" t="s">
        <v>472</v>
      </c>
      <c r="D99" s="440"/>
      <c r="E99" s="441">
        <v>-26.987389717769879</v>
      </c>
    </row>
    <row r="100" spans="1:5" x14ac:dyDescent="0.25">
      <c r="A100" s="97"/>
      <c r="B100" s="84" t="s">
        <v>473</v>
      </c>
      <c r="C100" s="78" t="s">
        <v>474</v>
      </c>
      <c r="D100" s="85">
        <v>-351.07857175851086</v>
      </c>
      <c r="E100" s="86"/>
    </row>
    <row r="101" spans="1:5" x14ac:dyDescent="0.25">
      <c r="A101" s="97"/>
      <c r="B101" s="84" t="s">
        <v>475</v>
      </c>
      <c r="C101" s="78" t="s">
        <v>474</v>
      </c>
      <c r="D101" s="85">
        <v>-98.503395075985054</v>
      </c>
      <c r="E101" s="86"/>
    </row>
    <row r="102" spans="1:5" x14ac:dyDescent="0.25">
      <c r="A102" s="97"/>
      <c r="B102" s="84" t="s">
        <v>476</v>
      </c>
      <c r="C102" s="78" t="s">
        <v>474</v>
      </c>
      <c r="D102" s="85"/>
      <c r="E102" s="86"/>
    </row>
    <row r="103" spans="1:5" x14ac:dyDescent="0.25">
      <c r="A103" s="97"/>
      <c r="B103" s="84" t="s">
        <v>477</v>
      </c>
      <c r="C103" s="78" t="s">
        <v>478</v>
      </c>
      <c r="D103" s="85">
        <v>-68.75606263568757</v>
      </c>
      <c r="E103" s="86"/>
    </row>
    <row r="104" spans="1:5" x14ac:dyDescent="0.25">
      <c r="A104" s="97"/>
      <c r="B104" s="84" t="s">
        <v>479</v>
      </c>
      <c r="C104" s="78" t="s">
        <v>478</v>
      </c>
      <c r="D104" s="85"/>
      <c r="E104" s="86"/>
    </row>
    <row r="105" spans="1:5" x14ac:dyDescent="0.25">
      <c r="A105" s="97"/>
      <c r="B105" s="84" t="s">
        <v>480</v>
      </c>
      <c r="C105" s="78" t="s">
        <v>481</v>
      </c>
      <c r="D105" s="85">
        <v>-6.4437156450644384</v>
      </c>
      <c r="E105" s="86"/>
    </row>
    <row r="106" spans="1:5" x14ac:dyDescent="0.25">
      <c r="A106" s="97"/>
      <c r="B106" s="84" t="s">
        <v>482</v>
      </c>
      <c r="C106" s="78" t="s">
        <v>483</v>
      </c>
      <c r="D106" s="85">
        <v>-139.29049840639291</v>
      </c>
      <c r="E106" s="86"/>
    </row>
    <row r="107" spans="1:5" x14ac:dyDescent="0.25">
      <c r="A107" s="97"/>
      <c r="B107" s="84" t="s">
        <v>484</v>
      </c>
      <c r="C107" s="78" t="s">
        <v>474</v>
      </c>
      <c r="D107" s="85">
        <v>-25.994272252759949</v>
      </c>
      <c r="E107" s="86"/>
    </row>
    <row r="108" spans="1:5" x14ac:dyDescent="0.25">
      <c r="A108" s="97"/>
      <c r="B108" s="84" t="s">
        <v>485</v>
      </c>
      <c r="C108" s="78" t="s">
        <v>474</v>
      </c>
      <c r="D108" s="85">
        <v>-65.961476280659625</v>
      </c>
      <c r="E108" s="86"/>
    </row>
    <row r="109" spans="1:5" x14ac:dyDescent="0.25">
      <c r="A109" s="97"/>
      <c r="B109" s="84" t="s">
        <v>486</v>
      </c>
      <c r="C109" s="78" t="s">
        <v>474</v>
      </c>
      <c r="D109" s="85"/>
      <c r="E109" s="86"/>
    </row>
    <row r="110" spans="1:5" x14ac:dyDescent="0.25">
      <c r="A110" s="97"/>
      <c r="B110" s="438" t="s">
        <v>487</v>
      </c>
      <c r="C110" s="439" t="s">
        <v>488</v>
      </c>
      <c r="D110" s="440"/>
      <c r="E110" s="441"/>
    </row>
    <row r="111" spans="1:5" x14ac:dyDescent="0.25">
      <c r="A111" s="97"/>
      <c r="B111" s="438" t="s">
        <v>489</v>
      </c>
      <c r="C111" s="439" t="s">
        <v>490</v>
      </c>
      <c r="D111" s="440"/>
      <c r="E111" s="441"/>
    </row>
    <row r="112" spans="1:5" x14ac:dyDescent="0.25">
      <c r="A112" s="97"/>
      <c r="B112" s="438" t="s">
        <v>491</v>
      </c>
      <c r="C112" s="439" t="s">
        <v>492</v>
      </c>
      <c r="D112" s="440"/>
      <c r="E112" s="441"/>
    </row>
    <row r="113" spans="1:5" x14ac:dyDescent="0.25">
      <c r="A113" s="97"/>
      <c r="B113" s="84" t="s">
        <v>493</v>
      </c>
      <c r="C113" s="78" t="s">
        <v>494</v>
      </c>
      <c r="D113" s="85"/>
      <c r="E113" s="86"/>
    </row>
    <row r="114" spans="1:5" x14ac:dyDescent="0.25">
      <c r="A114" s="97"/>
      <c r="B114" s="84" t="s">
        <v>495</v>
      </c>
      <c r="C114" s="78" t="s">
        <v>496</v>
      </c>
      <c r="D114" s="85">
        <v>-3.1456418310314564</v>
      </c>
      <c r="E114" s="86"/>
    </row>
    <row r="115" spans="1:5" x14ac:dyDescent="0.25">
      <c r="A115" s="97"/>
      <c r="B115" s="84" t="s">
        <v>497</v>
      </c>
      <c r="C115" s="78" t="s">
        <v>498</v>
      </c>
      <c r="D115" s="85"/>
      <c r="E115" s="86"/>
    </row>
    <row r="116" spans="1:5" x14ac:dyDescent="0.25">
      <c r="A116" s="97"/>
      <c r="B116" s="84" t="s">
        <v>499</v>
      </c>
      <c r="C116" s="78" t="s">
        <v>500</v>
      </c>
      <c r="D116" s="85">
        <v>-6.8523719340385245</v>
      </c>
      <c r="E116" s="86"/>
    </row>
    <row r="117" spans="1:5" x14ac:dyDescent="0.25">
      <c r="A117" s="97"/>
      <c r="B117" s="84" t="s">
        <v>501</v>
      </c>
      <c r="C117" s="78" t="s">
        <v>502</v>
      </c>
      <c r="D117" s="85">
        <v>-4.0879486350408802</v>
      </c>
      <c r="E117" s="86"/>
    </row>
    <row r="118" spans="1:5" x14ac:dyDescent="0.25">
      <c r="A118" s="97"/>
      <c r="B118" s="84" t="s">
        <v>503</v>
      </c>
      <c r="C118" s="78" t="s">
        <v>504</v>
      </c>
      <c r="D118" s="85"/>
      <c r="E118" s="86"/>
    </row>
    <row r="119" spans="1:5" x14ac:dyDescent="0.25">
      <c r="A119" s="97"/>
      <c r="B119" s="84" t="s">
        <v>505</v>
      </c>
      <c r="C119" s="78" t="s">
        <v>506</v>
      </c>
      <c r="D119" s="85">
        <v>-1.824564645018246</v>
      </c>
      <c r="E119" s="86"/>
    </row>
    <row r="120" spans="1:5" x14ac:dyDescent="0.25">
      <c r="A120" s="97"/>
      <c r="B120" s="84" t="s">
        <v>507</v>
      </c>
      <c r="C120" s="78" t="s">
        <v>508</v>
      </c>
      <c r="D120" s="85"/>
      <c r="E120" s="86"/>
    </row>
    <row r="121" spans="1:5" x14ac:dyDescent="0.25">
      <c r="A121" s="97"/>
      <c r="B121" s="84" t="s">
        <v>509</v>
      </c>
      <c r="C121" s="78" t="s">
        <v>510</v>
      </c>
      <c r="D121" s="85">
        <v>-40.894729548708959</v>
      </c>
      <c r="E121" s="86"/>
    </row>
    <row r="122" spans="1:5" x14ac:dyDescent="0.25">
      <c r="A122" s="97"/>
      <c r="B122" s="84" t="s">
        <v>511</v>
      </c>
      <c r="C122" s="78" t="s">
        <v>512</v>
      </c>
      <c r="D122" s="85">
        <v>-9.6840500715968432</v>
      </c>
      <c r="E122" s="86"/>
    </row>
    <row r="123" spans="1:5" x14ac:dyDescent="0.25">
      <c r="A123" s="97"/>
      <c r="B123" s="84" t="s">
        <v>513</v>
      </c>
      <c r="C123" s="78" t="s">
        <v>514</v>
      </c>
      <c r="D123" s="85">
        <v>-23.765531895237658</v>
      </c>
      <c r="E123" s="86"/>
    </row>
    <row r="124" spans="1:5" x14ac:dyDescent="0.25">
      <c r="A124" s="97"/>
      <c r="B124" s="438" t="s">
        <v>515</v>
      </c>
      <c r="C124" s="439" t="s">
        <v>516</v>
      </c>
      <c r="D124" s="440"/>
      <c r="E124" s="441">
        <v>-26.46773523026468</v>
      </c>
    </row>
    <row r="125" spans="1:5" x14ac:dyDescent="0.25">
      <c r="A125" s="97"/>
      <c r="B125" s="438" t="s">
        <v>517</v>
      </c>
      <c r="C125" s="439" t="s">
        <v>518</v>
      </c>
      <c r="D125" s="440">
        <v>-33.188599935331887</v>
      </c>
      <c r="E125" s="441"/>
    </row>
    <row r="126" spans="1:5" x14ac:dyDescent="0.25">
      <c r="A126" s="97"/>
      <c r="B126" s="438" t="s">
        <v>519</v>
      </c>
      <c r="C126" s="439" t="s">
        <v>520</v>
      </c>
      <c r="D126" s="440"/>
      <c r="E126" s="441"/>
    </row>
    <row r="127" spans="1:5" x14ac:dyDescent="0.25">
      <c r="A127" s="97"/>
      <c r="B127" s="438" t="s">
        <v>521</v>
      </c>
      <c r="C127" s="439" t="s">
        <v>522</v>
      </c>
      <c r="D127" s="439"/>
      <c r="E127" s="440"/>
    </row>
    <row r="128" spans="1:5" x14ac:dyDescent="0.25">
      <c r="A128" s="97"/>
      <c r="B128" s="84" t="s">
        <v>523</v>
      </c>
      <c r="C128" s="78" t="s">
        <v>524</v>
      </c>
      <c r="D128" s="85">
        <v>-4.4205275070442056</v>
      </c>
      <c r="E128" s="86"/>
    </row>
    <row r="129" spans="1:5" x14ac:dyDescent="0.25">
      <c r="A129" s="98"/>
      <c r="B129" s="89" t="s">
        <v>307</v>
      </c>
      <c r="C129" s="90"/>
      <c r="D129" s="91">
        <v>-905.7867337983281</v>
      </c>
      <c r="E129" s="99">
        <v>-53.455124948034559</v>
      </c>
    </row>
    <row r="130" spans="1:5" x14ac:dyDescent="0.25">
      <c r="A130" s="92" t="s">
        <v>525</v>
      </c>
      <c r="B130" s="93" t="s">
        <v>526</v>
      </c>
      <c r="C130" s="94" t="s">
        <v>527</v>
      </c>
      <c r="D130" s="95"/>
      <c r="E130" s="96"/>
    </row>
    <row r="131" spans="1:5" x14ac:dyDescent="0.25">
      <c r="A131" s="97"/>
      <c r="B131" s="84" t="s">
        <v>528</v>
      </c>
      <c r="C131" s="78" t="s">
        <v>529</v>
      </c>
      <c r="D131" s="85">
        <v>-4.6480206937964814</v>
      </c>
      <c r="E131" s="86"/>
    </row>
    <row r="132" spans="1:5" x14ac:dyDescent="0.25">
      <c r="A132" s="97"/>
      <c r="B132" s="84" t="s">
        <v>530</v>
      </c>
      <c r="C132" s="78" t="s">
        <v>531</v>
      </c>
      <c r="D132" s="85">
        <v>-5.2485103238024857</v>
      </c>
      <c r="E132" s="86"/>
    </row>
    <row r="133" spans="1:5" x14ac:dyDescent="0.25">
      <c r="A133" s="97"/>
      <c r="B133" s="84" t="s">
        <v>532</v>
      </c>
      <c r="C133" s="78" t="s">
        <v>533</v>
      </c>
      <c r="D133" s="85">
        <v>-35.498175435354987</v>
      </c>
      <c r="E133" s="86"/>
    </row>
    <row r="134" spans="1:5" x14ac:dyDescent="0.25">
      <c r="A134" s="97"/>
      <c r="B134" s="84" t="s">
        <v>534</v>
      </c>
      <c r="C134" s="78" t="s">
        <v>535</v>
      </c>
      <c r="D134" s="85">
        <v>-6.1180654995611805</v>
      </c>
      <c r="E134" s="86"/>
    </row>
    <row r="135" spans="1:5" x14ac:dyDescent="0.25">
      <c r="A135" s="97"/>
      <c r="B135" s="84" t="s">
        <v>536</v>
      </c>
      <c r="C135" s="78" t="s">
        <v>537</v>
      </c>
      <c r="D135" s="85">
        <v>-1.652270312716523</v>
      </c>
      <c r="E135" s="86"/>
    </row>
    <row r="136" spans="1:5" x14ac:dyDescent="0.25">
      <c r="A136" s="98"/>
      <c r="B136" s="89" t="s">
        <v>307</v>
      </c>
      <c r="C136" s="90"/>
      <c r="D136" s="91">
        <v>-53.165042265231662</v>
      </c>
      <c r="E136" s="99"/>
    </row>
    <row r="137" spans="1:5" x14ac:dyDescent="0.25">
      <c r="A137" s="92" t="s">
        <v>538</v>
      </c>
      <c r="B137" s="93"/>
      <c r="C137" s="94"/>
      <c r="D137" s="95"/>
      <c r="E137" s="96"/>
    </row>
    <row r="138" spans="1:5" x14ac:dyDescent="0.25">
      <c r="A138" s="98"/>
      <c r="B138" s="89" t="s">
        <v>307</v>
      </c>
      <c r="C138" s="90"/>
      <c r="D138" s="91">
        <v>0</v>
      </c>
      <c r="E138" s="99"/>
    </row>
    <row r="139" spans="1:5" x14ac:dyDescent="0.25">
      <c r="A139" s="92" t="s">
        <v>539</v>
      </c>
      <c r="B139" s="84" t="s">
        <v>540</v>
      </c>
      <c r="C139" s="78" t="s">
        <v>541</v>
      </c>
      <c r="D139" s="85">
        <v>-4.3055106471430546</v>
      </c>
      <c r="E139" s="86"/>
    </row>
    <row r="140" spans="1:5" x14ac:dyDescent="0.25">
      <c r="A140" s="97"/>
      <c r="B140" s="84" t="s">
        <v>542</v>
      </c>
      <c r="C140" s="78" t="s">
        <v>543</v>
      </c>
      <c r="D140" s="85">
        <v>-14.248348653517485</v>
      </c>
      <c r="E140" s="86"/>
    </row>
    <row r="141" spans="1:5" x14ac:dyDescent="0.25">
      <c r="A141" s="97"/>
      <c r="B141" s="84" t="s">
        <v>544</v>
      </c>
      <c r="C141" s="78" t="s">
        <v>545</v>
      </c>
      <c r="D141" s="85">
        <v>-12.770739987990209</v>
      </c>
      <c r="E141" s="86"/>
    </row>
    <row r="142" spans="1:5" x14ac:dyDescent="0.25">
      <c r="A142" s="97"/>
      <c r="B142" s="84" t="s">
        <v>546</v>
      </c>
      <c r="C142" s="78" t="s">
        <v>547</v>
      </c>
      <c r="D142" s="85">
        <v>-9.2275278303847763</v>
      </c>
      <c r="E142" s="86"/>
    </row>
    <row r="143" spans="1:5" x14ac:dyDescent="0.25">
      <c r="A143" s="97"/>
      <c r="B143" s="84" t="s">
        <v>548</v>
      </c>
      <c r="C143" s="78" t="s">
        <v>549</v>
      </c>
      <c r="D143" s="85">
        <v>-3.9044413136865446</v>
      </c>
      <c r="E143" s="86"/>
    </row>
    <row r="144" spans="1:5" x14ac:dyDescent="0.25">
      <c r="A144" s="97"/>
      <c r="B144" s="84" t="s">
        <v>550</v>
      </c>
      <c r="C144" s="78" t="s">
        <v>551</v>
      </c>
      <c r="D144" s="85">
        <v>-3.6926809552404274</v>
      </c>
      <c r="E144" s="86"/>
    </row>
    <row r="145" spans="1:5" x14ac:dyDescent="0.25">
      <c r="A145" s="97"/>
      <c r="B145" s="84" t="s">
        <v>552</v>
      </c>
      <c r="C145" s="78" t="s">
        <v>553</v>
      </c>
      <c r="D145" s="85">
        <v>-10.838453277287636</v>
      </c>
      <c r="E145" s="86"/>
    </row>
    <row r="146" spans="1:5" x14ac:dyDescent="0.25">
      <c r="A146" s="97"/>
      <c r="B146" s="84" t="s">
        <v>554</v>
      </c>
      <c r="C146" s="78" t="s">
        <v>555</v>
      </c>
      <c r="D146" s="85">
        <v>-1.3984479652639845</v>
      </c>
      <c r="E146" s="86"/>
    </row>
    <row r="147" spans="1:5" x14ac:dyDescent="0.25">
      <c r="A147" s="97"/>
      <c r="B147" s="84" t="s">
        <v>556</v>
      </c>
      <c r="C147" s="78" t="s">
        <v>557</v>
      </c>
      <c r="D147" s="85"/>
      <c r="E147" s="86"/>
    </row>
    <row r="148" spans="1:5" x14ac:dyDescent="0.25">
      <c r="A148" s="97"/>
      <c r="B148" s="84" t="s">
        <v>558</v>
      </c>
      <c r="C148" s="78" t="s">
        <v>559</v>
      </c>
      <c r="D148" s="85"/>
      <c r="E148" s="86"/>
    </row>
    <row r="149" spans="1:5" x14ac:dyDescent="0.25">
      <c r="A149" s="97"/>
      <c r="B149" s="84" t="s">
        <v>560</v>
      </c>
      <c r="C149" s="78" t="s">
        <v>561</v>
      </c>
      <c r="D149" s="85">
        <v>-25.266755970252671</v>
      </c>
      <c r="E149" s="86"/>
    </row>
    <row r="150" spans="1:5" x14ac:dyDescent="0.25">
      <c r="A150" s="97"/>
      <c r="B150" s="84" t="s">
        <v>562</v>
      </c>
      <c r="C150" s="78" t="s">
        <v>563</v>
      </c>
      <c r="D150" s="85">
        <v>-4.6768903875467691</v>
      </c>
      <c r="E150" s="86"/>
    </row>
    <row r="151" spans="1:5" x14ac:dyDescent="0.25">
      <c r="A151" s="97"/>
      <c r="B151" s="84" t="s">
        <v>564</v>
      </c>
      <c r="C151" s="78" t="s">
        <v>565</v>
      </c>
      <c r="D151" s="85">
        <v>-3.4990068825349905</v>
      </c>
      <c r="E151" s="86"/>
    </row>
    <row r="152" spans="1:5" x14ac:dyDescent="0.25">
      <c r="A152" s="97"/>
      <c r="B152" s="84" t="s">
        <v>566</v>
      </c>
      <c r="C152" s="78" t="s">
        <v>567</v>
      </c>
      <c r="D152" s="85">
        <v>-3.6144856575361453</v>
      </c>
      <c r="E152" s="86"/>
    </row>
    <row r="153" spans="1:5" x14ac:dyDescent="0.25">
      <c r="A153" s="97"/>
      <c r="B153" s="84" t="s">
        <v>568</v>
      </c>
      <c r="C153" s="78" t="s">
        <v>569</v>
      </c>
      <c r="D153" s="85">
        <v>-3.1641184350316416</v>
      </c>
      <c r="E153" s="86"/>
    </row>
    <row r="154" spans="1:5" x14ac:dyDescent="0.25">
      <c r="A154" s="97"/>
      <c r="B154" s="84" t="s">
        <v>570</v>
      </c>
      <c r="C154" s="78" t="s">
        <v>571</v>
      </c>
      <c r="D154" s="85">
        <v>-18.476604000184768</v>
      </c>
      <c r="E154" s="86"/>
    </row>
    <row r="155" spans="1:5" x14ac:dyDescent="0.25">
      <c r="A155" s="98"/>
      <c r="B155" s="89" t="s">
        <v>307</v>
      </c>
      <c r="C155" s="90"/>
      <c r="D155" s="91">
        <v>-119.0840119636011</v>
      </c>
      <c r="E155" s="99"/>
    </row>
    <row r="156" spans="1:5" x14ac:dyDescent="0.25">
      <c r="A156" s="104" t="s">
        <v>572</v>
      </c>
      <c r="B156" s="93"/>
      <c r="C156" s="94"/>
      <c r="D156" s="95"/>
      <c r="E156" s="96"/>
    </row>
    <row r="157" spans="1:5" x14ac:dyDescent="0.25">
      <c r="A157" s="105"/>
      <c r="B157" s="89" t="s">
        <v>307</v>
      </c>
      <c r="C157" s="90"/>
      <c r="D157" s="91">
        <v>0</v>
      </c>
      <c r="E157" s="99"/>
    </row>
    <row r="158" spans="1:5" x14ac:dyDescent="0.25">
      <c r="A158" s="92" t="s">
        <v>573</v>
      </c>
      <c r="B158" s="84" t="s">
        <v>574</v>
      </c>
      <c r="C158" s="78" t="s">
        <v>575</v>
      </c>
      <c r="D158" s="85">
        <v>-38.327405422883281</v>
      </c>
      <c r="E158" s="86"/>
    </row>
    <row r="159" spans="1:5" x14ac:dyDescent="0.25">
      <c r="A159" s="97"/>
      <c r="B159" s="84" t="s">
        <v>576</v>
      </c>
      <c r="C159" s="78" t="s">
        <v>577</v>
      </c>
      <c r="D159" s="85"/>
      <c r="E159" s="86"/>
    </row>
    <row r="160" spans="1:5" x14ac:dyDescent="0.25">
      <c r="A160" s="97"/>
      <c r="B160" s="438" t="s">
        <v>578</v>
      </c>
      <c r="C160" s="439" t="s">
        <v>579</v>
      </c>
      <c r="D160" s="440"/>
      <c r="E160" s="441"/>
    </row>
    <row r="161" spans="1:5" x14ac:dyDescent="0.25">
      <c r="A161" s="97"/>
      <c r="B161" s="438" t="s">
        <v>580</v>
      </c>
      <c r="C161" s="439" t="s">
        <v>581</v>
      </c>
      <c r="D161" s="439"/>
      <c r="E161" s="440"/>
    </row>
    <row r="162" spans="1:5" x14ac:dyDescent="0.25">
      <c r="A162" s="97"/>
      <c r="B162" s="438" t="s">
        <v>582</v>
      </c>
      <c r="C162" s="439" t="s">
        <v>583</v>
      </c>
      <c r="D162" s="439"/>
      <c r="E162" s="440"/>
    </row>
    <row r="163" spans="1:5" x14ac:dyDescent="0.25">
      <c r="A163" s="97"/>
      <c r="B163" s="438" t="s">
        <v>584</v>
      </c>
      <c r="C163" s="439" t="s">
        <v>585</v>
      </c>
      <c r="D163" s="440"/>
      <c r="E163" s="441"/>
    </row>
    <row r="164" spans="1:5" x14ac:dyDescent="0.25">
      <c r="A164" s="97"/>
      <c r="B164" s="438" t="s">
        <v>586</v>
      </c>
      <c r="C164" s="439" t="s">
        <v>587</v>
      </c>
      <c r="D164" s="440">
        <v>-3.4990068825349905</v>
      </c>
      <c r="E164" s="441"/>
    </row>
    <row r="165" spans="1:5" x14ac:dyDescent="0.25">
      <c r="A165" s="97"/>
      <c r="B165" s="438" t="s">
        <v>588</v>
      </c>
      <c r="C165" s="439" t="s">
        <v>589</v>
      </c>
      <c r="D165" s="440"/>
      <c r="E165" s="441"/>
    </row>
    <row r="166" spans="1:5" x14ac:dyDescent="0.25">
      <c r="A166" s="97"/>
      <c r="B166" s="438" t="s">
        <v>590</v>
      </c>
      <c r="C166" s="439" t="s">
        <v>591</v>
      </c>
      <c r="D166" s="440"/>
      <c r="E166" s="441"/>
    </row>
    <row r="167" spans="1:5" x14ac:dyDescent="0.25">
      <c r="A167" s="97"/>
      <c r="B167" s="84" t="s">
        <v>592</v>
      </c>
      <c r="C167" s="106" t="s">
        <v>593</v>
      </c>
      <c r="D167" s="85">
        <v>-85.442884197884482</v>
      </c>
      <c r="E167" s="86"/>
    </row>
    <row r="168" spans="1:5" x14ac:dyDescent="0.25">
      <c r="A168" s="97"/>
      <c r="B168" s="84" t="s">
        <v>594</v>
      </c>
      <c r="C168" s="78" t="s">
        <v>595</v>
      </c>
      <c r="D168" s="85"/>
      <c r="E168" s="86"/>
    </row>
    <row r="169" spans="1:5" x14ac:dyDescent="0.25">
      <c r="A169" s="97"/>
      <c r="B169" s="84" t="s">
        <v>596</v>
      </c>
      <c r="C169" s="78" t="s">
        <v>597</v>
      </c>
      <c r="D169" s="85">
        <v>-15.474155850154743</v>
      </c>
      <c r="E169" s="86"/>
    </row>
    <row r="170" spans="1:5" x14ac:dyDescent="0.25">
      <c r="A170" s="97"/>
      <c r="B170" s="84" t="s">
        <v>598</v>
      </c>
      <c r="C170" s="78" t="s">
        <v>599</v>
      </c>
      <c r="D170" s="85">
        <v>-11.971503880086841</v>
      </c>
      <c r="E170" s="86"/>
    </row>
    <row r="171" spans="1:5" x14ac:dyDescent="0.25">
      <c r="A171" s="97"/>
      <c r="B171" s="84" t="s">
        <v>600</v>
      </c>
      <c r="C171" s="78" t="s">
        <v>601</v>
      </c>
      <c r="D171" s="85">
        <v>-34.379915469536698</v>
      </c>
      <c r="E171" s="86"/>
    </row>
    <row r="172" spans="1:5" x14ac:dyDescent="0.25">
      <c r="A172" s="97"/>
      <c r="B172" s="84" t="s">
        <v>602</v>
      </c>
      <c r="C172" s="78" t="s">
        <v>603</v>
      </c>
      <c r="D172" s="85">
        <v>-16.024683819114049</v>
      </c>
      <c r="E172" s="86"/>
    </row>
    <row r="173" spans="1:5" x14ac:dyDescent="0.25">
      <c r="A173" s="97"/>
      <c r="B173" s="84" t="s">
        <v>604</v>
      </c>
      <c r="C173" s="78" t="s">
        <v>605</v>
      </c>
      <c r="D173" s="85">
        <v>-11.764131599611993</v>
      </c>
      <c r="E173" s="86"/>
    </row>
    <row r="174" spans="1:5" x14ac:dyDescent="0.25">
      <c r="A174" s="97"/>
      <c r="B174" s="84" t="s">
        <v>606</v>
      </c>
      <c r="C174" s="78" t="s">
        <v>607</v>
      </c>
      <c r="D174" s="85">
        <v>-17.168604785440436</v>
      </c>
      <c r="E174" s="86"/>
    </row>
    <row r="175" spans="1:5" x14ac:dyDescent="0.25">
      <c r="A175" s="97"/>
      <c r="B175" s="84" t="s">
        <v>608</v>
      </c>
      <c r="C175" s="78" t="s">
        <v>541</v>
      </c>
      <c r="D175" s="85">
        <v>-5.8076412305418277</v>
      </c>
      <c r="E175" s="86"/>
    </row>
    <row r="176" spans="1:5" x14ac:dyDescent="0.25">
      <c r="A176" s="97"/>
      <c r="B176" s="84" t="s">
        <v>609</v>
      </c>
      <c r="C176" s="78" t="s">
        <v>610</v>
      </c>
      <c r="D176" s="85">
        <v>-4.9863735045498645</v>
      </c>
      <c r="E176" s="86"/>
    </row>
    <row r="177" spans="1:5" x14ac:dyDescent="0.25">
      <c r="A177" s="97"/>
      <c r="B177" s="84" t="s">
        <v>611</v>
      </c>
      <c r="C177" s="78" t="s">
        <v>612</v>
      </c>
      <c r="D177" s="85">
        <v>-5.1231003741512318</v>
      </c>
      <c r="E177" s="86"/>
    </row>
    <row r="178" spans="1:5" x14ac:dyDescent="0.25">
      <c r="A178" s="97"/>
      <c r="B178" s="84" t="s">
        <v>613</v>
      </c>
      <c r="C178" s="78" t="s">
        <v>614</v>
      </c>
      <c r="D178" s="85">
        <v>-7.0816203981708172</v>
      </c>
      <c r="E178" s="86"/>
    </row>
    <row r="179" spans="1:5" x14ac:dyDescent="0.25">
      <c r="A179" s="97"/>
      <c r="B179" s="84" t="s">
        <v>615</v>
      </c>
      <c r="C179" s="78" t="s">
        <v>616</v>
      </c>
      <c r="D179" s="85">
        <v>-7.6308374520763085</v>
      </c>
      <c r="E179" s="86"/>
    </row>
    <row r="180" spans="1:5" x14ac:dyDescent="0.25">
      <c r="A180" s="97"/>
      <c r="B180" s="84" t="s">
        <v>617</v>
      </c>
      <c r="C180" s="78" t="s">
        <v>618</v>
      </c>
      <c r="D180" s="85"/>
      <c r="E180" s="86"/>
    </row>
    <row r="181" spans="1:5" x14ac:dyDescent="0.25">
      <c r="A181" s="97"/>
      <c r="B181" s="84" t="s">
        <v>619</v>
      </c>
      <c r="C181" s="78" t="s">
        <v>620</v>
      </c>
      <c r="D181" s="85"/>
      <c r="E181" s="86"/>
    </row>
    <row r="182" spans="1:5" x14ac:dyDescent="0.25">
      <c r="A182" s="97"/>
      <c r="B182" s="84" t="s">
        <v>621</v>
      </c>
      <c r="C182" s="78" t="s">
        <v>622</v>
      </c>
      <c r="D182" s="85"/>
      <c r="E182" s="86"/>
    </row>
    <row r="183" spans="1:5" x14ac:dyDescent="0.25">
      <c r="A183" s="97"/>
      <c r="B183" s="84" t="s">
        <v>623</v>
      </c>
      <c r="C183" s="78" t="s">
        <v>624</v>
      </c>
      <c r="D183" s="85"/>
      <c r="E183" s="86"/>
    </row>
    <row r="184" spans="1:5" x14ac:dyDescent="0.25">
      <c r="A184" s="97"/>
      <c r="B184" s="84" t="s">
        <v>625</v>
      </c>
      <c r="C184" s="78" t="s">
        <v>626</v>
      </c>
      <c r="D184" s="85"/>
      <c r="E184" s="86"/>
    </row>
    <row r="185" spans="1:5" x14ac:dyDescent="0.25">
      <c r="A185" s="97"/>
      <c r="B185" s="84" t="s">
        <v>627</v>
      </c>
      <c r="C185" s="78" t="s">
        <v>628</v>
      </c>
      <c r="D185" s="85"/>
      <c r="E185" s="86"/>
    </row>
    <row r="186" spans="1:5" x14ac:dyDescent="0.25">
      <c r="A186" s="97"/>
      <c r="B186" s="84" t="s">
        <v>629</v>
      </c>
      <c r="C186" s="78" t="s">
        <v>630</v>
      </c>
      <c r="D186" s="85"/>
      <c r="E186" s="86"/>
    </row>
    <row r="187" spans="1:5" x14ac:dyDescent="0.25">
      <c r="A187" s="97"/>
      <c r="B187" s="84" t="s">
        <v>631</v>
      </c>
      <c r="C187" s="78" t="s">
        <v>632</v>
      </c>
      <c r="D187" s="85">
        <v>-38.572220425885725</v>
      </c>
      <c r="E187" s="86"/>
    </row>
    <row r="188" spans="1:5" x14ac:dyDescent="0.25">
      <c r="A188" s="98"/>
      <c r="B188" s="89" t="s">
        <v>307</v>
      </c>
      <c r="C188" s="90"/>
      <c r="D188" s="91">
        <v>-303.2540852926233</v>
      </c>
      <c r="E188" s="99">
        <v>0</v>
      </c>
    </row>
    <row r="189" spans="1:5" x14ac:dyDescent="0.25">
      <c r="A189" s="92" t="s">
        <v>633</v>
      </c>
      <c r="B189" s="93" t="s">
        <v>634</v>
      </c>
      <c r="C189" s="94" t="s">
        <v>350</v>
      </c>
      <c r="D189" s="95"/>
      <c r="E189" s="96"/>
    </row>
    <row r="190" spans="1:5" x14ac:dyDescent="0.25">
      <c r="A190" s="97"/>
      <c r="B190" s="84" t="s">
        <v>635</v>
      </c>
      <c r="C190" s="78" t="s">
        <v>636</v>
      </c>
      <c r="D190" s="85"/>
      <c r="E190" s="86"/>
    </row>
    <row r="191" spans="1:5" x14ac:dyDescent="0.25">
      <c r="A191" s="97"/>
      <c r="B191" s="84" t="s">
        <v>637</v>
      </c>
      <c r="C191" s="78" t="s">
        <v>638</v>
      </c>
      <c r="D191" s="85"/>
      <c r="E191" s="86"/>
    </row>
    <row r="192" spans="1:5" x14ac:dyDescent="0.25">
      <c r="A192" s="97"/>
      <c r="B192" s="84" t="s">
        <v>639</v>
      </c>
      <c r="C192" s="78" t="s">
        <v>640</v>
      </c>
      <c r="D192" s="85"/>
      <c r="E192" s="86"/>
    </row>
    <row r="193" spans="1:5" x14ac:dyDescent="0.25">
      <c r="A193" s="97"/>
      <c r="B193" s="107" t="s">
        <v>641</v>
      </c>
      <c r="C193" s="78" t="s">
        <v>187</v>
      </c>
      <c r="D193" s="85"/>
      <c r="E193" s="86"/>
    </row>
    <row r="194" spans="1:5" x14ac:dyDescent="0.25">
      <c r="A194" s="97"/>
      <c r="B194" s="107" t="s">
        <v>642</v>
      </c>
      <c r="C194" s="78" t="s">
        <v>643</v>
      </c>
      <c r="D194" s="85"/>
      <c r="E194" s="86"/>
    </row>
    <row r="195" spans="1:5" x14ac:dyDescent="0.25">
      <c r="A195" s="97"/>
      <c r="B195" s="107" t="s">
        <v>644</v>
      </c>
      <c r="C195" s="78" t="s">
        <v>645</v>
      </c>
      <c r="D195" s="85"/>
      <c r="E195" s="86"/>
    </row>
    <row r="196" spans="1:5" x14ac:dyDescent="0.25">
      <c r="A196" s="97"/>
      <c r="B196" s="107" t="s">
        <v>646</v>
      </c>
      <c r="C196" s="78" t="s">
        <v>647</v>
      </c>
      <c r="D196" s="85"/>
      <c r="E196" s="86"/>
    </row>
    <row r="197" spans="1:5" x14ac:dyDescent="0.25">
      <c r="A197" s="97"/>
      <c r="B197" s="89" t="s">
        <v>307</v>
      </c>
      <c r="C197" s="90"/>
      <c r="D197" s="91">
        <v>0</v>
      </c>
      <c r="E197" s="99"/>
    </row>
    <row r="198" spans="1:5" x14ac:dyDescent="0.25">
      <c r="A198" s="92" t="s">
        <v>120</v>
      </c>
      <c r="B198" s="93" t="s">
        <v>648</v>
      </c>
      <c r="C198" s="94" t="s">
        <v>649</v>
      </c>
      <c r="D198" s="95"/>
      <c r="E198" s="96"/>
    </row>
    <row r="199" spans="1:5" x14ac:dyDescent="0.25">
      <c r="A199" s="97"/>
      <c r="B199" s="84" t="s">
        <v>650</v>
      </c>
      <c r="C199" s="78" t="s">
        <v>651</v>
      </c>
      <c r="D199" s="85"/>
      <c r="E199" s="86"/>
    </row>
    <row r="200" spans="1:5" x14ac:dyDescent="0.25">
      <c r="A200" s="97"/>
      <c r="B200" s="84" t="s">
        <v>652</v>
      </c>
      <c r="C200" s="78" t="s">
        <v>188</v>
      </c>
      <c r="D200" s="85"/>
      <c r="E200" s="86"/>
    </row>
    <row r="201" spans="1:5" x14ac:dyDescent="0.25">
      <c r="A201" s="97"/>
      <c r="B201" s="84" t="s">
        <v>653</v>
      </c>
      <c r="C201" s="78" t="s">
        <v>654</v>
      </c>
      <c r="D201" s="85"/>
      <c r="E201" s="86"/>
    </row>
    <row r="202" spans="1:5" x14ac:dyDescent="0.25">
      <c r="A202" s="97"/>
      <c r="B202" s="84" t="s">
        <v>655</v>
      </c>
      <c r="C202" s="78" t="s">
        <v>656</v>
      </c>
      <c r="D202" s="85"/>
      <c r="E202" s="86"/>
    </row>
    <row r="203" spans="1:5" x14ac:dyDescent="0.25">
      <c r="A203" s="97"/>
      <c r="B203" s="84" t="s">
        <v>657</v>
      </c>
      <c r="C203" s="78" t="s">
        <v>658</v>
      </c>
      <c r="D203" s="85"/>
      <c r="E203" s="86"/>
    </row>
    <row r="204" spans="1:5" x14ac:dyDescent="0.25">
      <c r="A204" s="97"/>
      <c r="B204" s="84" t="s">
        <v>659</v>
      </c>
      <c r="C204" s="78" t="s">
        <v>660</v>
      </c>
      <c r="D204" s="85"/>
      <c r="E204" s="86"/>
    </row>
    <row r="205" spans="1:5" x14ac:dyDescent="0.25">
      <c r="A205" s="97"/>
      <c r="B205" s="84" t="s">
        <v>661</v>
      </c>
      <c r="C205" s="78" t="s">
        <v>662</v>
      </c>
      <c r="D205" s="85"/>
      <c r="E205" s="86"/>
    </row>
    <row r="206" spans="1:5" x14ac:dyDescent="0.25">
      <c r="A206" s="97"/>
      <c r="B206" s="84" t="s">
        <v>663</v>
      </c>
      <c r="C206" s="78" t="s">
        <v>664</v>
      </c>
      <c r="D206" s="85"/>
      <c r="E206" s="86"/>
    </row>
    <row r="207" spans="1:5" x14ac:dyDescent="0.25">
      <c r="A207" s="97"/>
      <c r="B207" s="84" t="s">
        <v>665</v>
      </c>
      <c r="C207" s="78" t="s">
        <v>666</v>
      </c>
      <c r="D207" s="85"/>
      <c r="E207" s="86"/>
    </row>
    <row r="208" spans="1:5" x14ac:dyDescent="0.25">
      <c r="A208" s="97"/>
      <c r="B208" s="84" t="s">
        <v>667</v>
      </c>
      <c r="C208" s="78" t="s">
        <v>668</v>
      </c>
      <c r="D208" s="85"/>
      <c r="E208" s="86"/>
    </row>
    <row r="209" spans="1:5" x14ac:dyDescent="0.25">
      <c r="A209" s="97"/>
      <c r="B209" s="84" t="s">
        <v>669</v>
      </c>
      <c r="C209" s="78" t="s">
        <v>670</v>
      </c>
      <c r="D209" s="85"/>
      <c r="E209" s="86"/>
    </row>
    <row r="210" spans="1:5" x14ac:dyDescent="0.25">
      <c r="A210" s="97"/>
      <c r="B210" s="84" t="s">
        <v>671</v>
      </c>
      <c r="C210" s="78" t="s">
        <v>672</v>
      </c>
      <c r="D210" s="85"/>
      <c r="E210" s="86"/>
    </row>
    <row r="211" spans="1:5" x14ac:dyDescent="0.25">
      <c r="A211" s="97"/>
      <c r="B211" s="84" t="s">
        <v>652</v>
      </c>
      <c r="C211" s="78" t="s">
        <v>188</v>
      </c>
      <c r="D211" s="85"/>
      <c r="E211" s="86"/>
    </row>
    <row r="212" spans="1:5" x14ac:dyDescent="0.25">
      <c r="A212" s="97"/>
      <c r="B212" s="84" t="s">
        <v>659</v>
      </c>
      <c r="C212" s="78" t="s">
        <v>660</v>
      </c>
      <c r="D212" s="85"/>
      <c r="E212" s="86"/>
    </row>
    <row r="213" spans="1:5" x14ac:dyDescent="0.25">
      <c r="A213" s="97"/>
      <c r="B213" s="84" t="s">
        <v>673</v>
      </c>
      <c r="C213" s="78" t="s">
        <v>674</v>
      </c>
      <c r="D213" s="85">
        <v>-3.3719802300337203</v>
      </c>
      <c r="E213" s="86"/>
    </row>
    <row r="214" spans="1:5" x14ac:dyDescent="0.25">
      <c r="A214" s="97"/>
      <c r="B214" s="84" t="s">
        <v>675</v>
      </c>
      <c r="C214" s="78" t="s">
        <v>676</v>
      </c>
      <c r="E214" s="86"/>
    </row>
    <row r="215" spans="1:5" x14ac:dyDescent="0.25">
      <c r="A215" s="97"/>
      <c r="B215" s="84" t="s">
        <v>677</v>
      </c>
      <c r="C215" s="78" t="s">
        <v>678</v>
      </c>
      <c r="D215" s="85"/>
      <c r="E215" s="86"/>
    </row>
    <row r="216" spans="1:5" x14ac:dyDescent="0.25">
      <c r="A216" s="97"/>
      <c r="B216" s="84" t="s">
        <v>679</v>
      </c>
      <c r="C216" s="78" t="s">
        <v>680</v>
      </c>
      <c r="D216" s="85">
        <v>-9.726084345697263</v>
      </c>
      <c r="E216" s="86"/>
    </row>
    <row r="217" spans="1:5" x14ac:dyDescent="0.25">
      <c r="A217" s="97"/>
      <c r="B217" s="438" t="s">
        <v>681</v>
      </c>
      <c r="C217" s="439" t="s">
        <v>122</v>
      </c>
      <c r="D217" s="440"/>
      <c r="E217" s="441"/>
    </row>
    <row r="218" spans="1:5" x14ac:dyDescent="0.25">
      <c r="A218" s="97"/>
      <c r="B218" s="438" t="s">
        <v>682</v>
      </c>
      <c r="C218" s="439" t="s">
        <v>123</v>
      </c>
      <c r="D218" s="440">
        <v>-45.7295949004573</v>
      </c>
      <c r="E218" s="441"/>
    </row>
    <row r="219" spans="1:5" x14ac:dyDescent="0.25">
      <c r="A219" s="97"/>
      <c r="B219" s="438" t="s">
        <v>683</v>
      </c>
      <c r="C219" s="439" t="s">
        <v>684</v>
      </c>
      <c r="D219" s="440"/>
      <c r="E219" s="441"/>
    </row>
    <row r="220" spans="1:5" x14ac:dyDescent="0.25">
      <c r="A220" s="97"/>
      <c r="B220" s="84" t="s">
        <v>685</v>
      </c>
      <c r="C220" s="78" t="s">
        <v>686</v>
      </c>
      <c r="D220" s="85">
        <v>-6.8224860270682246</v>
      </c>
      <c r="E220" s="86"/>
    </row>
    <row r="221" spans="1:5" x14ac:dyDescent="0.25">
      <c r="A221" s="97"/>
      <c r="B221" s="84" t="s">
        <v>687</v>
      </c>
      <c r="C221" s="78" t="s">
        <v>688</v>
      </c>
      <c r="D221" s="85"/>
      <c r="E221" s="86"/>
    </row>
    <row r="222" spans="1:5" x14ac:dyDescent="0.25">
      <c r="A222" s="97"/>
      <c r="B222" s="84" t="s">
        <v>689</v>
      </c>
      <c r="C222" s="78" t="s">
        <v>690</v>
      </c>
      <c r="D222" s="85"/>
      <c r="E222" s="86"/>
    </row>
    <row r="223" spans="1:5" x14ac:dyDescent="0.25">
      <c r="A223" s="97"/>
      <c r="B223" s="84" t="s">
        <v>691</v>
      </c>
      <c r="C223" s="78" t="s">
        <v>398</v>
      </c>
      <c r="D223" s="85">
        <v>-2.6329160700263294</v>
      </c>
      <c r="E223" s="86"/>
    </row>
    <row r="224" spans="1:5" x14ac:dyDescent="0.25">
      <c r="A224" s="97"/>
      <c r="B224" s="84" t="s">
        <v>692</v>
      </c>
      <c r="C224" s="78" t="s">
        <v>693</v>
      </c>
      <c r="D224" s="85">
        <v>-36.976303755369763</v>
      </c>
      <c r="E224" s="86"/>
    </row>
    <row r="225" spans="1:5" x14ac:dyDescent="0.25">
      <c r="A225" s="98"/>
      <c r="B225" s="89" t="s">
        <v>307</v>
      </c>
      <c r="C225" s="90"/>
      <c r="D225" s="91">
        <v>-105.25936532865259</v>
      </c>
      <c r="E225" s="99"/>
    </row>
    <row r="226" spans="1:5" x14ac:dyDescent="0.25">
      <c r="A226" s="92" t="s">
        <v>694</v>
      </c>
      <c r="B226" s="93" t="s">
        <v>695</v>
      </c>
      <c r="C226" s="94" t="s">
        <v>696</v>
      </c>
      <c r="D226" s="95"/>
      <c r="E226" s="96"/>
    </row>
    <row r="227" spans="1:5" x14ac:dyDescent="0.25">
      <c r="A227" s="98"/>
      <c r="B227" s="89" t="s">
        <v>307</v>
      </c>
      <c r="C227" s="90"/>
      <c r="D227" s="91">
        <v>0</v>
      </c>
      <c r="E227" s="99"/>
    </row>
    <row r="228" spans="1:5" x14ac:dyDescent="0.25">
      <c r="A228" s="92" t="s">
        <v>697</v>
      </c>
      <c r="B228" s="84" t="s">
        <v>698</v>
      </c>
      <c r="C228" s="78" t="s">
        <v>699</v>
      </c>
      <c r="D228" s="85">
        <v>-4.051226384590513</v>
      </c>
      <c r="E228" s="86"/>
    </row>
    <row r="229" spans="1:5" x14ac:dyDescent="0.25">
      <c r="A229" s="97"/>
      <c r="B229" s="84" t="s">
        <v>700</v>
      </c>
      <c r="C229" s="78" t="s">
        <v>701</v>
      </c>
      <c r="D229" s="85">
        <v>-2.6460806503764611</v>
      </c>
      <c r="E229" s="86"/>
    </row>
    <row r="230" spans="1:5" x14ac:dyDescent="0.25">
      <c r="A230" s="97"/>
      <c r="B230" s="84" t="s">
        <v>702</v>
      </c>
      <c r="C230" s="78" t="s">
        <v>703</v>
      </c>
      <c r="D230" s="85">
        <v>-4.4343849600443441</v>
      </c>
      <c r="E230" s="86"/>
    </row>
    <row r="231" spans="1:5" x14ac:dyDescent="0.25">
      <c r="A231" s="97"/>
      <c r="B231" s="84" t="s">
        <v>704</v>
      </c>
      <c r="C231" s="78" t="s">
        <v>705</v>
      </c>
      <c r="D231" s="85"/>
      <c r="E231" s="86"/>
    </row>
    <row r="232" spans="1:5" x14ac:dyDescent="0.25">
      <c r="A232" s="97"/>
      <c r="B232" s="438" t="s">
        <v>706</v>
      </c>
      <c r="C232" s="439" t="s">
        <v>707</v>
      </c>
      <c r="D232" s="440">
        <v>-1.6975379925169756</v>
      </c>
      <c r="E232" s="441"/>
    </row>
    <row r="233" spans="1:5" x14ac:dyDescent="0.25">
      <c r="A233" s="97"/>
      <c r="B233" s="438" t="s">
        <v>708</v>
      </c>
      <c r="C233" s="439" t="s">
        <v>709</v>
      </c>
      <c r="D233" s="440"/>
      <c r="E233" s="441">
        <v>-1.8485380387084858</v>
      </c>
    </row>
    <row r="234" spans="1:5" x14ac:dyDescent="0.25">
      <c r="A234" s="98"/>
      <c r="B234" s="89" t="s">
        <v>307</v>
      </c>
      <c r="C234" s="90"/>
      <c r="D234" s="91">
        <v>-12.829229987528294</v>
      </c>
      <c r="E234" s="99">
        <v>-1.8485380387084858</v>
      </c>
    </row>
    <row r="235" spans="1:5" x14ac:dyDescent="0.25">
      <c r="A235" s="92" t="s">
        <v>710</v>
      </c>
      <c r="B235" s="84" t="s">
        <v>711</v>
      </c>
      <c r="C235" s="78" t="s">
        <v>712</v>
      </c>
      <c r="D235" s="85">
        <v>-0.57739387500577399</v>
      </c>
      <c r="E235" s="86"/>
    </row>
    <row r="236" spans="1:5" x14ac:dyDescent="0.25">
      <c r="A236" s="97"/>
      <c r="B236" s="438" t="s">
        <v>713</v>
      </c>
      <c r="C236" s="439" t="s">
        <v>714</v>
      </c>
      <c r="D236" s="440"/>
      <c r="E236" s="441">
        <v>-0.57739387500577399</v>
      </c>
    </row>
    <row r="237" spans="1:5" x14ac:dyDescent="0.25">
      <c r="A237" s="97"/>
      <c r="B237" s="438" t="s">
        <v>715</v>
      </c>
      <c r="C237" s="439" t="s">
        <v>716</v>
      </c>
      <c r="D237" s="440"/>
      <c r="E237" s="441">
        <v>-0.57739387500577399</v>
      </c>
    </row>
    <row r="238" spans="1:5" x14ac:dyDescent="0.25">
      <c r="A238" s="97"/>
      <c r="B238" s="438" t="s">
        <v>717</v>
      </c>
      <c r="C238" s="439" t="s">
        <v>718</v>
      </c>
      <c r="D238" s="440"/>
      <c r="E238" s="441">
        <v>-0.57739387500577399</v>
      </c>
    </row>
    <row r="239" spans="1:5" x14ac:dyDescent="0.25">
      <c r="A239" s="97"/>
      <c r="B239" s="438" t="s">
        <v>719</v>
      </c>
      <c r="C239" s="439" t="s">
        <v>720</v>
      </c>
      <c r="D239" s="440">
        <v>-0.57739387500577399</v>
      </c>
      <c r="E239" s="441"/>
    </row>
    <row r="240" spans="1:5" x14ac:dyDescent="0.25">
      <c r="A240" s="97"/>
      <c r="B240" s="438" t="s">
        <v>721</v>
      </c>
      <c r="C240" s="439" t="s">
        <v>722</v>
      </c>
      <c r="D240" s="440">
        <v>-21.432860640214329</v>
      </c>
      <c r="E240" s="441"/>
    </row>
    <row r="241" spans="1:5" x14ac:dyDescent="0.25">
      <c r="A241" s="97"/>
      <c r="B241" s="438" t="s">
        <v>723</v>
      </c>
      <c r="C241" s="439" t="s">
        <v>724</v>
      </c>
      <c r="D241" s="440"/>
      <c r="E241" s="441">
        <v>-10.231419465102315</v>
      </c>
    </row>
    <row r="242" spans="1:5" x14ac:dyDescent="0.25">
      <c r="A242" s="97"/>
      <c r="B242" s="438" t="s">
        <v>725</v>
      </c>
      <c r="C242" s="439" t="s">
        <v>726</v>
      </c>
      <c r="D242" s="440">
        <v>-5.6815557300568162</v>
      </c>
      <c r="E242" s="441"/>
    </row>
    <row r="243" spans="1:5" x14ac:dyDescent="0.25">
      <c r="A243" s="97"/>
      <c r="B243" s="84" t="s">
        <v>727</v>
      </c>
      <c r="C243" s="78" t="s">
        <v>728</v>
      </c>
      <c r="D243" s="85">
        <v>-9.1228232250912296</v>
      </c>
      <c r="E243" s="86"/>
    </row>
    <row r="244" spans="1:5" x14ac:dyDescent="0.25">
      <c r="A244" s="97"/>
      <c r="B244" s="84" t="s">
        <v>729</v>
      </c>
      <c r="C244" s="78" t="s">
        <v>730</v>
      </c>
      <c r="D244" s="85"/>
      <c r="E244" s="86"/>
    </row>
    <row r="245" spans="1:5" x14ac:dyDescent="0.25">
      <c r="A245" s="97"/>
      <c r="B245" s="84" t="s">
        <v>731</v>
      </c>
      <c r="C245" s="78" t="s">
        <v>732</v>
      </c>
      <c r="D245" s="85">
        <v>-6.4899071550649001</v>
      </c>
      <c r="E245" s="86"/>
    </row>
    <row r="246" spans="1:5" x14ac:dyDescent="0.25">
      <c r="A246" s="97"/>
      <c r="B246" s="84" t="s">
        <v>733</v>
      </c>
      <c r="C246" s="78" t="s">
        <v>734</v>
      </c>
      <c r="D246" s="85"/>
      <c r="E246" s="86"/>
    </row>
    <row r="247" spans="1:5" x14ac:dyDescent="0.25">
      <c r="A247" s="97"/>
      <c r="B247" s="84" t="s">
        <v>735</v>
      </c>
      <c r="C247" s="78" t="s">
        <v>736</v>
      </c>
      <c r="D247" s="85">
        <v>-5.3813109150538132</v>
      </c>
      <c r="E247" s="86"/>
    </row>
    <row r="248" spans="1:5" x14ac:dyDescent="0.25">
      <c r="A248" s="97"/>
      <c r="B248" s="84" t="s">
        <v>737</v>
      </c>
      <c r="C248" s="78" t="s">
        <v>738</v>
      </c>
      <c r="D248" s="85"/>
      <c r="E248" s="86"/>
    </row>
    <row r="249" spans="1:5" x14ac:dyDescent="0.25">
      <c r="A249" s="97"/>
      <c r="B249" s="84" t="s">
        <v>739</v>
      </c>
      <c r="C249" s="78" t="s">
        <v>740</v>
      </c>
      <c r="D249" s="85">
        <v>-3.1179269250311794</v>
      </c>
      <c r="E249" s="86"/>
    </row>
    <row r="250" spans="1:5" x14ac:dyDescent="0.25">
      <c r="A250" s="97"/>
      <c r="B250" s="84" t="s">
        <v>741</v>
      </c>
      <c r="C250" s="78" t="s">
        <v>742</v>
      </c>
      <c r="D250" s="85">
        <v>-6.2820453600628214</v>
      </c>
      <c r="E250" s="86"/>
    </row>
    <row r="251" spans="1:5" x14ac:dyDescent="0.25">
      <c r="A251" s="97"/>
      <c r="B251" s="84" t="s">
        <v>743</v>
      </c>
      <c r="C251" s="78" t="s">
        <v>744</v>
      </c>
      <c r="D251" s="85"/>
      <c r="E251" s="86"/>
    </row>
    <row r="252" spans="1:5" x14ac:dyDescent="0.25">
      <c r="A252" s="98"/>
      <c r="B252" s="89" t="s">
        <v>307</v>
      </c>
      <c r="C252" s="90"/>
      <c r="D252" s="91">
        <v>-58.663217700586635</v>
      </c>
      <c r="E252" s="99">
        <v>-11.963601090119637</v>
      </c>
    </row>
    <row r="253" spans="1:5" x14ac:dyDescent="0.25">
      <c r="A253" s="92" t="s">
        <v>745</v>
      </c>
      <c r="B253" s="84" t="s">
        <v>746</v>
      </c>
      <c r="C253" s="78" t="s">
        <v>747</v>
      </c>
      <c r="D253" s="85"/>
      <c r="E253" s="86"/>
    </row>
    <row r="254" spans="1:5" x14ac:dyDescent="0.25">
      <c r="A254" s="97"/>
      <c r="B254" s="84" t="s">
        <v>748</v>
      </c>
      <c r="C254" s="78" t="s">
        <v>749</v>
      </c>
      <c r="D254" s="85"/>
      <c r="E254" s="86"/>
    </row>
    <row r="255" spans="1:5" x14ac:dyDescent="0.25">
      <c r="A255" s="97"/>
      <c r="B255" s="84" t="s">
        <v>750</v>
      </c>
      <c r="C255" s="78" t="s">
        <v>749</v>
      </c>
      <c r="D255" s="85"/>
      <c r="E255" s="86"/>
    </row>
    <row r="256" spans="1:5" x14ac:dyDescent="0.25">
      <c r="A256" s="97"/>
      <c r="B256" s="84" t="s">
        <v>751</v>
      </c>
      <c r="C256" s="78" t="s">
        <v>752</v>
      </c>
      <c r="D256" s="85">
        <v>-8.487689962584879</v>
      </c>
      <c r="E256" s="86"/>
    </row>
    <row r="257" spans="1:5" x14ac:dyDescent="0.25">
      <c r="A257" s="97"/>
      <c r="B257" s="84" t="s">
        <v>753</v>
      </c>
      <c r="C257" s="78" t="s">
        <v>754</v>
      </c>
      <c r="D257" s="85">
        <v>-11.882765947618829</v>
      </c>
      <c r="E257" s="86"/>
    </row>
    <row r="258" spans="1:5" x14ac:dyDescent="0.25">
      <c r="A258" s="97"/>
      <c r="B258" s="84" t="s">
        <v>755</v>
      </c>
      <c r="C258" s="78" t="s">
        <v>756</v>
      </c>
      <c r="D258" s="85">
        <v>-7.6215991500762179</v>
      </c>
      <c r="E258" s="86"/>
    </row>
    <row r="259" spans="1:5" x14ac:dyDescent="0.25">
      <c r="A259" s="97"/>
      <c r="B259" s="84" t="s">
        <v>757</v>
      </c>
      <c r="C259" s="78" t="s">
        <v>758</v>
      </c>
      <c r="D259" s="85"/>
      <c r="E259" s="86"/>
    </row>
    <row r="260" spans="1:5" x14ac:dyDescent="0.25">
      <c r="A260" s="97"/>
      <c r="B260" s="84" t="s">
        <v>759</v>
      </c>
      <c r="C260" s="78" t="s">
        <v>760</v>
      </c>
      <c r="D260" s="85">
        <v>-12.344681047623448</v>
      </c>
      <c r="E260" s="86"/>
    </row>
    <row r="261" spans="1:5" x14ac:dyDescent="0.25">
      <c r="A261" s="97"/>
      <c r="B261" s="84" t="s">
        <v>761</v>
      </c>
      <c r="C261" s="78" t="s">
        <v>41</v>
      </c>
      <c r="D261" s="85">
        <v>-12.610282230126105</v>
      </c>
      <c r="E261" s="86"/>
    </row>
    <row r="262" spans="1:5" x14ac:dyDescent="0.25">
      <c r="A262" s="97"/>
      <c r="B262" s="84" t="s">
        <v>762</v>
      </c>
      <c r="C262" s="78" t="s">
        <v>763</v>
      </c>
      <c r="D262" s="85">
        <v>-2.3882858330638834</v>
      </c>
      <c r="E262" s="86"/>
    </row>
    <row r="263" spans="1:5" x14ac:dyDescent="0.25">
      <c r="A263" s="97"/>
      <c r="B263" s="84" t="s">
        <v>764</v>
      </c>
      <c r="C263" s="78" t="s">
        <v>765</v>
      </c>
      <c r="D263" s="85"/>
      <c r="E263" s="86"/>
    </row>
    <row r="264" spans="1:5" x14ac:dyDescent="0.25">
      <c r="A264" s="97"/>
      <c r="B264" s="84" t="s">
        <v>766</v>
      </c>
      <c r="C264" s="78" t="s">
        <v>767</v>
      </c>
      <c r="D264" s="85"/>
      <c r="E264" s="86"/>
    </row>
    <row r="265" spans="1:5" x14ac:dyDescent="0.25">
      <c r="A265" s="97"/>
      <c r="B265" s="84" t="s">
        <v>768</v>
      </c>
      <c r="C265" s="78" t="s">
        <v>769</v>
      </c>
      <c r="D265" s="85">
        <v>-16.588364358630887</v>
      </c>
      <c r="E265" s="86"/>
    </row>
    <row r="266" spans="1:5" x14ac:dyDescent="0.25">
      <c r="A266" s="97"/>
      <c r="B266" s="84" t="s">
        <v>770</v>
      </c>
      <c r="C266" s="78" t="s">
        <v>47</v>
      </c>
      <c r="D266" s="85">
        <v>-11.553651438865538</v>
      </c>
      <c r="E266" s="86"/>
    </row>
    <row r="267" spans="1:5" x14ac:dyDescent="0.25">
      <c r="A267" s="97"/>
      <c r="B267" s="84" t="s">
        <v>771</v>
      </c>
      <c r="C267" s="78" t="s">
        <v>772</v>
      </c>
      <c r="D267" s="85"/>
      <c r="E267" s="86"/>
    </row>
    <row r="268" spans="1:5" x14ac:dyDescent="0.25">
      <c r="A268" s="97"/>
      <c r="B268" s="84" t="s">
        <v>773</v>
      </c>
      <c r="C268" s="78" t="s">
        <v>774</v>
      </c>
      <c r="D268" s="85">
        <v>-6.4548708947295497</v>
      </c>
      <c r="E268" s="86"/>
    </row>
    <row r="269" spans="1:5" x14ac:dyDescent="0.25">
      <c r="A269" s="97"/>
      <c r="B269" s="84" t="s">
        <v>775</v>
      </c>
      <c r="C269" s="78" t="s">
        <v>776</v>
      </c>
      <c r="D269" s="85">
        <v>-2.3713566446487135</v>
      </c>
      <c r="E269" s="86"/>
    </row>
    <row r="270" spans="1:5" x14ac:dyDescent="0.25">
      <c r="A270" s="97"/>
      <c r="B270" s="84" t="s">
        <v>777</v>
      </c>
      <c r="C270" s="78" t="s">
        <v>778</v>
      </c>
      <c r="D270" s="85">
        <v>-5.0810661000508119</v>
      </c>
      <c r="E270" s="86"/>
    </row>
    <row r="271" spans="1:5" x14ac:dyDescent="0.25">
      <c r="A271" s="97"/>
      <c r="B271" s="84" t="s">
        <v>779</v>
      </c>
      <c r="C271" s="78" t="s">
        <v>780</v>
      </c>
      <c r="D271" s="85">
        <v>-7.7139821700771414</v>
      </c>
      <c r="E271" s="86"/>
    </row>
    <row r="272" spans="1:5" x14ac:dyDescent="0.25">
      <c r="A272" s="97"/>
      <c r="B272" s="84" t="s">
        <v>781</v>
      </c>
      <c r="C272" s="78" t="s">
        <v>782</v>
      </c>
      <c r="D272" s="85">
        <v>-17.55277380017553</v>
      </c>
      <c r="E272" s="86"/>
    </row>
    <row r="273" spans="1:5" x14ac:dyDescent="0.25">
      <c r="A273" s="97"/>
      <c r="B273" s="84" t="s">
        <v>783</v>
      </c>
      <c r="C273" s="78" t="s">
        <v>784</v>
      </c>
      <c r="D273" s="85"/>
      <c r="E273" s="86"/>
    </row>
    <row r="274" spans="1:5" x14ac:dyDescent="0.25">
      <c r="A274" s="97"/>
      <c r="B274" s="84" t="s">
        <v>785</v>
      </c>
      <c r="C274" s="78" t="s">
        <v>786</v>
      </c>
      <c r="D274" s="85"/>
      <c r="E274" s="86"/>
    </row>
    <row r="275" spans="1:5" x14ac:dyDescent="0.25">
      <c r="A275" s="97"/>
      <c r="B275" s="84" t="s">
        <v>787</v>
      </c>
      <c r="C275" s="78" t="s">
        <v>788</v>
      </c>
      <c r="D275" s="85">
        <v>-7.136588295071367</v>
      </c>
      <c r="E275" s="86"/>
    </row>
    <row r="276" spans="1:5" x14ac:dyDescent="0.25">
      <c r="A276" s="97"/>
      <c r="B276" s="84" t="s">
        <v>789</v>
      </c>
      <c r="C276" s="78" t="s">
        <v>790</v>
      </c>
      <c r="D276" s="85">
        <v>-4.1792461545567932</v>
      </c>
      <c r="E276" s="86"/>
    </row>
    <row r="277" spans="1:5" x14ac:dyDescent="0.25">
      <c r="A277" s="97"/>
      <c r="B277" s="84" t="s">
        <v>791</v>
      </c>
      <c r="C277" s="78" t="s">
        <v>792</v>
      </c>
      <c r="D277" s="85">
        <v>-2.0832140052658321</v>
      </c>
      <c r="E277" s="86"/>
    </row>
    <row r="278" spans="1:5" x14ac:dyDescent="0.25">
      <c r="A278" s="97"/>
      <c r="B278" s="84" t="s">
        <v>793</v>
      </c>
      <c r="C278" s="78" t="s">
        <v>794</v>
      </c>
      <c r="D278" s="85">
        <v>-21.224998845212255</v>
      </c>
      <c r="E278" s="86"/>
    </row>
    <row r="279" spans="1:5" x14ac:dyDescent="0.25">
      <c r="A279" s="97"/>
      <c r="B279" s="84" t="s">
        <v>795</v>
      </c>
      <c r="C279" s="78" t="s">
        <v>796</v>
      </c>
      <c r="D279" s="85">
        <v>-9.6655734675966585</v>
      </c>
      <c r="E279" s="86"/>
    </row>
    <row r="280" spans="1:5" x14ac:dyDescent="0.25">
      <c r="A280" s="97"/>
      <c r="B280" s="84" t="s">
        <v>797</v>
      </c>
      <c r="C280" s="78" t="s">
        <v>798</v>
      </c>
      <c r="D280" s="85">
        <v>-6.3628805025636304</v>
      </c>
      <c r="E280" s="86"/>
    </row>
    <row r="281" spans="1:5" x14ac:dyDescent="0.25">
      <c r="A281" s="97"/>
      <c r="B281" s="84" t="s">
        <v>799</v>
      </c>
      <c r="C281" s="78" t="s">
        <v>800</v>
      </c>
      <c r="D281" s="85">
        <v>-3.1433322555314334</v>
      </c>
      <c r="E281" s="86"/>
    </row>
    <row r="282" spans="1:5" x14ac:dyDescent="0.25">
      <c r="A282" s="97"/>
      <c r="B282" s="84" t="s">
        <v>801</v>
      </c>
      <c r="C282" s="78" t="s">
        <v>802</v>
      </c>
      <c r="D282" s="85">
        <v>-5.9332994595593327</v>
      </c>
      <c r="E282" s="86"/>
    </row>
    <row r="283" spans="1:5" x14ac:dyDescent="0.25">
      <c r="A283" s="97"/>
      <c r="B283" s="84" t="s">
        <v>803</v>
      </c>
      <c r="C283" s="78" t="s">
        <v>804</v>
      </c>
      <c r="D283" s="85">
        <v>-4.068086285740681</v>
      </c>
      <c r="E283" s="86"/>
    </row>
    <row r="284" spans="1:5" x14ac:dyDescent="0.25">
      <c r="A284" s="97"/>
      <c r="B284" s="84" t="s">
        <v>805</v>
      </c>
      <c r="C284" s="78" t="s">
        <v>806</v>
      </c>
      <c r="D284" s="85">
        <v>-2.0934223289759344</v>
      </c>
      <c r="E284" s="86"/>
    </row>
    <row r="285" spans="1:5" x14ac:dyDescent="0.25">
      <c r="A285" s="97"/>
      <c r="B285" s="84" t="s">
        <v>807</v>
      </c>
      <c r="C285" s="78" t="s">
        <v>808</v>
      </c>
      <c r="D285" s="85">
        <v>-6.2175851078571771</v>
      </c>
      <c r="E285" s="86"/>
    </row>
    <row r="286" spans="1:5" x14ac:dyDescent="0.25">
      <c r="A286" s="97"/>
      <c r="B286" s="84" t="s">
        <v>809</v>
      </c>
      <c r="C286" s="78" t="s">
        <v>810</v>
      </c>
      <c r="D286" s="85">
        <v>-37.674950344126756</v>
      </c>
      <c r="E286" s="86"/>
    </row>
    <row r="287" spans="1:5" x14ac:dyDescent="0.25">
      <c r="A287" s="97"/>
      <c r="B287" s="84" t="s">
        <v>811</v>
      </c>
      <c r="C287" s="78" t="s">
        <v>812</v>
      </c>
      <c r="D287" s="85">
        <v>-8.670839299736711</v>
      </c>
      <c r="E287" s="86"/>
    </row>
    <row r="288" spans="1:5" x14ac:dyDescent="0.25">
      <c r="A288" s="97"/>
      <c r="B288" s="84" t="s">
        <v>813</v>
      </c>
      <c r="C288" s="78" t="s">
        <v>42</v>
      </c>
      <c r="D288" s="85">
        <v>-5.4736939350547376</v>
      </c>
      <c r="E288" s="86"/>
    </row>
    <row r="289" spans="1:5" x14ac:dyDescent="0.25">
      <c r="A289" s="97"/>
      <c r="B289" s="84" t="s">
        <v>814</v>
      </c>
      <c r="C289" s="78" t="s">
        <v>815</v>
      </c>
      <c r="D289" s="85"/>
      <c r="E289" s="86"/>
    </row>
    <row r="290" spans="1:5" x14ac:dyDescent="0.25">
      <c r="A290" s="97"/>
      <c r="B290" s="84" t="s">
        <v>816</v>
      </c>
      <c r="C290" s="78" t="s">
        <v>817</v>
      </c>
      <c r="D290" s="85">
        <v>-5.6134232528061352</v>
      </c>
      <c r="E290" s="86"/>
    </row>
    <row r="291" spans="1:5" x14ac:dyDescent="0.25">
      <c r="A291" s="97"/>
      <c r="B291" s="89" t="s">
        <v>307</v>
      </c>
      <c r="C291" s="90"/>
      <c r="D291" s="91">
        <v>-252.192503117927</v>
      </c>
      <c r="E291" s="99"/>
    </row>
    <row r="292" spans="1:5" x14ac:dyDescent="0.25">
      <c r="A292" s="92" t="s">
        <v>818</v>
      </c>
      <c r="B292" s="84" t="s">
        <v>819</v>
      </c>
      <c r="C292" s="78" t="s">
        <v>820</v>
      </c>
      <c r="D292" s="85">
        <v>-10.704882442607051</v>
      </c>
      <c r="E292" s="86"/>
    </row>
    <row r="293" spans="1:5" x14ac:dyDescent="0.25">
      <c r="A293" s="97"/>
      <c r="B293" s="84" t="s">
        <v>821</v>
      </c>
      <c r="C293" s="78" t="s">
        <v>822</v>
      </c>
      <c r="D293" s="85">
        <v>-3.418171740034182</v>
      </c>
      <c r="E293" s="86"/>
    </row>
    <row r="294" spans="1:5" x14ac:dyDescent="0.25">
      <c r="A294" s="97"/>
      <c r="B294" s="84" t="s">
        <v>823</v>
      </c>
      <c r="C294" s="78" t="s">
        <v>824</v>
      </c>
      <c r="D294" s="85">
        <v>-10.571850893805721</v>
      </c>
      <c r="E294" s="86"/>
    </row>
    <row r="295" spans="1:5" x14ac:dyDescent="0.25">
      <c r="A295" s="98"/>
      <c r="B295" s="89" t="s">
        <v>307</v>
      </c>
      <c r="C295" s="90"/>
      <c r="D295" s="91">
        <v>-24.694905076446954</v>
      </c>
      <c r="E295" s="99"/>
    </row>
    <row r="296" spans="1:5" x14ac:dyDescent="0.25">
      <c r="A296" s="92" t="s">
        <v>136</v>
      </c>
      <c r="B296" s="93" t="s">
        <v>825</v>
      </c>
      <c r="C296" s="94" t="s">
        <v>826</v>
      </c>
      <c r="D296" s="95">
        <v>-8.7960413875929628</v>
      </c>
      <c r="E296" s="96"/>
    </row>
    <row r="297" spans="1:5" x14ac:dyDescent="0.25">
      <c r="A297" s="97"/>
      <c r="B297" s="84" t="s">
        <v>827</v>
      </c>
      <c r="C297" s="78" t="s">
        <v>828</v>
      </c>
      <c r="D297" s="85">
        <v>-16.29382419511294</v>
      </c>
      <c r="E297" s="86"/>
    </row>
    <row r="298" spans="1:5" x14ac:dyDescent="0.25">
      <c r="A298" s="98"/>
      <c r="B298" s="89" t="s">
        <v>307</v>
      </c>
      <c r="C298" s="90"/>
      <c r="D298" s="91">
        <v>-25.089865582705905</v>
      </c>
      <c r="E298" s="99"/>
    </row>
    <row r="299" spans="1:5" x14ac:dyDescent="0.25">
      <c r="A299" s="92" t="s">
        <v>829</v>
      </c>
      <c r="B299" s="93" t="s">
        <v>830</v>
      </c>
      <c r="C299" s="94" t="s">
        <v>831</v>
      </c>
      <c r="D299" s="95"/>
      <c r="E299" s="96"/>
    </row>
    <row r="300" spans="1:5" x14ac:dyDescent="0.25">
      <c r="A300" s="97"/>
      <c r="B300" s="84" t="s">
        <v>832</v>
      </c>
      <c r="C300" s="78" t="s">
        <v>833</v>
      </c>
      <c r="D300" s="85"/>
      <c r="E300" s="86"/>
    </row>
    <row r="301" spans="1:5" x14ac:dyDescent="0.25">
      <c r="A301" s="97"/>
      <c r="B301" s="84" t="s">
        <v>834</v>
      </c>
      <c r="C301" s="78" t="s">
        <v>835</v>
      </c>
      <c r="D301" s="85"/>
      <c r="E301" s="86"/>
    </row>
    <row r="302" spans="1:5" x14ac:dyDescent="0.25">
      <c r="A302" s="97"/>
      <c r="B302" s="84" t="s">
        <v>836</v>
      </c>
      <c r="C302" s="78" t="s">
        <v>837</v>
      </c>
      <c r="D302" s="85"/>
      <c r="E302" s="86"/>
    </row>
    <row r="303" spans="1:5" x14ac:dyDescent="0.25">
      <c r="A303" s="97"/>
      <c r="B303" s="84" t="s">
        <v>838</v>
      </c>
      <c r="C303" s="78" t="s">
        <v>839</v>
      </c>
      <c r="D303" s="85"/>
      <c r="E303" s="86"/>
    </row>
    <row r="304" spans="1:5" x14ac:dyDescent="0.25">
      <c r="A304" s="97"/>
      <c r="B304" s="84" t="s">
        <v>840</v>
      </c>
      <c r="C304" s="78" t="s">
        <v>841</v>
      </c>
      <c r="D304" s="85"/>
      <c r="E304" s="86"/>
    </row>
    <row r="305" spans="1:5" x14ac:dyDescent="0.25">
      <c r="A305" s="97"/>
      <c r="B305" s="84" t="s">
        <v>842</v>
      </c>
      <c r="C305" s="78" t="s">
        <v>843</v>
      </c>
      <c r="D305" s="85"/>
      <c r="E305" s="86"/>
    </row>
    <row r="306" spans="1:5" x14ac:dyDescent="0.25">
      <c r="A306" s="97"/>
      <c r="B306" s="84" t="s">
        <v>844</v>
      </c>
      <c r="C306" s="78" t="s">
        <v>845</v>
      </c>
      <c r="D306" s="85"/>
      <c r="E306" s="86"/>
    </row>
    <row r="307" spans="1:5" x14ac:dyDescent="0.25">
      <c r="A307" s="97"/>
      <c r="B307" s="84" t="s">
        <v>846</v>
      </c>
      <c r="C307" s="78" t="s">
        <v>847</v>
      </c>
      <c r="D307" s="85"/>
      <c r="E307" s="86"/>
    </row>
    <row r="308" spans="1:5" x14ac:dyDescent="0.25">
      <c r="A308" s="97"/>
      <c r="B308" s="84" t="s">
        <v>848</v>
      </c>
      <c r="C308" s="78" t="s">
        <v>849</v>
      </c>
      <c r="D308" s="85"/>
      <c r="E308" s="108"/>
    </row>
    <row r="309" spans="1:5" x14ac:dyDescent="0.25">
      <c r="A309" s="97"/>
      <c r="B309" s="84" t="s">
        <v>850</v>
      </c>
      <c r="C309" s="78" t="s">
        <v>851</v>
      </c>
      <c r="D309" s="85"/>
      <c r="E309" s="108"/>
    </row>
    <row r="310" spans="1:5" x14ac:dyDescent="0.25">
      <c r="A310" s="97"/>
      <c r="B310" s="84" t="s">
        <v>852</v>
      </c>
      <c r="C310" s="78" t="s">
        <v>853</v>
      </c>
      <c r="E310" s="86"/>
    </row>
    <row r="311" spans="1:5" x14ac:dyDescent="0.25">
      <c r="A311" s="97"/>
      <c r="B311" s="84" t="s">
        <v>854</v>
      </c>
      <c r="C311" s="78" t="s">
        <v>855</v>
      </c>
      <c r="E311" s="86"/>
    </row>
    <row r="312" spans="1:5" x14ac:dyDescent="0.25">
      <c r="A312" s="98"/>
      <c r="B312" s="89" t="s">
        <v>307</v>
      </c>
      <c r="C312" s="90"/>
      <c r="D312" s="91">
        <v>0</v>
      </c>
      <c r="E312" s="99"/>
    </row>
    <row r="313" spans="1:5" x14ac:dyDescent="0.25">
      <c r="A313" s="92" t="s">
        <v>856</v>
      </c>
      <c r="B313" s="93" t="s">
        <v>857</v>
      </c>
      <c r="C313" s="94" t="s">
        <v>858</v>
      </c>
      <c r="D313" s="95"/>
      <c r="E313" s="96"/>
    </row>
    <row r="314" spans="1:5" x14ac:dyDescent="0.25">
      <c r="A314" s="97"/>
      <c r="B314" s="84" t="s">
        <v>859</v>
      </c>
      <c r="C314" s="78" t="s">
        <v>860</v>
      </c>
      <c r="D314" s="85"/>
      <c r="E314" s="86"/>
    </row>
    <row r="315" spans="1:5" x14ac:dyDescent="0.25">
      <c r="A315" s="97"/>
      <c r="B315" s="84" t="s">
        <v>861</v>
      </c>
      <c r="C315" s="78" t="s">
        <v>862</v>
      </c>
      <c r="D315" s="85"/>
      <c r="E315" s="86"/>
    </row>
    <row r="316" spans="1:5" x14ac:dyDescent="0.25">
      <c r="A316" s="97"/>
      <c r="B316" s="84" t="s">
        <v>863</v>
      </c>
      <c r="C316" s="78" t="s">
        <v>864</v>
      </c>
      <c r="D316" s="85">
        <v>-5.7739387500577406</v>
      </c>
      <c r="E316" s="86"/>
    </row>
    <row r="317" spans="1:5" x14ac:dyDescent="0.25">
      <c r="A317" s="97"/>
      <c r="B317" s="84" t="s">
        <v>865</v>
      </c>
      <c r="C317" s="78" t="s">
        <v>866</v>
      </c>
      <c r="D317" s="85">
        <v>-2.309575500023096</v>
      </c>
      <c r="E317" s="86"/>
    </row>
    <row r="318" spans="1:5" x14ac:dyDescent="0.25">
      <c r="A318" s="97"/>
      <c r="B318" s="84" t="s">
        <v>867</v>
      </c>
      <c r="C318" s="78" t="s">
        <v>868</v>
      </c>
      <c r="D318" s="85"/>
      <c r="E318" s="86"/>
    </row>
    <row r="319" spans="1:5" x14ac:dyDescent="0.25">
      <c r="A319" s="98"/>
      <c r="B319" s="89" t="s">
        <v>307</v>
      </c>
      <c r="C319" s="90"/>
      <c r="D319" s="91">
        <v>-8.083514250080837</v>
      </c>
      <c r="E319" s="99"/>
    </row>
    <row r="321" spans="2:5" x14ac:dyDescent="0.25">
      <c r="B321" s="109" t="s">
        <v>869</v>
      </c>
      <c r="C321" s="110"/>
      <c r="D321" s="111">
        <v>-2445.1637704974828</v>
      </c>
      <c r="E321" s="112">
        <v>-87.910965864474122</v>
      </c>
    </row>
    <row r="323" spans="2:5" x14ac:dyDescent="0.25">
      <c r="D323" s="113"/>
      <c r="E323" s="11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0"/>
  <sheetViews>
    <sheetView showGridLines="0" zoomScaleNormal="100" workbookViewId="0">
      <selection activeCell="E27" sqref="E27"/>
    </sheetView>
  </sheetViews>
  <sheetFormatPr baseColWidth="10" defaultColWidth="11.42578125" defaultRowHeight="12" x14ac:dyDescent="0.25"/>
  <cols>
    <col min="1" max="1" width="32.28515625" style="76" customWidth="1"/>
    <col min="2" max="2" width="22.28515625" style="322" customWidth="1"/>
    <col min="3" max="3" width="11.42578125" style="51"/>
    <col min="4" max="4" width="13.5703125" style="51" bestFit="1" customWidth="1"/>
    <col min="5" max="16384" width="11.42578125" style="51"/>
  </cols>
  <sheetData>
    <row r="1" spans="1:4" s="16" customFormat="1" ht="21.75" customHeight="1" thickBot="1" x14ac:dyDescent="0.3">
      <c r="A1" s="205" t="s">
        <v>2916</v>
      </c>
      <c r="B1" s="308"/>
    </row>
    <row r="2" spans="1:4" s="44" customFormat="1" ht="141.75" customHeight="1" x14ac:dyDescent="0.25">
      <c r="A2" s="17" t="s">
        <v>8</v>
      </c>
      <c r="B2" s="309" t="s">
        <v>2917</v>
      </c>
    </row>
    <row r="3" spans="1:4" x14ac:dyDescent="0.25">
      <c r="A3" s="310" t="s">
        <v>9</v>
      </c>
      <c r="B3" s="311">
        <f>SUM(B4:B6)</f>
        <v>429818.99999999971</v>
      </c>
      <c r="D3" s="312"/>
    </row>
    <row r="4" spans="1:4" s="56" customFormat="1" x14ac:dyDescent="0.25">
      <c r="A4" s="25" t="s">
        <v>2918</v>
      </c>
      <c r="B4" s="313">
        <v>180671</v>
      </c>
      <c r="D4" s="314"/>
    </row>
    <row r="5" spans="1:4" s="56" customFormat="1" x14ac:dyDescent="0.25">
      <c r="A5" s="25" t="s">
        <v>202</v>
      </c>
      <c r="B5" s="313">
        <v>90737.999999999709</v>
      </c>
      <c r="D5" s="314"/>
    </row>
    <row r="6" spans="1:4" s="56" customFormat="1" x14ac:dyDescent="0.25">
      <c r="A6" s="36" t="s">
        <v>2919</v>
      </c>
      <c r="B6" s="313">
        <v>158410</v>
      </c>
      <c r="D6" s="314"/>
    </row>
    <row r="7" spans="1:4" x14ac:dyDescent="0.25">
      <c r="A7" s="310" t="s">
        <v>20</v>
      </c>
      <c r="B7" s="311">
        <f>SUM(B8:B10)</f>
        <v>445671</v>
      </c>
      <c r="D7" s="315"/>
    </row>
    <row r="8" spans="1:4" s="56" customFormat="1" x14ac:dyDescent="0.25">
      <c r="A8" s="25" t="s">
        <v>206</v>
      </c>
      <c r="B8" s="313">
        <v>404868</v>
      </c>
      <c r="D8" s="314"/>
    </row>
    <row r="9" spans="1:4" s="56" customFormat="1" x14ac:dyDescent="0.25">
      <c r="A9" s="25" t="s">
        <v>2920</v>
      </c>
      <c r="B9" s="313">
        <v>40803</v>
      </c>
      <c r="D9" s="314"/>
    </row>
    <row r="10" spans="1:4" s="56" customFormat="1" x14ac:dyDescent="0.25">
      <c r="A10" s="25" t="s">
        <v>208</v>
      </c>
      <c r="B10" s="313"/>
      <c r="D10" s="314"/>
    </row>
    <row r="11" spans="1:4" x14ac:dyDescent="0.25">
      <c r="A11" s="310" t="s">
        <v>34</v>
      </c>
      <c r="B11" s="311">
        <f>SUM(B12:B15)</f>
        <v>1025465</v>
      </c>
      <c r="D11" s="315"/>
    </row>
    <row r="12" spans="1:4" s="56" customFormat="1" x14ac:dyDescent="0.25">
      <c r="A12" s="25" t="s">
        <v>2921</v>
      </c>
      <c r="B12" s="313">
        <v>727591</v>
      </c>
      <c r="D12" s="314"/>
    </row>
    <row r="13" spans="1:4" s="56" customFormat="1" x14ac:dyDescent="0.25">
      <c r="A13" s="25" t="s">
        <v>213</v>
      </c>
      <c r="B13" s="313">
        <v>37750</v>
      </c>
      <c r="D13" s="314"/>
    </row>
    <row r="14" spans="1:4" s="56" customFormat="1" x14ac:dyDescent="0.25">
      <c r="A14" s="25" t="s">
        <v>211</v>
      </c>
      <c r="B14" s="313">
        <v>116810</v>
      </c>
      <c r="D14" s="314"/>
    </row>
    <row r="15" spans="1:4" s="56" customFormat="1" x14ac:dyDescent="0.25">
      <c r="A15" s="25" t="s">
        <v>212</v>
      </c>
      <c r="B15" s="313">
        <v>143314</v>
      </c>
      <c r="D15" s="314"/>
    </row>
    <row r="16" spans="1:4" x14ac:dyDescent="0.25">
      <c r="A16" s="310" t="s">
        <v>48</v>
      </c>
      <c r="B16" s="311">
        <f>SUM(B17:B18)</f>
        <v>152364</v>
      </c>
      <c r="D16" s="314"/>
    </row>
    <row r="17" spans="1:4" s="56" customFormat="1" x14ac:dyDescent="0.25">
      <c r="A17" s="25" t="s">
        <v>216</v>
      </c>
      <c r="B17" s="313">
        <v>41957</v>
      </c>
      <c r="D17" s="314"/>
    </row>
    <row r="18" spans="1:4" s="56" customFormat="1" x14ac:dyDescent="0.25">
      <c r="A18" s="25" t="s">
        <v>290</v>
      </c>
      <c r="B18" s="313">
        <v>110407</v>
      </c>
      <c r="D18" s="314"/>
    </row>
    <row r="19" spans="1:4" x14ac:dyDescent="0.25">
      <c r="A19" s="310" t="s">
        <v>58</v>
      </c>
      <c r="B19" s="311">
        <f>SUM(B20:B21)</f>
        <v>240716</v>
      </c>
      <c r="D19" s="315"/>
    </row>
    <row r="20" spans="1:4" s="56" customFormat="1" x14ac:dyDescent="0.25">
      <c r="A20" s="25" t="s">
        <v>218</v>
      </c>
      <c r="B20" s="313">
        <v>240716</v>
      </c>
      <c r="D20" s="314"/>
    </row>
    <row r="21" spans="1:4" s="56" customFormat="1" x14ac:dyDescent="0.25">
      <c r="A21" s="25" t="s">
        <v>217</v>
      </c>
      <c r="B21" s="313"/>
      <c r="D21" s="316"/>
    </row>
    <row r="22" spans="1:4" x14ac:dyDescent="0.25">
      <c r="A22" s="310" t="s">
        <v>63</v>
      </c>
      <c r="B22" s="311">
        <f>SUM(B23:B24)</f>
        <v>316180</v>
      </c>
      <c r="D22" s="312"/>
    </row>
    <row r="23" spans="1:4" s="56" customFormat="1" x14ac:dyDescent="0.25">
      <c r="A23" s="25" t="s">
        <v>221</v>
      </c>
      <c r="B23" s="313">
        <v>316180</v>
      </c>
      <c r="D23" s="314"/>
    </row>
    <row r="24" spans="1:4" s="56" customFormat="1" x14ac:dyDescent="0.25">
      <c r="A24" s="25" t="s">
        <v>151</v>
      </c>
      <c r="B24" s="313"/>
      <c r="D24" s="316"/>
    </row>
    <row r="25" spans="1:4" x14ac:dyDescent="0.25">
      <c r="A25" s="310" t="s">
        <v>70</v>
      </c>
      <c r="B25" s="311">
        <f>SUM(B26:B27)</f>
        <v>0</v>
      </c>
      <c r="D25" s="312"/>
    </row>
    <row r="26" spans="1:4" s="56" customFormat="1" x14ac:dyDescent="0.25">
      <c r="A26" s="25" t="s">
        <v>2922</v>
      </c>
      <c r="B26" s="313"/>
    </row>
    <row r="27" spans="1:4" s="56" customFormat="1" x14ac:dyDescent="0.25">
      <c r="A27" s="25" t="s">
        <v>151</v>
      </c>
      <c r="B27" s="313"/>
    </row>
    <row r="28" spans="1:4" x14ac:dyDescent="0.25">
      <c r="A28" s="310" t="s">
        <v>74</v>
      </c>
      <c r="B28" s="311">
        <f>SUM(B29:B30)</f>
        <v>3254604</v>
      </c>
    </row>
    <row r="29" spans="1:4" s="56" customFormat="1" x14ac:dyDescent="0.25">
      <c r="A29" s="25" t="s">
        <v>474</v>
      </c>
      <c r="B29" s="313">
        <v>3254604</v>
      </c>
      <c r="D29" s="314"/>
    </row>
    <row r="30" spans="1:4" s="56" customFormat="1" x14ac:dyDescent="0.25">
      <c r="A30" s="25" t="s">
        <v>151</v>
      </c>
      <c r="B30" s="313"/>
    </row>
    <row r="31" spans="1:4" x14ac:dyDescent="0.25">
      <c r="A31" s="310" t="s">
        <v>83</v>
      </c>
      <c r="B31" s="311">
        <f>SUM(B32:B33)</f>
        <v>1285619</v>
      </c>
    </row>
    <row r="32" spans="1:4" s="56" customFormat="1" x14ac:dyDescent="0.25">
      <c r="A32" s="25" t="s">
        <v>240</v>
      </c>
      <c r="B32" s="313">
        <v>835033</v>
      </c>
    </row>
    <row r="33" spans="1:4" s="56" customFormat="1" x14ac:dyDescent="0.25">
      <c r="A33" s="25" t="s">
        <v>239</v>
      </c>
      <c r="B33" s="313">
        <v>450586</v>
      </c>
      <c r="D33" s="314"/>
    </row>
    <row r="34" spans="1:4" x14ac:dyDescent="0.25">
      <c r="A34" s="310" t="s">
        <v>99</v>
      </c>
      <c r="B34" s="311">
        <f>SUM(B35:B36)</f>
        <v>614824</v>
      </c>
    </row>
    <row r="35" spans="1:4" s="56" customFormat="1" x14ac:dyDescent="0.25">
      <c r="A35" s="25" t="s">
        <v>233</v>
      </c>
      <c r="B35" s="313">
        <v>614824</v>
      </c>
    </row>
    <row r="36" spans="1:4" s="56" customFormat="1" x14ac:dyDescent="0.25">
      <c r="A36" s="25" t="s">
        <v>234</v>
      </c>
      <c r="B36" s="313"/>
    </row>
    <row r="37" spans="1:4" x14ac:dyDescent="0.25">
      <c r="A37" s="310" t="s">
        <v>112</v>
      </c>
      <c r="B37" s="311">
        <f>SUM(B38:B39)</f>
        <v>360874</v>
      </c>
    </row>
    <row r="38" spans="1:4" s="56" customFormat="1" x14ac:dyDescent="0.25">
      <c r="A38" s="25" t="s">
        <v>2923</v>
      </c>
      <c r="B38" s="313">
        <v>188861</v>
      </c>
    </row>
    <row r="39" spans="1:4" s="56" customFormat="1" x14ac:dyDescent="0.25">
      <c r="A39" s="25" t="s">
        <v>237</v>
      </c>
      <c r="B39" s="313">
        <v>172013</v>
      </c>
      <c r="D39" s="314"/>
    </row>
    <row r="40" spans="1:4" x14ac:dyDescent="0.25">
      <c r="A40" s="310" t="s">
        <v>120</v>
      </c>
      <c r="B40" s="311">
        <f>SUM(B41:B42)</f>
        <v>228188</v>
      </c>
    </row>
    <row r="41" spans="1:4" s="56" customFormat="1" x14ac:dyDescent="0.25">
      <c r="A41" s="25" t="s">
        <v>243</v>
      </c>
      <c r="B41" s="313">
        <v>163097</v>
      </c>
    </row>
    <row r="42" spans="1:4" s="56" customFormat="1" x14ac:dyDescent="0.25">
      <c r="A42" s="25" t="s">
        <v>242</v>
      </c>
      <c r="B42" s="313">
        <v>65091</v>
      </c>
    </row>
    <row r="43" spans="1:4" x14ac:dyDescent="0.25">
      <c r="A43" s="310" t="s">
        <v>126</v>
      </c>
      <c r="B43" s="311">
        <f>SUM(B44:B45)</f>
        <v>338422</v>
      </c>
    </row>
    <row r="44" spans="1:4" s="56" customFormat="1" x14ac:dyDescent="0.25">
      <c r="A44" s="25" t="s">
        <v>244</v>
      </c>
      <c r="B44" s="313">
        <v>338422</v>
      </c>
    </row>
    <row r="45" spans="1:4" s="56" customFormat="1" ht="12.75" thickBot="1" x14ac:dyDescent="0.3">
      <c r="A45" s="25" t="s">
        <v>151</v>
      </c>
      <c r="B45" s="313"/>
    </row>
    <row r="46" spans="1:4" ht="12.75" thickBot="1" x14ac:dyDescent="0.25">
      <c r="A46" s="317" t="s">
        <v>133</v>
      </c>
      <c r="B46" s="318">
        <f>B3+B7+B11+B16+B19+B22+B25+B28+B31+B34+B37+B40+B43</f>
        <v>8692746</v>
      </c>
    </row>
    <row r="47" spans="1:4" x14ac:dyDescent="0.25">
      <c r="A47" s="319" t="s">
        <v>134</v>
      </c>
      <c r="B47" s="311">
        <f>SUM(B48:B49)</f>
        <v>0</v>
      </c>
    </row>
    <row r="48" spans="1:4" s="56" customFormat="1" x14ac:dyDescent="0.25">
      <c r="A48" s="25" t="s">
        <v>2924</v>
      </c>
      <c r="B48" s="313"/>
    </row>
    <row r="49" spans="1:4" s="56" customFormat="1" x14ac:dyDescent="0.25">
      <c r="A49" s="25" t="s">
        <v>151</v>
      </c>
      <c r="B49" s="313"/>
    </row>
    <row r="50" spans="1:4" x14ac:dyDescent="0.25">
      <c r="A50" s="310" t="s">
        <v>136</v>
      </c>
      <c r="B50" s="311">
        <f>SUM(B51:B52)</f>
        <v>0</v>
      </c>
    </row>
    <row r="51" spans="1:4" s="56" customFormat="1" x14ac:dyDescent="0.25">
      <c r="A51" s="25" t="s">
        <v>1937</v>
      </c>
      <c r="B51" s="313"/>
    </row>
    <row r="52" spans="1:4" s="56" customFormat="1" x14ac:dyDescent="0.25">
      <c r="A52" s="25" t="s">
        <v>151</v>
      </c>
      <c r="B52" s="313"/>
    </row>
    <row r="53" spans="1:4" x14ac:dyDescent="0.25">
      <c r="A53" s="310" t="s">
        <v>140</v>
      </c>
      <c r="B53" s="311">
        <f>SUM(B54:B55)</f>
        <v>48618</v>
      </c>
    </row>
    <row r="54" spans="1:4" s="56" customFormat="1" x14ac:dyDescent="0.25">
      <c r="A54" s="25" t="s">
        <v>2925</v>
      </c>
      <c r="B54" s="313">
        <v>48618</v>
      </c>
    </row>
    <row r="55" spans="1:4" s="56" customFormat="1" x14ac:dyDescent="0.25">
      <c r="A55" s="25" t="s">
        <v>151</v>
      </c>
      <c r="B55" s="313"/>
      <c r="D55" s="314"/>
    </row>
    <row r="56" spans="1:4" x14ac:dyDescent="0.25">
      <c r="A56" s="310" t="s">
        <v>142</v>
      </c>
      <c r="B56" s="311">
        <f>SUM(B57:B58)</f>
        <v>0</v>
      </c>
    </row>
    <row r="57" spans="1:4" s="56" customFormat="1" x14ac:dyDescent="0.25">
      <c r="A57" s="25" t="s">
        <v>2926</v>
      </c>
      <c r="B57" s="313"/>
    </row>
    <row r="58" spans="1:4" s="56" customFormat="1" ht="12.75" thickBot="1" x14ac:dyDescent="0.3">
      <c r="A58" s="25" t="s">
        <v>151</v>
      </c>
      <c r="B58" s="313"/>
    </row>
    <row r="59" spans="1:4" ht="12.75" thickBot="1" x14ac:dyDescent="0.25">
      <c r="A59" s="317" t="s">
        <v>145</v>
      </c>
      <c r="B59" s="318">
        <f>B47+B50+B53+B56</f>
        <v>48618</v>
      </c>
    </row>
    <row r="60" spans="1:4" ht="12.75" thickBot="1" x14ac:dyDescent="0.25">
      <c r="A60" s="320" t="s">
        <v>146</v>
      </c>
      <c r="B60" s="321">
        <f>B46+B59</f>
        <v>8741364</v>
      </c>
    </row>
  </sheetData>
  <conditionalFormatting sqref="A1:B60">
    <cfRule type="cellIs" dxfId="278" priority="1" operator="equal">
      <formula>0</formula>
    </cfRule>
  </conditionalFormatting>
  <printOptions horizontalCentered="1" verticalCentered="1"/>
  <pageMargins left="0.27559055118110237" right="0.27559055118110237" top="0.27559055118110237" bottom="0.27559055118110237" header="0.15748031496062992" footer="0.15748031496062992"/>
  <pageSetup paperSize="9" scale="96" fitToWidth="7" orientation="portrait" r:id="rId1"/>
  <headerFooter alignWithMargins="0">
    <oddHeader>&amp;CAnnexe I - MIGAC</oddHeader>
    <oddFooter>&amp;LDGOS - R1&amp;R&amp;P/&amp;N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pane xSplit="1" ySplit="2" topLeftCell="B3" activePane="bottomRight" state="frozen"/>
      <selection pane="topRight" activeCell="B1" sqref="B1"/>
      <selection pane="bottomLeft" activeCell="A3" sqref="A3"/>
      <selection pane="bottomRight" activeCell="B2" sqref="B2"/>
    </sheetView>
  </sheetViews>
  <sheetFormatPr baseColWidth="10" defaultRowHeight="15" x14ac:dyDescent="0.25"/>
  <cols>
    <col min="1" max="1" width="64.7109375" style="76" customWidth="1"/>
    <col min="2" max="2" width="22.28515625" style="51" customWidth="1"/>
  </cols>
  <sheetData>
    <row r="1" spans="1:2" ht="15.75" thickBot="1" x14ac:dyDescent="0.3">
      <c r="A1" s="2" t="s">
        <v>7</v>
      </c>
      <c r="B1" s="16"/>
    </row>
    <row r="2" spans="1:2" ht="72" x14ac:dyDescent="0.25">
      <c r="A2" s="30" t="s">
        <v>8</v>
      </c>
      <c r="B2" s="115" t="s">
        <v>909</v>
      </c>
    </row>
    <row r="3" spans="1:2" x14ac:dyDescent="0.25">
      <c r="A3" s="116" t="s">
        <v>9</v>
      </c>
      <c r="B3" s="7">
        <v>15</v>
      </c>
    </row>
    <row r="4" spans="1:2" x14ac:dyDescent="0.25">
      <c r="A4" s="117" t="s">
        <v>910</v>
      </c>
      <c r="B4" s="33">
        <v>15</v>
      </c>
    </row>
    <row r="5" spans="1:2" x14ac:dyDescent="0.25">
      <c r="A5" s="116" t="s">
        <v>20</v>
      </c>
      <c r="B5" s="7">
        <v>60</v>
      </c>
    </row>
    <row r="6" spans="1:2" x14ac:dyDescent="0.25">
      <c r="A6" s="117" t="s">
        <v>911</v>
      </c>
      <c r="B6" s="33">
        <v>15</v>
      </c>
    </row>
    <row r="7" spans="1:2" x14ac:dyDescent="0.25">
      <c r="A7" s="117" t="s">
        <v>912</v>
      </c>
      <c r="B7" s="33">
        <v>15</v>
      </c>
    </row>
    <row r="8" spans="1:2" x14ac:dyDescent="0.25">
      <c r="A8" s="117" t="s">
        <v>913</v>
      </c>
      <c r="B8" s="33">
        <v>15</v>
      </c>
    </row>
    <row r="9" spans="1:2" x14ac:dyDescent="0.25">
      <c r="A9" s="117" t="s">
        <v>914</v>
      </c>
      <c r="B9" s="33">
        <v>15</v>
      </c>
    </row>
    <row r="10" spans="1:2" x14ac:dyDescent="0.25">
      <c r="A10" s="116" t="s">
        <v>34</v>
      </c>
      <c r="B10" s="118">
        <v>360</v>
      </c>
    </row>
    <row r="11" spans="1:2" x14ac:dyDescent="0.25">
      <c r="A11" s="117" t="s">
        <v>915</v>
      </c>
      <c r="B11" s="119">
        <v>15</v>
      </c>
    </row>
    <row r="12" spans="1:2" x14ac:dyDescent="0.25">
      <c r="A12" s="117" t="s">
        <v>212</v>
      </c>
      <c r="B12" s="119">
        <v>15</v>
      </c>
    </row>
    <row r="13" spans="1:2" x14ac:dyDescent="0.25">
      <c r="A13" s="117" t="s">
        <v>916</v>
      </c>
      <c r="B13" s="119">
        <v>15</v>
      </c>
    </row>
    <row r="14" spans="1:2" x14ac:dyDescent="0.25">
      <c r="A14" s="117" t="s">
        <v>917</v>
      </c>
      <c r="B14" s="119">
        <v>15</v>
      </c>
    </row>
    <row r="15" spans="1:2" x14ac:dyDescent="0.25">
      <c r="A15" s="117" t="s">
        <v>918</v>
      </c>
      <c r="B15" s="119">
        <v>15</v>
      </c>
    </row>
    <row r="16" spans="1:2" x14ac:dyDescent="0.25">
      <c r="A16" s="117" t="s">
        <v>919</v>
      </c>
      <c r="B16" s="119">
        <v>15</v>
      </c>
    </row>
    <row r="17" spans="1:2" x14ac:dyDescent="0.25">
      <c r="A17" s="117" t="s">
        <v>920</v>
      </c>
      <c r="B17" s="119">
        <v>15</v>
      </c>
    </row>
    <row r="18" spans="1:2" x14ac:dyDescent="0.25">
      <c r="A18" s="117" t="s">
        <v>921</v>
      </c>
      <c r="B18" s="119">
        <v>15</v>
      </c>
    </row>
    <row r="19" spans="1:2" x14ac:dyDescent="0.25">
      <c r="A19" s="117" t="s">
        <v>922</v>
      </c>
      <c r="B19" s="119">
        <v>15</v>
      </c>
    </row>
    <row r="20" spans="1:2" x14ac:dyDescent="0.25">
      <c r="A20" s="117" t="s">
        <v>923</v>
      </c>
      <c r="B20" s="119">
        <v>15</v>
      </c>
    </row>
    <row r="21" spans="1:2" x14ac:dyDescent="0.25">
      <c r="A21" s="117" t="s">
        <v>924</v>
      </c>
      <c r="B21" s="119">
        <v>15</v>
      </c>
    </row>
    <row r="22" spans="1:2" x14ac:dyDescent="0.25">
      <c r="A22" s="117" t="s">
        <v>925</v>
      </c>
      <c r="B22" s="119">
        <v>15</v>
      </c>
    </row>
    <row r="23" spans="1:2" x14ac:dyDescent="0.25">
      <c r="A23" s="117" t="s">
        <v>926</v>
      </c>
      <c r="B23" s="119">
        <v>15</v>
      </c>
    </row>
    <row r="24" spans="1:2" x14ac:dyDescent="0.25">
      <c r="A24" s="117" t="s">
        <v>927</v>
      </c>
      <c r="B24" s="119">
        <v>15</v>
      </c>
    </row>
    <row r="25" spans="1:2" x14ac:dyDescent="0.25">
      <c r="A25" s="117" t="s">
        <v>928</v>
      </c>
      <c r="B25" s="119">
        <v>15</v>
      </c>
    </row>
    <row r="26" spans="1:2" x14ac:dyDescent="0.25">
      <c r="A26" s="117" t="s">
        <v>929</v>
      </c>
      <c r="B26" s="119">
        <v>15</v>
      </c>
    </row>
    <row r="27" spans="1:2" x14ac:dyDescent="0.25">
      <c r="A27" s="117" t="s">
        <v>930</v>
      </c>
      <c r="B27" s="119">
        <v>15</v>
      </c>
    </row>
    <row r="28" spans="1:2" x14ac:dyDescent="0.25">
      <c r="A28" s="117" t="s">
        <v>931</v>
      </c>
      <c r="B28" s="119">
        <v>15</v>
      </c>
    </row>
    <row r="29" spans="1:2" x14ac:dyDescent="0.25">
      <c r="A29" s="117" t="s">
        <v>932</v>
      </c>
      <c r="B29" s="119">
        <v>15</v>
      </c>
    </row>
    <row r="30" spans="1:2" x14ac:dyDescent="0.25">
      <c r="A30" s="117" t="s">
        <v>933</v>
      </c>
      <c r="B30" s="119">
        <v>15</v>
      </c>
    </row>
    <row r="31" spans="1:2" x14ac:dyDescent="0.25">
      <c r="A31" s="117" t="s">
        <v>934</v>
      </c>
      <c r="B31" s="119">
        <v>15</v>
      </c>
    </row>
    <row r="32" spans="1:2" x14ac:dyDescent="0.25">
      <c r="A32" s="117" t="s">
        <v>935</v>
      </c>
      <c r="B32" s="119">
        <v>15</v>
      </c>
    </row>
    <row r="33" spans="1:2" x14ac:dyDescent="0.25">
      <c r="A33" s="117" t="s">
        <v>936</v>
      </c>
      <c r="B33" s="119">
        <v>15</v>
      </c>
    </row>
    <row r="34" spans="1:2" x14ac:dyDescent="0.25">
      <c r="A34" s="117" t="s">
        <v>937</v>
      </c>
      <c r="B34" s="119">
        <v>15</v>
      </c>
    </row>
    <row r="35" spans="1:2" x14ac:dyDescent="0.25">
      <c r="A35" s="116" t="s">
        <v>63</v>
      </c>
      <c r="B35" s="118">
        <v>15</v>
      </c>
    </row>
    <row r="36" spans="1:2" x14ac:dyDescent="0.25">
      <c r="A36" s="117" t="s">
        <v>938</v>
      </c>
      <c r="B36" s="119">
        <v>15</v>
      </c>
    </row>
    <row r="37" spans="1:2" x14ac:dyDescent="0.25">
      <c r="A37" s="116" t="s">
        <v>83</v>
      </c>
      <c r="B37" s="118">
        <v>15</v>
      </c>
    </row>
    <row r="38" spans="1:2" x14ac:dyDescent="0.25">
      <c r="A38" s="117" t="s">
        <v>939</v>
      </c>
      <c r="B38" s="119">
        <v>15</v>
      </c>
    </row>
    <row r="39" spans="1:2" x14ac:dyDescent="0.25">
      <c r="A39" s="116" t="s">
        <v>120</v>
      </c>
      <c r="B39" s="7">
        <v>15</v>
      </c>
    </row>
    <row r="40" spans="1:2" x14ac:dyDescent="0.25">
      <c r="A40" s="117" t="s">
        <v>940</v>
      </c>
      <c r="B40" s="120">
        <v>15</v>
      </c>
    </row>
    <row r="41" spans="1:2" x14ac:dyDescent="0.25">
      <c r="A41" s="116" t="s">
        <v>126</v>
      </c>
      <c r="B41" s="7">
        <v>30</v>
      </c>
    </row>
    <row r="42" spans="1:2" x14ac:dyDescent="0.25">
      <c r="A42" s="117" t="s">
        <v>941</v>
      </c>
      <c r="B42" s="33">
        <v>15</v>
      </c>
    </row>
    <row r="43" spans="1:2" ht="15.75" thickBot="1" x14ac:dyDescent="0.3">
      <c r="A43" s="117" t="s">
        <v>942</v>
      </c>
      <c r="B43" s="33">
        <v>15</v>
      </c>
    </row>
    <row r="44" spans="1:2" ht="15.75" thickBot="1" x14ac:dyDescent="0.3">
      <c r="A44" s="121" t="s">
        <v>133</v>
      </c>
      <c r="B44" s="11">
        <v>510</v>
      </c>
    </row>
    <row r="45" spans="1:2" ht="15.75" thickBot="1" x14ac:dyDescent="0.3">
      <c r="A45" s="121" t="s">
        <v>145</v>
      </c>
      <c r="B45" s="11">
        <v>0</v>
      </c>
    </row>
    <row r="46" spans="1:2" ht="15.75" thickBot="1" x14ac:dyDescent="0.3">
      <c r="A46" s="122" t="s">
        <v>146</v>
      </c>
      <c r="B46" s="123">
        <v>510</v>
      </c>
    </row>
  </sheetData>
  <conditionalFormatting sqref="A1:B46">
    <cfRule type="cellIs" dxfId="277" priority="5"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D19" sqref="D19"/>
    </sheetView>
  </sheetViews>
  <sheetFormatPr baseColWidth="10" defaultRowHeight="15" x14ac:dyDescent="0.25"/>
  <cols>
    <col min="1" max="1" width="47" style="76" customWidth="1"/>
    <col min="2" max="2" width="22.28515625" style="51" customWidth="1"/>
  </cols>
  <sheetData>
    <row r="1" spans="1:2" x14ac:dyDescent="0.25">
      <c r="A1" s="2" t="s">
        <v>7</v>
      </c>
      <c r="B1" s="16"/>
    </row>
    <row r="2" spans="1:2" ht="36" x14ac:dyDescent="0.25">
      <c r="A2" s="328" t="s">
        <v>8</v>
      </c>
      <c r="B2" s="329" t="s">
        <v>943</v>
      </c>
    </row>
    <row r="3" spans="1:2" x14ac:dyDescent="0.25">
      <c r="A3" s="19" t="s">
        <v>99</v>
      </c>
      <c r="B3" s="7">
        <v>10</v>
      </c>
    </row>
    <row r="4" spans="1:2" x14ac:dyDescent="0.25">
      <c r="A4" s="330" t="s">
        <v>944</v>
      </c>
      <c r="B4" s="331">
        <v>10</v>
      </c>
    </row>
  </sheetData>
  <conditionalFormatting sqref="A1:B4">
    <cfRule type="cellIs" dxfId="276" priority="1" operator="equal">
      <formula>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40</vt:i4>
      </vt:variant>
      <vt:variant>
        <vt:lpstr>Plages nommées</vt:lpstr>
      </vt:variant>
      <vt:variant>
        <vt:i4>2</vt:i4>
      </vt:variant>
    </vt:vector>
  </HeadingPairs>
  <TitlesOfParts>
    <vt:vector size="42" baseType="lpstr">
      <vt:lpstr>Sommaire</vt:lpstr>
      <vt:lpstr>Moyens Zonaux</vt:lpstr>
      <vt:lpstr>ESR</vt:lpstr>
      <vt:lpstr>CUMP</vt:lpstr>
      <vt:lpstr>Maladies rares</vt:lpstr>
      <vt:lpstr>Débasage SI</vt:lpstr>
      <vt:lpstr>Implants Coch</vt:lpstr>
      <vt:lpstr>MSSanté</vt:lpstr>
      <vt:lpstr>Cristal Image</vt:lpstr>
      <vt:lpstr>HN</vt:lpstr>
      <vt:lpstr>Centre antipoison</vt:lpstr>
      <vt:lpstr>AMU</vt:lpstr>
      <vt:lpstr>Cancéro</vt:lpstr>
      <vt:lpstr>Troubles du langage</vt:lpstr>
      <vt:lpstr>Collectes et conservation</vt:lpstr>
      <vt:lpstr>DPI</vt:lpstr>
      <vt:lpstr>Lactarium</vt:lpstr>
      <vt:lpstr>Soins aux détenus</vt:lpstr>
      <vt:lpstr>Personnes sourdes</vt:lpstr>
      <vt:lpstr>Soins palliatifs</vt:lpstr>
      <vt:lpstr>USLD</vt:lpstr>
      <vt:lpstr>S. Experts Hépatires</vt:lpstr>
      <vt:lpstr>Fondamental</vt:lpstr>
      <vt:lpstr>MILDECA</vt:lpstr>
      <vt:lpstr>PMND</vt:lpstr>
      <vt:lpstr>Centres de preuve en Psy</vt:lpstr>
      <vt:lpstr>TC HAD</vt:lpstr>
      <vt:lpstr>CRMP</vt:lpstr>
      <vt:lpstr>Radiophysiciens</vt:lpstr>
      <vt:lpstr>CRAT</vt:lpstr>
      <vt:lpstr>Dentaires</vt:lpstr>
      <vt:lpstr>Précarité</vt:lpstr>
      <vt:lpstr>Coop Iale</vt:lpstr>
      <vt:lpstr>Structures Douleur</vt:lpstr>
      <vt:lpstr>CN Douleur</vt:lpstr>
      <vt:lpstr>CIOA</vt:lpstr>
      <vt:lpstr>Registres</vt:lpstr>
      <vt:lpstr>CICE</vt:lpstr>
      <vt:lpstr>Reprise du Pacte</vt:lpstr>
      <vt:lpstr>Aides EBNL</vt:lpstr>
      <vt:lpstr>'Implants Coch'!Impression_des_titres</vt:lpstr>
      <vt:lpstr>'Implants Coch'!Zone_d_impression</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severine.delalande</dc:creator>
  <cp:lastModifiedBy>Stephanie</cp:lastModifiedBy>
  <dcterms:created xsi:type="dcterms:W3CDTF">2017-03-27T15:38:47Z</dcterms:created>
  <dcterms:modified xsi:type="dcterms:W3CDTF">2017-05-11T09:29:13Z</dcterms:modified>
</cp:coreProperties>
</file>